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iana6\Desktop\2023 03 medziaga\"/>
    </mc:Choice>
  </mc:AlternateContent>
  <bookViews>
    <workbookView xWindow="-108" yWindow="-108" windowWidth="23256" windowHeight="12576"/>
  </bookViews>
  <sheets>
    <sheet name="01" sheetId="2" r:id="rId1"/>
    <sheet name="02" sheetId="31" r:id="rId2"/>
    <sheet name="03" sheetId="5" r:id="rId3"/>
    <sheet name="04" sheetId="6" r:id="rId4"/>
    <sheet name="05" sheetId="30" r:id="rId5"/>
    <sheet name="06" sheetId="8" r:id="rId6"/>
    <sheet name="08" sheetId="9" r:id="rId7"/>
    <sheet name="09" sheetId="10" r:id="rId8"/>
    <sheet name="10" sheetId="11" r:id="rId9"/>
    <sheet name="11" sheetId="29" r:id="rId10"/>
    <sheet name="12" sheetId="13" r:id="rId11"/>
    <sheet name="13" sheetId="28" r:id="rId12"/>
    <sheet name="14" sheetId="15" r:id="rId13"/>
    <sheet name="15" sheetId="16" r:id="rId14"/>
    <sheet name="16" sheetId="17" r:id="rId15"/>
    <sheet name="VšĮ rodikliai" sheetId="33" r:id="rId16"/>
    <sheet name="Įmonių rodikliai" sheetId="32" r:id="rId17"/>
    <sheet name="Priemonių vykdytojų kodai" sheetId="23" r:id="rId18"/>
  </sheets>
  <calcPr calcId="191029"/>
</workbook>
</file>

<file path=xl/calcChain.xml><?xml version="1.0" encoding="utf-8"?>
<calcChain xmlns="http://schemas.openxmlformats.org/spreadsheetml/2006/main">
  <c r="I15" i="16" l="1"/>
  <c r="J15" i="16"/>
  <c r="K15" i="16"/>
  <c r="I19" i="16"/>
  <c r="J19" i="16"/>
  <c r="K19" i="16"/>
  <c r="I27" i="16"/>
  <c r="J27" i="16"/>
  <c r="K27" i="16"/>
  <c r="I33" i="16"/>
  <c r="J33" i="16"/>
  <c r="K33" i="16"/>
  <c r="I38" i="16"/>
  <c r="J38" i="16"/>
  <c r="K38" i="16"/>
  <c r="I44" i="16"/>
  <c r="J44" i="16"/>
  <c r="K44" i="16"/>
  <c r="K68" i="16" s="1"/>
  <c r="K80" i="16" s="1"/>
  <c r="K81" i="16" s="1"/>
  <c r="I48" i="16"/>
  <c r="J48" i="16"/>
  <c r="K48" i="16"/>
  <c r="I58" i="16"/>
  <c r="J58" i="16"/>
  <c r="K58" i="16"/>
  <c r="J67" i="16"/>
  <c r="K67" i="16"/>
  <c r="I68" i="16"/>
  <c r="J68" i="16"/>
  <c r="J74" i="16"/>
  <c r="K74" i="16"/>
  <c r="K78" i="16" s="1"/>
  <c r="J78" i="16"/>
  <c r="I80" i="16"/>
  <c r="I81" i="16" s="1"/>
  <c r="J80" i="16"/>
  <c r="J81" i="16" s="1"/>
  <c r="I86" i="16"/>
  <c r="J86" i="16"/>
  <c r="K86" i="16"/>
  <c r="K87" i="30" l="1"/>
  <c r="K88" i="30" s="1"/>
  <c r="J87" i="30"/>
  <c r="J88" i="30" s="1"/>
  <c r="I87" i="30"/>
  <c r="I88" i="30" s="1"/>
  <c r="K81" i="30"/>
  <c r="J81" i="30"/>
  <c r="I81" i="30"/>
  <c r="K78" i="30"/>
  <c r="K82" i="30" s="1"/>
  <c r="J78" i="30"/>
  <c r="J82" i="30" s="1"/>
  <c r="I78" i="30"/>
  <c r="I82" i="30" s="1"/>
  <c r="K69" i="30"/>
  <c r="J69" i="30"/>
  <c r="I69" i="30"/>
  <c r="K65" i="30"/>
  <c r="K70" i="30" s="1"/>
  <c r="J65" i="30"/>
  <c r="I65" i="30"/>
  <c r="K56" i="30"/>
  <c r="J56" i="30"/>
  <c r="I56" i="30"/>
  <c r="I57" i="30" s="1"/>
  <c r="K53" i="30"/>
  <c r="J53" i="30"/>
  <c r="I53" i="30"/>
  <c r="K49" i="30"/>
  <c r="J49" i="30"/>
  <c r="I49" i="30"/>
  <c r="K46" i="30"/>
  <c r="J46" i="30"/>
  <c r="I46" i="30"/>
  <c r="K37" i="30"/>
  <c r="K40" i="30" s="1"/>
  <c r="J37" i="30"/>
  <c r="J40" i="30" s="1"/>
  <c r="I37" i="30"/>
  <c r="I40" i="30" s="1"/>
  <c r="K27" i="30"/>
  <c r="K28" i="30" s="1"/>
  <c r="K29" i="30" s="1"/>
  <c r="J27" i="30"/>
  <c r="J28" i="30" s="1"/>
  <c r="J29" i="30" s="1"/>
  <c r="I27" i="30"/>
  <c r="I28" i="30" s="1"/>
  <c r="K20" i="30"/>
  <c r="K21" i="30" s="1"/>
  <c r="J20" i="30"/>
  <c r="J21" i="30" s="1"/>
  <c r="I20" i="30"/>
  <c r="I21" i="30" s="1"/>
  <c r="K14" i="30"/>
  <c r="K13" i="30"/>
  <c r="J13" i="30"/>
  <c r="J14" i="30" s="1"/>
  <c r="I13" i="30"/>
  <c r="I14" i="30" s="1"/>
  <c r="J70" i="30" l="1"/>
  <c r="K57" i="30"/>
  <c r="K89" i="30" s="1"/>
  <c r="K90" i="30" s="1"/>
  <c r="I70" i="30"/>
  <c r="I89" i="30" s="1"/>
  <c r="I90" i="30" s="1"/>
  <c r="J57" i="30"/>
  <c r="J89" i="30"/>
  <c r="J90" i="30" s="1"/>
  <c r="I29" i="30"/>
  <c r="K529" i="31" l="1"/>
  <c r="J529" i="31"/>
  <c r="I529" i="31"/>
  <c r="K511" i="31"/>
  <c r="J511" i="31"/>
  <c r="I511" i="31"/>
  <c r="K507" i="31"/>
  <c r="J507" i="31"/>
  <c r="I507" i="31"/>
  <c r="K503" i="31"/>
  <c r="J503" i="31"/>
  <c r="I503" i="31"/>
  <c r="K499" i="31"/>
  <c r="J499" i="31"/>
  <c r="I499" i="31"/>
  <c r="K492" i="31"/>
  <c r="J492" i="31"/>
  <c r="I492" i="31"/>
  <c r="J486" i="31"/>
  <c r="J512" i="31" s="1"/>
  <c r="J513" i="31" s="1"/>
  <c r="K485" i="31"/>
  <c r="K523" i="31" s="1"/>
  <c r="J485" i="31"/>
  <c r="J523" i="31" s="1"/>
  <c r="I485" i="31"/>
  <c r="I523" i="31" s="1"/>
  <c r="K484" i="31"/>
  <c r="J484" i="31"/>
  <c r="I484" i="31"/>
  <c r="K483" i="31"/>
  <c r="K486" i="31" s="1"/>
  <c r="K512" i="31" s="1"/>
  <c r="K513" i="31" s="1"/>
  <c r="J483" i="31"/>
  <c r="I483" i="31"/>
  <c r="K482" i="31"/>
  <c r="J482" i="31"/>
  <c r="I482" i="31"/>
  <c r="K481" i="31"/>
  <c r="J481" i="31"/>
  <c r="I481" i="31"/>
  <c r="I486" i="31" s="1"/>
  <c r="I512" i="31" s="1"/>
  <c r="I513" i="31" s="1"/>
  <c r="K480" i="31"/>
  <c r="J480" i="31"/>
  <c r="I480" i="31"/>
  <c r="K473" i="31"/>
  <c r="J473" i="31"/>
  <c r="I473" i="31"/>
  <c r="K467" i="31"/>
  <c r="J467" i="31"/>
  <c r="I467" i="31"/>
  <c r="K461" i="31"/>
  <c r="J461" i="31"/>
  <c r="I461" i="31"/>
  <c r="K455" i="31"/>
  <c r="J455" i="31"/>
  <c r="I455" i="31"/>
  <c r="I449" i="31"/>
  <c r="I474" i="31" s="1"/>
  <c r="I475" i="31" s="1"/>
  <c r="K448" i="31"/>
  <c r="J448" i="31"/>
  <c r="I448" i="31"/>
  <c r="K446" i="31"/>
  <c r="J446" i="31"/>
  <c r="I446" i="31"/>
  <c r="K445" i="31"/>
  <c r="J445" i="31"/>
  <c r="J449" i="31" s="1"/>
  <c r="J474" i="31" s="1"/>
  <c r="J475" i="31" s="1"/>
  <c r="I445" i="31"/>
  <c r="K444" i="31"/>
  <c r="J444" i="31"/>
  <c r="I444" i="31"/>
  <c r="K443" i="31"/>
  <c r="K449" i="31" s="1"/>
  <c r="K474" i="31" s="1"/>
  <c r="K475" i="31" s="1"/>
  <c r="J443" i="31"/>
  <c r="I443" i="31"/>
  <c r="K436" i="31"/>
  <c r="J436" i="31"/>
  <c r="I436" i="31"/>
  <c r="K429" i="31"/>
  <c r="J429" i="31"/>
  <c r="I429" i="31"/>
  <c r="K428" i="31"/>
  <c r="J428" i="31"/>
  <c r="I428" i="31"/>
  <c r="K427" i="31"/>
  <c r="J427" i="31"/>
  <c r="I427" i="31"/>
  <c r="K426" i="31"/>
  <c r="J426" i="31"/>
  <c r="I426" i="31"/>
  <c r="K425" i="31"/>
  <c r="K430" i="31" s="1"/>
  <c r="J425" i="31"/>
  <c r="J430" i="31" s="1"/>
  <c r="I425" i="31"/>
  <c r="I430" i="31" s="1"/>
  <c r="K424" i="31"/>
  <c r="J424" i="31"/>
  <c r="I424" i="31"/>
  <c r="K417" i="31"/>
  <c r="J417" i="31"/>
  <c r="I417" i="31"/>
  <c r="I418" i="31" s="1"/>
  <c r="I437" i="31" s="1"/>
  <c r="I438" i="31" s="1"/>
  <c r="K416" i="31"/>
  <c r="J416" i="31"/>
  <c r="I416" i="31"/>
  <c r="K415" i="31"/>
  <c r="J415" i="31"/>
  <c r="I415" i="31"/>
  <c r="K414" i="31"/>
  <c r="K418" i="31" s="1"/>
  <c r="J414" i="31"/>
  <c r="J418" i="31" s="1"/>
  <c r="I414" i="31"/>
  <c r="K413" i="31"/>
  <c r="J413" i="31"/>
  <c r="I413" i="31"/>
  <c r="K406" i="31"/>
  <c r="J406" i="31"/>
  <c r="I406" i="31"/>
  <c r="K400" i="31"/>
  <c r="J400" i="31"/>
  <c r="I400" i="31"/>
  <c r="K394" i="31"/>
  <c r="J394" i="31"/>
  <c r="I394" i="31"/>
  <c r="K388" i="31"/>
  <c r="J388" i="31"/>
  <c r="I388" i="31"/>
  <c r="K382" i="31"/>
  <c r="J382" i="31"/>
  <c r="I382" i="31"/>
  <c r="K376" i="31"/>
  <c r="J376" i="31"/>
  <c r="I376" i="31"/>
  <c r="K370" i="31"/>
  <c r="J370" i="31"/>
  <c r="I370" i="31"/>
  <c r="K364" i="31"/>
  <c r="J364" i="31"/>
  <c r="I364" i="31"/>
  <c r="K358" i="31"/>
  <c r="J358" i="31"/>
  <c r="I358" i="31"/>
  <c r="K352" i="31"/>
  <c r="J352" i="31"/>
  <c r="I352" i="31"/>
  <c r="K346" i="31"/>
  <c r="J346" i="31"/>
  <c r="I346" i="31"/>
  <c r="K339" i="31"/>
  <c r="J339" i="31"/>
  <c r="J340" i="31" s="1"/>
  <c r="J407" i="31" s="1"/>
  <c r="I339" i="31"/>
  <c r="K338" i="31"/>
  <c r="J338" i="31"/>
  <c r="I338" i="31"/>
  <c r="K337" i="31"/>
  <c r="J337" i="31"/>
  <c r="I337" i="31"/>
  <c r="K336" i="31"/>
  <c r="K340" i="31" s="1"/>
  <c r="K407" i="31" s="1"/>
  <c r="J336" i="31"/>
  <c r="I336" i="31"/>
  <c r="K335" i="31"/>
  <c r="J335" i="31"/>
  <c r="I335" i="31"/>
  <c r="I340" i="31" s="1"/>
  <c r="I407" i="31" s="1"/>
  <c r="K331" i="31"/>
  <c r="J331" i="31"/>
  <c r="I331" i="31"/>
  <c r="K324" i="31"/>
  <c r="J324" i="31"/>
  <c r="J325" i="31" s="1"/>
  <c r="J332" i="31" s="1"/>
  <c r="I324" i="31"/>
  <c r="K323" i="31"/>
  <c r="J323" i="31"/>
  <c r="I323" i="31"/>
  <c r="K322" i="31"/>
  <c r="J322" i="31"/>
  <c r="I322" i="31"/>
  <c r="K321" i="31"/>
  <c r="K325" i="31" s="1"/>
  <c r="K332" i="31" s="1"/>
  <c r="J321" i="31"/>
  <c r="I321" i="31"/>
  <c r="K320" i="31"/>
  <c r="J320" i="31"/>
  <c r="I320" i="31"/>
  <c r="I325" i="31" s="1"/>
  <c r="I332" i="31" s="1"/>
  <c r="K316" i="31"/>
  <c r="J316" i="31"/>
  <c r="I316" i="31"/>
  <c r="K308" i="31"/>
  <c r="J308" i="31"/>
  <c r="J309" i="31" s="1"/>
  <c r="J317" i="31" s="1"/>
  <c r="I308" i="31"/>
  <c r="K307" i="31"/>
  <c r="J307" i="31"/>
  <c r="I307" i="31"/>
  <c r="K306" i="31"/>
  <c r="J306" i="31"/>
  <c r="I306" i="31"/>
  <c r="K305" i="31"/>
  <c r="K309" i="31" s="1"/>
  <c r="K317" i="31" s="1"/>
  <c r="J305" i="31"/>
  <c r="I305" i="31"/>
  <c r="K304" i="31"/>
  <c r="J304" i="31"/>
  <c r="I304" i="31"/>
  <c r="K303" i="31"/>
  <c r="J303" i="31"/>
  <c r="I303" i="31"/>
  <c r="I309" i="31" s="1"/>
  <c r="I317" i="31" s="1"/>
  <c r="K296" i="31"/>
  <c r="J296" i="31"/>
  <c r="I296" i="31"/>
  <c r="K289" i="31"/>
  <c r="J289" i="31"/>
  <c r="I289" i="31"/>
  <c r="K288" i="31"/>
  <c r="J288" i="31"/>
  <c r="I288" i="31"/>
  <c r="K287" i="31"/>
  <c r="J287" i="31"/>
  <c r="I287" i="31"/>
  <c r="K286" i="31"/>
  <c r="J286" i="31"/>
  <c r="J290" i="31" s="1"/>
  <c r="J297" i="31" s="1"/>
  <c r="I286" i="31"/>
  <c r="I290" i="31" s="1"/>
  <c r="I297" i="31" s="1"/>
  <c r="K285" i="31"/>
  <c r="K290" i="31" s="1"/>
  <c r="K297" i="31" s="1"/>
  <c r="J285" i="31"/>
  <c r="I285" i="31"/>
  <c r="K281" i="31"/>
  <c r="J281" i="31"/>
  <c r="I281" i="31"/>
  <c r="K274" i="31"/>
  <c r="J274" i="31"/>
  <c r="I274" i="31"/>
  <c r="K273" i="31"/>
  <c r="J273" i="31"/>
  <c r="I273" i="31"/>
  <c r="K272" i="31"/>
  <c r="J272" i="31"/>
  <c r="I272" i="31"/>
  <c r="K271" i="31"/>
  <c r="K275" i="31" s="1"/>
  <c r="K282" i="31" s="1"/>
  <c r="J271" i="31"/>
  <c r="J275" i="31" s="1"/>
  <c r="J282" i="31" s="1"/>
  <c r="I271" i="31"/>
  <c r="I275" i="31" s="1"/>
  <c r="I282" i="31" s="1"/>
  <c r="K270" i="31"/>
  <c r="J270" i="31"/>
  <c r="I270" i="31"/>
  <c r="K266" i="31"/>
  <c r="J266" i="31"/>
  <c r="I266" i="31"/>
  <c r="K259" i="31"/>
  <c r="J259" i="31"/>
  <c r="I259" i="31"/>
  <c r="K258" i="31"/>
  <c r="J258" i="31"/>
  <c r="I258" i="31"/>
  <c r="K257" i="31"/>
  <c r="J257" i="31"/>
  <c r="I257" i="31"/>
  <c r="K256" i="31"/>
  <c r="K260" i="31" s="1"/>
  <c r="K267" i="31" s="1"/>
  <c r="K298" i="31" s="1"/>
  <c r="J256" i="31"/>
  <c r="J260" i="31" s="1"/>
  <c r="J267" i="31" s="1"/>
  <c r="I256" i="31"/>
  <c r="I260" i="31" s="1"/>
  <c r="I267" i="31" s="1"/>
  <c r="K255" i="31"/>
  <c r="J255" i="31"/>
  <c r="I255" i="31"/>
  <c r="K248" i="31"/>
  <c r="J248" i="31"/>
  <c r="I248" i="31"/>
  <c r="K242" i="31"/>
  <c r="J242" i="31"/>
  <c r="I242" i="31"/>
  <c r="K236" i="31"/>
  <c r="J236" i="31"/>
  <c r="I236" i="31"/>
  <c r="K230" i="31"/>
  <c r="J230" i="31"/>
  <c r="I230" i="31"/>
  <c r="K224" i="31"/>
  <c r="J224" i="31"/>
  <c r="I224" i="31"/>
  <c r="K218" i="31"/>
  <c r="J218" i="31"/>
  <c r="I218" i="31"/>
  <c r="K212" i="31"/>
  <c r="J212" i="31"/>
  <c r="I212" i="31"/>
  <c r="K206" i="31"/>
  <c r="J206" i="31"/>
  <c r="I206" i="31"/>
  <c r="K200" i="31"/>
  <c r="J200" i="31"/>
  <c r="I200" i="31"/>
  <c r="K194" i="31"/>
  <c r="J194" i="31"/>
  <c r="I194" i="31"/>
  <c r="K188" i="31"/>
  <c r="J188" i="31"/>
  <c r="I188" i="31"/>
  <c r="K181" i="31"/>
  <c r="J181" i="31"/>
  <c r="I181" i="31"/>
  <c r="I182" i="31" s="1"/>
  <c r="I249" i="31" s="1"/>
  <c r="I250" i="31" s="1"/>
  <c r="K180" i="31"/>
  <c r="J180" i="31"/>
  <c r="I180" i="31"/>
  <c r="K179" i="31"/>
  <c r="J179" i="31"/>
  <c r="I179" i="31"/>
  <c r="K178" i="31"/>
  <c r="K182" i="31" s="1"/>
  <c r="K249" i="31" s="1"/>
  <c r="K250" i="31" s="1"/>
  <c r="J178" i="31"/>
  <c r="J182" i="31" s="1"/>
  <c r="J249" i="31" s="1"/>
  <c r="J250" i="31" s="1"/>
  <c r="I178" i="31"/>
  <c r="K177" i="31"/>
  <c r="J177" i="31"/>
  <c r="I177" i="31"/>
  <c r="K170" i="31"/>
  <c r="J170" i="31"/>
  <c r="I170" i="31"/>
  <c r="I164" i="31"/>
  <c r="I171" i="31" s="1"/>
  <c r="I172" i="31" s="1"/>
  <c r="K163" i="31"/>
  <c r="J163" i="31"/>
  <c r="I163" i="31"/>
  <c r="K162" i="31"/>
  <c r="J162" i="31"/>
  <c r="I162" i="31"/>
  <c r="K161" i="31"/>
  <c r="J161" i="31"/>
  <c r="J164" i="31" s="1"/>
  <c r="J171" i="31" s="1"/>
  <c r="I161" i="31"/>
  <c r="K160" i="31"/>
  <c r="J160" i="31"/>
  <c r="I160" i="31"/>
  <c r="K159" i="31"/>
  <c r="K164" i="31" s="1"/>
  <c r="K171" i="31" s="1"/>
  <c r="J159" i="31"/>
  <c r="I159" i="31"/>
  <c r="K155" i="31"/>
  <c r="J155" i="31"/>
  <c r="I155" i="31"/>
  <c r="I149" i="31"/>
  <c r="K148" i="31"/>
  <c r="J148" i="31"/>
  <c r="I148" i="31"/>
  <c r="K147" i="31"/>
  <c r="J147" i="31"/>
  <c r="I147" i="31"/>
  <c r="K146" i="31"/>
  <c r="J146" i="31"/>
  <c r="J149" i="31" s="1"/>
  <c r="I146" i="31"/>
  <c r="K145" i="31"/>
  <c r="J145" i="31"/>
  <c r="I145" i="31"/>
  <c r="K144" i="31"/>
  <c r="K149" i="31" s="1"/>
  <c r="J144" i="31"/>
  <c r="I144" i="31"/>
  <c r="K143" i="31"/>
  <c r="J143" i="31"/>
  <c r="I143" i="31"/>
  <c r="K137" i="31"/>
  <c r="J137" i="31"/>
  <c r="I137" i="31"/>
  <c r="K131" i="31"/>
  <c r="J131" i="31"/>
  <c r="I131" i="31"/>
  <c r="K124" i="31"/>
  <c r="J124" i="31"/>
  <c r="I124" i="31"/>
  <c r="K123" i="31"/>
  <c r="J123" i="31"/>
  <c r="I123" i="31"/>
  <c r="K122" i="31"/>
  <c r="J122" i="31"/>
  <c r="I122" i="31"/>
  <c r="K121" i="31"/>
  <c r="J121" i="31"/>
  <c r="J125" i="31" s="1"/>
  <c r="I121" i="31"/>
  <c r="I125" i="31" s="1"/>
  <c r="I156" i="31" s="1"/>
  <c r="K120" i="31"/>
  <c r="K125" i="31" s="1"/>
  <c r="K156" i="31" s="1"/>
  <c r="J120" i="31"/>
  <c r="I120" i="31"/>
  <c r="K113" i="31"/>
  <c r="J113" i="31"/>
  <c r="I113" i="31"/>
  <c r="K107" i="31"/>
  <c r="J107" i="31"/>
  <c r="I107" i="31"/>
  <c r="K101" i="31"/>
  <c r="J101" i="31"/>
  <c r="I101" i="31"/>
  <c r="K94" i="31"/>
  <c r="J94" i="31"/>
  <c r="I94" i="31"/>
  <c r="K93" i="31"/>
  <c r="J93" i="31"/>
  <c r="I93" i="31"/>
  <c r="K92" i="31"/>
  <c r="J92" i="31"/>
  <c r="I92" i="31"/>
  <c r="K91" i="31"/>
  <c r="K95" i="31" s="1"/>
  <c r="J91" i="31"/>
  <c r="J95" i="31" s="1"/>
  <c r="I91" i="31"/>
  <c r="I95" i="31" s="1"/>
  <c r="K90" i="31"/>
  <c r="J90" i="31"/>
  <c r="I90" i="31"/>
  <c r="K89" i="31"/>
  <c r="J89" i="31"/>
  <c r="I89" i="31"/>
  <c r="K83" i="31"/>
  <c r="J83" i="31"/>
  <c r="I83" i="31"/>
  <c r="K77" i="31"/>
  <c r="J77" i="31"/>
  <c r="I77" i="31"/>
  <c r="K70" i="31"/>
  <c r="K71" i="31" s="1"/>
  <c r="K114" i="31" s="1"/>
  <c r="K115" i="31" s="1"/>
  <c r="J70" i="31"/>
  <c r="I70" i="31"/>
  <c r="K69" i="31"/>
  <c r="J69" i="31"/>
  <c r="I69" i="31"/>
  <c r="K68" i="31"/>
  <c r="J68" i="31"/>
  <c r="I68" i="31"/>
  <c r="I71" i="31" s="1"/>
  <c r="I114" i="31" s="1"/>
  <c r="I115" i="31" s="1"/>
  <c r="K67" i="31"/>
  <c r="J67" i="31"/>
  <c r="I67" i="31"/>
  <c r="K66" i="31"/>
  <c r="J66" i="31"/>
  <c r="J71" i="31" s="1"/>
  <c r="I66" i="31"/>
  <c r="K59" i="31"/>
  <c r="J59" i="31"/>
  <c r="I59" i="31"/>
  <c r="K53" i="31"/>
  <c r="J53" i="31"/>
  <c r="I53" i="31"/>
  <c r="K46" i="31"/>
  <c r="J46" i="31"/>
  <c r="I46" i="31"/>
  <c r="I47" i="31" s="1"/>
  <c r="K45" i="31"/>
  <c r="J45" i="31"/>
  <c r="I45" i="31"/>
  <c r="K44" i="31"/>
  <c r="J44" i="31"/>
  <c r="I44" i="31"/>
  <c r="K43" i="31"/>
  <c r="K47" i="31" s="1"/>
  <c r="J43" i="31"/>
  <c r="J47" i="31" s="1"/>
  <c r="I43" i="31"/>
  <c r="K42" i="31"/>
  <c r="J42" i="31"/>
  <c r="I42" i="31"/>
  <c r="K41" i="31"/>
  <c r="J41" i="31"/>
  <c r="I41" i="31"/>
  <c r="K35" i="31"/>
  <c r="J35" i="31"/>
  <c r="I35" i="31"/>
  <c r="K29" i="31"/>
  <c r="J29" i="31"/>
  <c r="I29" i="31"/>
  <c r="K23" i="31"/>
  <c r="J23" i="31"/>
  <c r="I23" i="31"/>
  <c r="K16" i="31"/>
  <c r="K522" i="31" s="1"/>
  <c r="J16" i="31"/>
  <c r="J522" i="31" s="1"/>
  <c r="I16" i="31"/>
  <c r="I522" i="31" s="1"/>
  <c r="K15" i="31"/>
  <c r="K521" i="31" s="1"/>
  <c r="J15" i="31"/>
  <c r="J521" i="31" s="1"/>
  <c r="I15" i="31"/>
  <c r="I521" i="31" s="1"/>
  <c r="K14" i="31"/>
  <c r="K520" i="31" s="1"/>
  <c r="J14" i="31"/>
  <c r="J520" i="31" s="1"/>
  <c r="I14" i="31"/>
  <c r="I520" i="31" s="1"/>
  <c r="K13" i="31"/>
  <c r="K519" i="31" s="1"/>
  <c r="J13" i="31"/>
  <c r="J17" i="31" s="1"/>
  <c r="I13" i="31"/>
  <c r="I17" i="31" s="1"/>
  <c r="K12" i="31"/>
  <c r="K17" i="31" s="1"/>
  <c r="K60" i="31" s="1"/>
  <c r="K61" i="31" s="1"/>
  <c r="J12" i="31"/>
  <c r="J518" i="31" s="1"/>
  <c r="I12" i="31"/>
  <c r="I518" i="31" s="1"/>
  <c r="K140" i="29"/>
  <c r="K139" i="29"/>
  <c r="J139" i="29"/>
  <c r="J140" i="29" s="1"/>
  <c r="I139" i="29"/>
  <c r="I140" i="29" s="1"/>
  <c r="I128" i="29"/>
  <c r="K127" i="29"/>
  <c r="J127" i="29"/>
  <c r="I127" i="29"/>
  <c r="K115" i="29"/>
  <c r="K128" i="29" s="1"/>
  <c r="J115" i="29"/>
  <c r="I115" i="29"/>
  <c r="K105" i="29"/>
  <c r="J105" i="29"/>
  <c r="I105" i="29"/>
  <c r="K95" i="29"/>
  <c r="J95" i="29"/>
  <c r="I95" i="29"/>
  <c r="K93" i="29"/>
  <c r="J93" i="29"/>
  <c r="J128" i="29" s="1"/>
  <c r="I93" i="29"/>
  <c r="K86" i="29"/>
  <c r="J86" i="29"/>
  <c r="I86" i="29"/>
  <c r="K74" i="29"/>
  <c r="J74" i="29"/>
  <c r="I74" i="29"/>
  <c r="K62" i="29"/>
  <c r="J62" i="29"/>
  <c r="I62" i="29"/>
  <c r="K50" i="29"/>
  <c r="J50" i="29"/>
  <c r="I50" i="29"/>
  <c r="K40" i="29"/>
  <c r="J40" i="29"/>
  <c r="I40" i="29"/>
  <c r="K29" i="29"/>
  <c r="J29" i="29"/>
  <c r="I29" i="29"/>
  <c r="K19" i="29"/>
  <c r="J19" i="29"/>
  <c r="I19" i="29"/>
  <c r="K15" i="29"/>
  <c r="K87" i="29" s="1"/>
  <c r="K141" i="29" s="1"/>
  <c r="K143" i="29" s="1"/>
  <c r="K142" i="29" s="1"/>
  <c r="J15" i="29"/>
  <c r="I15" i="29"/>
  <c r="K13" i="29"/>
  <c r="J13" i="29"/>
  <c r="J87" i="29" s="1"/>
  <c r="J141" i="29" s="1"/>
  <c r="J143" i="29" s="1"/>
  <c r="J142" i="29" s="1"/>
  <c r="I13" i="29"/>
  <c r="I87" i="29" s="1"/>
  <c r="J437" i="31" l="1"/>
  <c r="J438" i="31" s="1"/>
  <c r="K437" i="31"/>
  <c r="K438" i="31" s="1"/>
  <c r="J114" i="31"/>
  <c r="J115" i="31" s="1"/>
  <c r="I298" i="31"/>
  <c r="J172" i="31"/>
  <c r="J298" i="31"/>
  <c r="I60" i="31"/>
  <c r="I61" i="31" s="1"/>
  <c r="I515" i="31" s="1"/>
  <c r="J60" i="31"/>
  <c r="J61" i="31" s="1"/>
  <c r="J515" i="31" s="1"/>
  <c r="J514" i="31" s="1"/>
  <c r="J156" i="31"/>
  <c r="I408" i="31"/>
  <c r="K408" i="31"/>
  <c r="J408" i="31"/>
  <c r="K172" i="31"/>
  <c r="K515" i="31" s="1"/>
  <c r="K514" i="31" s="1"/>
  <c r="K518" i="31"/>
  <c r="K524" i="31" s="1"/>
  <c r="J519" i="31"/>
  <c r="J524" i="31" s="1"/>
  <c r="I519" i="31"/>
  <c r="I524" i="31" s="1"/>
  <c r="I141" i="29"/>
  <c r="I143" i="29" s="1"/>
  <c r="I142" i="29" s="1"/>
  <c r="I514" i="31" l="1"/>
  <c r="K34" i="9"/>
  <c r="K35" i="9" s="1"/>
  <c r="K36" i="9" s="1"/>
  <c r="J34" i="9"/>
  <c r="J35" i="9" s="1"/>
  <c r="J36" i="9" s="1"/>
  <c r="K29" i="9"/>
  <c r="J29" i="9"/>
  <c r="I29" i="9"/>
  <c r="I36" i="9" s="1"/>
  <c r="I37" i="9" s="1"/>
  <c r="I22" i="9"/>
  <c r="K20" i="9"/>
  <c r="J20" i="9"/>
  <c r="J21" i="9" s="1"/>
  <c r="J22" i="9" s="1"/>
  <c r="K13" i="9"/>
  <c r="K21" i="9" s="1"/>
  <c r="K22" i="9" s="1"/>
  <c r="J13" i="9"/>
  <c r="N172" i="11"/>
  <c r="O134" i="11"/>
  <c r="N134" i="11"/>
  <c r="K37" i="9" l="1"/>
  <c r="J37" i="9"/>
  <c r="K98" i="16"/>
  <c r="J98" i="16"/>
  <c r="I98" i="16"/>
  <c r="K100" i="16"/>
  <c r="J100" i="16"/>
  <c r="I100" i="16"/>
  <c r="L22" i="17" l="1"/>
  <c r="K50" i="15"/>
  <c r="J49" i="15"/>
  <c r="J50" i="15" s="1"/>
  <c r="K49" i="15"/>
  <c r="J45" i="15"/>
  <c r="K45" i="15"/>
  <c r="J35" i="15"/>
  <c r="J46" i="15" s="1"/>
  <c r="K35" i="15"/>
  <c r="K46" i="15" s="1"/>
  <c r="J26" i="15"/>
  <c r="K26" i="15"/>
  <c r="J25" i="15"/>
  <c r="K25" i="15"/>
  <c r="J20" i="15"/>
  <c r="K20" i="15"/>
  <c r="J17" i="15"/>
  <c r="K17" i="15"/>
  <c r="J44" i="8"/>
  <c r="J40" i="8"/>
  <c r="K40" i="8"/>
  <c r="K38" i="8"/>
  <c r="J36" i="8"/>
  <c r="K36" i="8"/>
  <c r="J33" i="8"/>
  <c r="K33" i="8"/>
  <c r="K44" i="8" s="1"/>
  <c r="J31" i="8"/>
  <c r="K31" i="8"/>
  <c r="J28" i="8"/>
  <c r="K28" i="8"/>
  <c r="J23" i="8"/>
  <c r="K23" i="8"/>
  <c r="J25" i="8"/>
  <c r="K25" i="8"/>
  <c r="J19" i="8"/>
  <c r="J18" i="8"/>
  <c r="K18" i="8"/>
  <c r="J16" i="8"/>
  <c r="K16" i="8"/>
  <c r="J13" i="8"/>
  <c r="K13" i="8"/>
  <c r="K19" i="8" s="1"/>
  <c r="I29" i="6"/>
  <c r="J51" i="15" l="1"/>
  <c r="J52" i="15" s="1"/>
  <c r="K51" i="15"/>
  <c r="K52" i="15" s="1"/>
  <c r="K45" i="8"/>
  <c r="K47" i="8" s="1"/>
  <c r="K46" i="8" s="1"/>
  <c r="J46" i="5"/>
  <c r="K46" i="5"/>
  <c r="K104" i="28"/>
  <c r="K110" i="28" s="1"/>
  <c r="K95" i="28"/>
  <c r="K96" i="28" s="1"/>
  <c r="K73" i="28"/>
  <c r="K48" i="28"/>
  <c r="K40" i="28"/>
  <c r="K36" i="28"/>
  <c r="K26" i="28"/>
  <c r="K23" i="28"/>
  <c r="K123" i="28"/>
  <c r="K122" i="28"/>
  <c r="K121" i="28"/>
  <c r="K120" i="28"/>
  <c r="K118" i="28"/>
  <c r="K117" i="28"/>
  <c r="K116" i="28"/>
  <c r="K119" i="28"/>
  <c r="K224" i="11"/>
  <c r="I224" i="11"/>
  <c r="J224" i="11"/>
  <c r="J227" i="11"/>
  <c r="K227" i="11"/>
  <c r="J226" i="11"/>
  <c r="K226" i="11"/>
  <c r="J223" i="11"/>
  <c r="K223" i="11"/>
  <c r="K202" i="11"/>
  <c r="J202" i="11"/>
  <c r="K161" i="11"/>
  <c r="J161" i="11"/>
  <c r="K139" i="11"/>
  <c r="J139" i="11"/>
  <c r="K66" i="11"/>
  <c r="K124" i="28" l="1"/>
  <c r="I76" i="2"/>
  <c r="J33" i="17"/>
  <c r="J39" i="17"/>
  <c r="J22" i="17"/>
  <c r="J31" i="17"/>
  <c r="I78" i="28"/>
  <c r="I23" i="28"/>
  <c r="I26" i="28"/>
  <c r="I36" i="28"/>
  <c r="I40" i="28"/>
  <c r="I48" i="28"/>
  <c r="I33" i="13"/>
  <c r="I34" i="13" s="1"/>
  <c r="I31" i="13"/>
  <c r="I29" i="13"/>
  <c r="I24" i="13"/>
  <c r="I22" i="13"/>
  <c r="I18" i="13"/>
  <c r="I25" i="13" s="1"/>
  <c r="I35" i="13" l="1"/>
  <c r="I37" i="13" s="1"/>
  <c r="I36" i="13" s="1"/>
  <c r="J40" i="17"/>
  <c r="J41" i="17"/>
  <c r="I227" i="11" l="1"/>
  <c r="I226" i="11"/>
  <c r="I16" i="11"/>
  <c r="I22" i="10" l="1"/>
  <c r="I20" i="10"/>
  <c r="I18" i="10"/>
  <c r="I15" i="10"/>
  <c r="I23" i="10" s="1"/>
  <c r="I24" i="10" s="1"/>
  <c r="I25" i="10" s="1"/>
  <c r="I43" i="8"/>
  <c r="I40" i="8"/>
  <c r="I36" i="8"/>
  <c r="I33" i="8"/>
  <c r="I31" i="8"/>
  <c r="I44" i="8" s="1"/>
  <c r="I28" i="8"/>
  <c r="I25" i="8"/>
  <c r="I23" i="8"/>
  <c r="I18" i="8"/>
  <c r="I16" i="8"/>
  <c r="I13" i="8"/>
  <c r="I44" i="6"/>
  <c r="I43" i="6"/>
  <c r="I40" i="6"/>
  <c r="I36" i="6"/>
  <c r="I45" i="6" s="1"/>
  <c r="I28" i="6"/>
  <c r="I24" i="6"/>
  <c r="I20" i="6"/>
  <c r="I62" i="5"/>
  <c r="I57" i="5"/>
  <c r="I54" i="5"/>
  <c r="I46" i="5"/>
  <c r="I42" i="5"/>
  <c r="I38" i="5"/>
  <c r="I48" i="5" s="1"/>
  <c r="I23" i="5"/>
  <c r="I19" i="5"/>
  <c r="I15" i="5"/>
  <c r="I25" i="5" s="1"/>
  <c r="I41" i="6" l="1"/>
  <c r="I42" i="6" s="1"/>
  <c r="I63" i="5"/>
  <c r="I64" i="5" s="1"/>
  <c r="I66" i="5" s="1"/>
  <c r="I65" i="5" s="1"/>
  <c r="I47" i="5"/>
  <c r="I24" i="5"/>
  <c r="K22" i="17" l="1"/>
  <c r="J60" i="17"/>
  <c r="L39" i="17"/>
  <c r="K39" i="17"/>
  <c r="K33" i="17"/>
  <c r="L31" i="17"/>
  <c r="K31" i="17"/>
  <c r="J56" i="15"/>
  <c r="K56" i="15"/>
  <c r="I56" i="15"/>
  <c r="I49" i="15"/>
  <c r="I50" i="15" s="1"/>
  <c r="I45" i="15"/>
  <c r="I35" i="15"/>
  <c r="I25" i="15"/>
  <c r="I20" i="15"/>
  <c r="I17" i="15"/>
  <c r="J123" i="28"/>
  <c r="J122" i="28"/>
  <c r="J121" i="28"/>
  <c r="J120" i="28"/>
  <c r="J119" i="28"/>
  <c r="J118" i="28"/>
  <c r="J117" i="28"/>
  <c r="J116" i="28"/>
  <c r="J104" i="28"/>
  <c r="J111" i="28" s="1"/>
  <c r="J95" i="28"/>
  <c r="J96" i="28" s="1"/>
  <c r="J78" i="28"/>
  <c r="J73" i="28"/>
  <c r="J48" i="28"/>
  <c r="J40" i="28"/>
  <c r="J36" i="28"/>
  <c r="J26" i="28"/>
  <c r="J23" i="28"/>
  <c r="K144" i="28"/>
  <c r="J144" i="28"/>
  <c r="I144" i="28"/>
  <c r="I123" i="28"/>
  <c r="I122" i="28"/>
  <c r="I121" i="28"/>
  <c r="I120" i="28"/>
  <c r="I119" i="28"/>
  <c r="I118" i="28"/>
  <c r="I117" i="28"/>
  <c r="I116" i="28"/>
  <c r="K111" i="28"/>
  <c r="I104" i="28"/>
  <c r="I111" i="28" s="1"/>
  <c r="I95" i="28"/>
  <c r="I96" i="28" s="1"/>
  <c r="K78" i="28"/>
  <c r="K79" i="28" s="1"/>
  <c r="I73" i="28"/>
  <c r="K40" i="17" l="1"/>
  <c r="J79" i="28"/>
  <c r="J49" i="28"/>
  <c r="J97" i="28" s="1"/>
  <c r="J113" i="28" s="1"/>
  <c r="J112" i="28" s="1"/>
  <c r="J124" i="28"/>
  <c r="I46" i="15"/>
  <c r="J43" i="17"/>
  <c r="J42" i="17" s="1"/>
  <c r="L33" i="17"/>
  <c r="L41" i="17" s="1"/>
  <c r="K60" i="17"/>
  <c r="I26" i="15"/>
  <c r="I51" i="15" s="1"/>
  <c r="I52" i="15" s="1"/>
  <c r="I79" i="28"/>
  <c r="I49" i="28"/>
  <c r="I124" i="28"/>
  <c r="J110" i="28"/>
  <c r="K49" i="28"/>
  <c r="K97" i="28" s="1"/>
  <c r="I110" i="28"/>
  <c r="J33" i="13"/>
  <c r="J31" i="13"/>
  <c r="J29" i="13"/>
  <c r="J24" i="13"/>
  <c r="J22" i="13"/>
  <c r="J18" i="13"/>
  <c r="K18" i="13"/>
  <c r="K24" i="13"/>
  <c r="K44" i="13"/>
  <c r="J44" i="13"/>
  <c r="I44" i="13"/>
  <c r="K33" i="13"/>
  <c r="K31" i="13"/>
  <c r="K29" i="13"/>
  <c r="K22" i="13"/>
  <c r="I148" i="29"/>
  <c r="J66" i="11"/>
  <c r="J69" i="11" s="1"/>
  <c r="J41" i="11"/>
  <c r="K41" i="11"/>
  <c r="J16" i="11"/>
  <c r="I231" i="11"/>
  <c r="I223" i="11"/>
  <c r="I202" i="11"/>
  <c r="K196" i="11"/>
  <c r="J196" i="11"/>
  <c r="I196" i="11"/>
  <c r="K194" i="11"/>
  <c r="J194" i="11"/>
  <c r="I194" i="11"/>
  <c r="K191" i="11"/>
  <c r="J191" i="11"/>
  <c r="I191" i="11"/>
  <c r="K181" i="11"/>
  <c r="J181" i="11"/>
  <c r="I181" i="11"/>
  <c r="K177" i="11"/>
  <c r="J177" i="11"/>
  <c r="I177" i="11"/>
  <c r="K171" i="11"/>
  <c r="J171" i="11"/>
  <c r="I171" i="11"/>
  <c r="K166" i="11"/>
  <c r="J166" i="11"/>
  <c r="I166" i="11"/>
  <c r="I161" i="11"/>
  <c r="I139" i="11"/>
  <c r="K121" i="11"/>
  <c r="J121" i="11"/>
  <c r="I121" i="11"/>
  <c r="K95" i="11"/>
  <c r="J95" i="11"/>
  <c r="I95" i="11"/>
  <c r="K90" i="11"/>
  <c r="J90" i="11"/>
  <c r="I90" i="11"/>
  <c r="K84" i="11"/>
  <c r="J84" i="11"/>
  <c r="I84" i="11"/>
  <c r="K82" i="11"/>
  <c r="J82" i="11"/>
  <c r="I82" i="11"/>
  <c r="K79" i="11"/>
  <c r="J79" i="11"/>
  <c r="I79" i="11"/>
  <c r="K77" i="11"/>
  <c r="J77" i="11"/>
  <c r="I77" i="11"/>
  <c r="K69" i="11"/>
  <c r="I66" i="11"/>
  <c r="I69" i="11" s="1"/>
  <c r="J60" i="11"/>
  <c r="K59" i="11"/>
  <c r="K60" i="11" s="1"/>
  <c r="J59" i="11"/>
  <c r="I59" i="11"/>
  <c r="I60" i="11" s="1"/>
  <c r="K51" i="11"/>
  <c r="K52" i="11" s="1"/>
  <c r="J51" i="11"/>
  <c r="J52" i="11" s="1"/>
  <c r="I51" i="11"/>
  <c r="I52" i="11" s="1"/>
  <c r="K46" i="11"/>
  <c r="J46" i="11"/>
  <c r="J47" i="11" s="1"/>
  <c r="I46" i="11"/>
  <c r="I41" i="11"/>
  <c r="I47" i="11" s="1"/>
  <c r="K16" i="11"/>
  <c r="K26" i="11" s="1"/>
  <c r="J26" i="11"/>
  <c r="I26" i="11"/>
  <c r="J22" i="10"/>
  <c r="J20" i="10"/>
  <c r="J18" i="10"/>
  <c r="J15" i="10"/>
  <c r="K32" i="10"/>
  <c r="J32" i="10"/>
  <c r="I32" i="10"/>
  <c r="K22" i="10"/>
  <c r="K20" i="10"/>
  <c r="K18" i="10"/>
  <c r="K15" i="10"/>
  <c r="K42" i="9"/>
  <c r="J42" i="9"/>
  <c r="I42" i="9"/>
  <c r="J53" i="8"/>
  <c r="J43" i="8"/>
  <c r="J38" i="8"/>
  <c r="K53" i="8"/>
  <c r="I53" i="8"/>
  <c r="K43" i="8"/>
  <c r="K100" i="30"/>
  <c r="J100" i="30"/>
  <c r="I100" i="30"/>
  <c r="J62" i="5"/>
  <c r="J57" i="5"/>
  <c r="J54" i="5"/>
  <c r="J42" i="5"/>
  <c r="J47" i="5" s="1"/>
  <c r="J38" i="5"/>
  <c r="J23" i="5"/>
  <c r="J19" i="5"/>
  <c r="J15" i="5"/>
  <c r="J70" i="11" l="1"/>
  <c r="K47" i="11"/>
  <c r="J34" i="13"/>
  <c r="J25" i="13"/>
  <c r="K25" i="13"/>
  <c r="J45" i="8"/>
  <c r="J47" i="8" s="1"/>
  <c r="J46" i="8" s="1"/>
  <c r="J48" i="5"/>
  <c r="J25" i="5"/>
  <c r="J24" i="5"/>
  <c r="K113" i="28"/>
  <c r="K112" i="28" s="1"/>
  <c r="K217" i="11"/>
  <c r="K128" i="11"/>
  <c r="I97" i="28"/>
  <c r="I113" i="28" s="1"/>
  <c r="I112" i="28" s="1"/>
  <c r="L60" i="17"/>
  <c r="L40" i="17"/>
  <c r="K41" i="17"/>
  <c r="K43" i="17" s="1"/>
  <c r="K42" i="17" s="1"/>
  <c r="K34" i="13"/>
  <c r="J23" i="10"/>
  <c r="J24" i="10" s="1"/>
  <c r="J25" i="10" s="1"/>
  <c r="J148" i="29"/>
  <c r="K148" i="29"/>
  <c r="I217" i="11"/>
  <c r="J217" i="11"/>
  <c r="J186" i="11"/>
  <c r="K186" i="11"/>
  <c r="I186" i="11"/>
  <c r="J231" i="11"/>
  <c r="I128" i="11"/>
  <c r="J128" i="11"/>
  <c r="J85" i="11"/>
  <c r="K85" i="11"/>
  <c r="I85" i="11"/>
  <c r="I70" i="11"/>
  <c r="J228" i="11"/>
  <c r="I228" i="11"/>
  <c r="K231" i="11"/>
  <c r="K228" i="11"/>
  <c r="K70" i="11"/>
  <c r="K23" i="10"/>
  <c r="K24" i="10" s="1"/>
  <c r="K25" i="10" s="1"/>
  <c r="I19" i="8"/>
  <c r="I45" i="8" s="1"/>
  <c r="I47" i="8" s="1"/>
  <c r="I46" i="8" s="1"/>
  <c r="J63" i="5"/>
  <c r="J64" i="5" s="1"/>
  <c r="I129" i="11" l="1"/>
  <c r="J35" i="13"/>
  <c r="J37" i="13" s="1"/>
  <c r="J36" i="13" s="1"/>
  <c r="K35" i="13"/>
  <c r="K37" i="13" s="1"/>
  <c r="K36" i="13" s="1"/>
  <c r="J66" i="5"/>
  <c r="J65" i="5" s="1"/>
  <c r="K218" i="11"/>
  <c r="K129" i="11"/>
  <c r="I218" i="11"/>
  <c r="I220" i="11" s="1"/>
  <c r="I219" i="11" s="1"/>
  <c r="L43" i="17"/>
  <c r="L42" i="17" s="1"/>
  <c r="J218" i="11"/>
  <c r="J129" i="11"/>
  <c r="K220" i="11" l="1"/>
  <c r="K219" i="11" s="1"/>
  <c r="J220" i="11"/>
  <c r="J219" i="11" s="1"/>
  <c r="J44" i="6"/>
  <c r="J43" i="6"/>
  <c r="J40" i="6"/>
  <c r="J36" i="6"/>
  <c r="J28" i="6"/>
  <c r="J24" i="6"/>
  <c r="J20" i="6"/>
  <c r="J29" i="6" s="1"/>
  <c r="K51" i="6"/>
  <c r="J51" i="6"/>
  <c r="I51" i="6"/>
  <c r="K44" i="6"/>
  <c r="K43" i="6"/>
  <c r="K40" i="6"/>
  <c r="K36" i="6"/>
  <c r="K28" i="6"/>
  <c r="K24" i="6"/>
  <c r="K20" i="6"/>
  <c r="K41" i="6" l="1"/>
  <c r="J45" i="6"/>
  <c r="J41" i="6"/>
  <c r="J42" i="6" s="1"/>
  <c r="K29" i="6"/>
  <c r="K42" i="6" l="1"/>
  <c r="K45" i="6" s="1"/>
  <c r="K71" i="5" l="1"/>
  <c r="J71" i="5"/>
  <c r="I71" i="5"/>
  <c r="K62" i="5"/>
  <c r="K57" i="5"/>
  <c r="K54" i="5"/>
  <c r="K42" i="5"/>
  <c r="K38" i="5"/>
  <c r="K23" i="5"/>
  <c r="K19" i="5"/>
  <c r="K15" i="5"/>
  <c r="K47" i="5" l="1"/>
  <c r="K63" i="5"/>
  <c r="K64" i="5" s="1"/>
  <c r="K24" i="5"/>
  <c r="K48" i="5"/>
  <c r="K25" i="5"/>
  <c r="K66" i="5" l="1"/>
  <c r="K65" i="5" s="1"/>
  <c r="J76" i="2" l="1"/>
  <c r="K76" i="2"/>
  <c r="K34" i="2" l="1"/>
  <c r="J34" i="2"/>
  <c r="I34" i="2"/>
  <c r="K32" i="2"/>
  <c r="J32" i="2"/>
  <c r="I32" i="2"/>
  <c r="K30" i="2"/>
  <c r="J30" i="2"/>
  <c r="I30" i="2"/>
  <c r="I60" i="2" l="1"/>
  <c r="J19" i="2" l="1"/>
  <c r="J23" i="2"/>
  <c r="K23" i="2"/>
  <c r="K19" i="2"/>
  <c r="K68" i="2"/>
  <c r="J68" i="2"/>
  <c r="I68" i="2"/>
  <c r="I64" i="2"/>
  <c r="K64" i="2"/>
  <c r="J64" i="2"/>
  <c r="I48" i="2"/>
  <c r="I23" i="2"/>
  <c r="J28" i="2" l="1"/>
  <c r="K28" i="2"/>
  <c r="I28" i="2"/>
  <c r="J54" i="2" l="1"/>
  <c r="K54" i="2"/>
  <c r="I54" i="2"/>
  <c r="J26" i="2" l="1"/>
  <c r="J35" i="2" s="1"/>
  <c r="K26" i="2"/>
  <c r="K35" i="2" s="1"/>
  <c r="I26" i="2"/>
  <c r="I19" i="2" l="1"/>
  <c r="I35" i="2" s="1"/>
  <c r="J50" i="2" l="1"/>
  <c r="J66" i="2"/>
  <c r="J62" i="2"/>
  <c r="K62" i="2"/>
  <c r="J60" i="2"/>
  <c r="J58" i="2"/>
  <c r="J56" i="2"/>
  <c r="J52" i="2"/>
  <c r="K50" i="2"/>
  <c r="J48" i="2"/>
  <c r="J46" i="2"/>
  <c r="J44" i="2"/>
  <c r="J42" i="2"/>
  <c r="J39" i="2"/>
  <c r="I62" i="2"/>
  <c r="I39" i="2"/>
  <c r="I42" i="2"/>
  <c r="I44" i="2"/>
  <c r="I46" i="2"/>
  <c r="I50" i="2"/>
  <c r="I52" i="2"/>
  <c r="I56" i="2"/>
  <c r="I58" i="2"/>
  <c r="I66" i="2"/>
  <c r="K39" i="2"/>
  <c r="K42" i="2"/>
  <c r="K44" i="2"/>
  <c r="K46" i="2"/>
  <c r="K48" i="2"/>
  <c r="K52" i="2"/>
  <c r="K56" i="2"/>
  <c r="K58" i="2"/>
  <c r="K66" i="2"/>
  <c r="K60" i="2"/>
  <c r="I69" i="2" l="1"/>
  <c r="I70" i="2" s="1"/>
  <c r="J69" i="2"/>
  <c r="J70" i="2" s="1"/>
  <c r="K69" i="2"/>
  <c r="K70" i="2" s="1"/>
  <c r="I71" i="2" l="1"/>
  <c r="I72" i="2"/>
  <c r="K72" i="2"/>
  <c r="K71" i="2"/>
  <c r="J72" i="2"/>
  <c r="J71" i="2"/>
</calcChain>
</file>

<file path=xl/sharedStrings.xml><?xml version="1.0" encoding="utf-8"?>
<sst xmlns="http://schemas.openxmlformats.org/spreadsheetml/2006/main" count="5734" uniqueCount="1833">
  <si>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</si>
  <si>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</si>
  <si>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</si>
  <si>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</si>
  <si>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</si>
  <si>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</si>
  <si>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</si>
  <si>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</si>
  <si>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</si>
  <si>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</si>
  <si>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</si>
  <si>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</si>
  <si>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</si>
  <si>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</si>
  <si>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SAVIVALDYBĖS  LĖŠOS, IŠ VISO:</t>
  </si>
  <si>
    <t>KITI ŠALTINIAI, IŠ VISO:</t>
  </si>
  <si>
    <t>IŠ VISO:</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</si>
  <si>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</si>
  <si>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</si>
  <si>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</si>
  <si>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</si>
  <si>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</si>
  <si>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</si>
  <si>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</si>
  <si>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</si>
  <si>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03</t>
  </si>
  <si>
    <t>04</t>
  </si>
  <si>
    <t>SB</t>
  </si>
  <si>
    <t>0</t>
  </si>
  <si>
    <t>05</t>
  </si>
  <si>
    <t>06</t>
  </si>
  <si>
    <t>07</t>
  </si>
  <si>
    <t>08</t>
  </si>
  <si>
    <t>09</t>
  </si>
  <si>
    <t>10</t>
  </si>
  <si>
    <t>11</t>
  </si>
  <si>
    <t>12</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</si>
  <si>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</si>
  <si>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</si>
  <si>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</si>
  <si>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</si>
  <si>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</si>
  <si>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</si>
  <si>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Teikti duomenis Valstybės suteiktos pagalbos registrui</t>
  </si>
  <si>
    <t>SAVIVALDYBĖS VALDYMO PROGRAMA (01)</t>
  </si>
  <si>
    <t>Tinkamai įgyvendinti Savivaldybei perduotas valstybės funkcijas.</t>
  </si>
  <si>
    <t>288724610</t>
  </si>
  <si>
    <t>Administruoti socialines išmokas ir kompensacijas</t>
  </si>
  <si>
    <t xml:space="preserve"> Organizuoti civilinę saugą ir mobilizaciją</t>
  </si>
  <si>
    <t>Valstybės tarnautojų pareigybių skaičius</t>
  </si>
  <si>
    <t>Darbuotojų, dirbančių pagal darbo sutartis, pareigybių skaičius</t>
  </si>
  <si>
    <t>Kontrolės ir audito tarnybos pareigybių skaičius</t>
  </si>
  <si>
    <t>VB</t>
  </si>
  <si>
    <t>Planuotos reikšmės</t>
  </si>
  <si>
    <t>Faktinės reikšmės</t>
  </si>
  <si>
    <t>Sporto skyrius</t>
  </si>
  <si>
    <t xml:space="preserve"> Organizuoti gyventojų gyvenamosios vietos deklaravimą</t>
  </si>
  <si>
    <t>E. plėtros skyrius</t>
  </si>
  <si>
    <t>Komunikacijos skyrius</t>
  </si>
  <si>
    <t>Miesto infrastruktūros skyrius</t>
  </si>
  <si>
    <t>Miesto plėtros skyrius</t>
  </si>
  <si>
    <t>Socialinių reikalų skyrius</t>
  </si>
  <si>
    <t>Teritorijų planavimo ir architektūros skyrius</t>
  </si>
  <si>
    <t>Vidaus administravimo skyrius</t>
  </si>
  <si>
    <t>0;3</t>
  </si>
  <si>
    <t>0;16</t>
  </si>
  <si>
    <t>0;1</t>
  </si>
  <si>
    <t>0;11;8</t>
  </si>
  <si>
    <t>0;13</t>
  </si>
  <si>
    <t>0;9</t>
  </si>
  <si>
    <t>0;14</t>
  </si>
  <si>
    <t>0;11</t>
  </si>
  <si>
    <t>2</t>
  </si>
  <si>
    <t>Vykdyti jaunimo teisių apsaugą</t>
  </si>
  <si>
    <t>14</t>
  </si>
  <si>
    <t>Tvarkyti erdvinių duomenų rinkinį</t>
  </si>
  <si>
    <t xml:space="preserve"> Administruoti laikinuosius darbus</t>
  </si>
  <si>
    <t>Strateginio planavimo ir finansų skyrius</t>
  </si>
  <si>
    <t>Švietimo skyrius</t>
  </si>
  <si>
    <t>Investicijų projektų skyrius</t>
  </si>
  <si>
    <t>Apdraustų biudžetinių įstaigų vadovų atsakomybės draudimu, skaičius</t>
  </si>
  <si>
    <t>Panevėžio sporto centras</t>
  </si>
  <si>
    <t>0;12</t>
  </si>
  <si>
    <t>2022 m. panaudotos lėšos (kasinės išlaidos)</t>
  </si>
  <si>
    <t>L</t>
  </si>
  <si>
    <t>13</t>
  </si>
  <si>
    <t>Savivaldybei priskirtai valstybinei žemei ir kitam valstybiniam turtui valdyti, naudoti ir disponuoti juo patikėjimo teise</t>
  </si>
  <si>
    <t>15</t>
  </si>
  <si>
    <t>Tarpinstitucinio bendradarbiavimo koordinavimui finansuoti (TBK)</t>
  </si>
  <si>
    <t>P</t>
  </si>
  <si>
    <t>+</t>
  </si>
  <si>
    <t>ES</t>
  </si>
  <si>
    <t>Įgyvendintas projektas</t>
  </si>
  <si>
    <t>Įgyvendinti projektą „Socialinio būsto plėtra“</t>
  </si>
  <si>
    <t>Prisidėti prie BIVP (Bendruomenės inicijuota vietos plėtra) strategijos įgyvendinimo</t>
  </si>
  <si>
    <t>VVG strategijos administravimas</t>
  </si>
  <si>
    <t>0;15</t>
  </si>
  <si>
    <t>Įgyvendinti projektą „Kraštovaizdžio formavimas ir ekologinės būklės gerinimas Panevėžio mieste“</t>
  </si>
  <si>
    <t>Parengtas techninis projektas</t>
  </si>
  <si>
    <t xml:space="preserve"> Įgyvendinti projektą „Komunalinių atliekų rūšiuojamojo surinkimo infrastruktūra“</t>
  </si>
  <si>
    <t>Parengti dokumentus, reikalingus Europos Sąjungos fondų investicijoms gauti</t>
  </si>
  <si>
    <t>URBANISTINĖS PLĖTROS PROGRAMA (03)</t>
  </si>
  <si>
    <t>Suorganizuotas gražiausiai tvarkomos aplinkos konkursas</t>
  </si>
  <si>
    <t>APLINKOS APSAUGOS RĖMIMO SPECIALIOJI PROGRAMA (04)</t>
  </si>
  <si>
    <t>7</t>
  </si>
  <si>
    <t>Ekologinių incidentų likvidavimas</t>
  </si>
  <si>
    <t>EKONOMINĖS PLĖTROS IR UŽIMTUMO SKATINIMO PROGRAMA (05)</t>
  </si>
  <si>
    <t>8</t>
  </si>
  <si>
    <t>Iš dalies finansuotų projektų skaičius</t>
  </si>
  <si>
    <t>0;8</t>
  </si>
  <si>
    <t>Sumokėtas „Cido“ arenos koncesijos mokestis</t>
  </si>
  <si>
    <t>SAVIVALDYBĖS TURTO VALDYMO PROGRAMA (06)</t>
  </si>
  <si>
    <t>SP</t>
  </si>
  <si>
    <t xml:space="preserve">Teisiškai įregistruotų objektų skaičius </t>
  </si>
  <si>
    <t>Turto vertinimo ataskaitos</t>
  </si>
  <si>
    <t>Savivaldybės nekilnojamojo turto valdymo strategijos parengimas ir įgyvendinimas</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</si>
  <si>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</si>
  <si>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</si>
  <si>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</si>
  <si>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</si>
  <si>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</si>
  <si>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Įsigyti, rekonstruoti ir remontuoti Savivaldybės ir socialinį būstą bei kitas gyvenamąsias patalpas (socialinėms paslaugoms teikti)</t>
  </si>
  <si>
    <t>RINKODAROS  PROGRAMA (08)</t>
  </si>
  <si>
    <t>5</t>
  </si>
  <si>
    <t>INFORMACINĖS VISUOMENĖS PLĖTROS PROGRAMA (09)</t>
  </si>
  <si>
    <t>0;4</t>
  </si>
  <si>
    <t>MIESTO INFRASTRUKTŪROS OBJEKTŲ PLĖTROS, MODERNIZAVIMO IR PRIEŽIŪROS PROGRAMA  (10)</t>
  </si>
  <si>
    <t>Vienišų ir neatpažintų žmonių palaikų laidojimas</t>
  </si>
  <si>
    <t>Panevėžio miesto savivaldybės teritorijoje mirusių žmonių palaikų vežimo ir laikymo paslaugos</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</si>
  <si>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</si>
  <si>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</si>
  <si>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</si>
  <si>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</si>
  <si>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</si>
  <si>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</si>
  <si>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</si>
  <si>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</si>
  <si>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VKI</t>
  </si>
  <si>
    <t>3</t>
  </si>
  <si>
    <t>Centralizuotos buhalterijos patalpų remontas</t>
  </si>
  <si>
    <t>Atnaujinta stadiono danga</t>
  </si>
  <si>
    <t>KULTŪROS IR MENO PROGRAMA (11)</t>
  </si>
  <si>
    <t>191782373</t>
  </si>
  <si>
    <t>0;6</t>
  </si>
  <si>
    <t>Spektaklių skaičius per metus</t>
  </si>
  <si>
    <t xml:space="preserve">Premjerų skaičius per metus </t>
  </si>
  <si>
    <t>190432352</t>
  </si>
  <si>
    <t>148428990</t>
  </si>
  <si>
    <t>1</t>
  </si>
  <si>
    <t>Koncertų skaičius per metus</t>
  </si>
  <si>
    <t>302477544</t>
  </si>
  <si>
    <t>Parodų skaičius per metus</t>
  </si>
  <si>
    <t xml:space="preserve">Parodų lankytojų skaičius  </t>
  </si>
  <si>
    <t>148504349</t>
  </si>
  <si>
    <t>Nekomercinio kino rodymas (proc.)</t>
  </si>
  <si>
    <t>Kino renginių skaičius</t>
  </si>
  <si>
    <t>25</t>
  </si>
  <si>
    <t>Stasio Eidrigevičiaus vardo ir SEMC viešinimo renginių skaičius</t>
  </si>
  <si>
    <t>190431250</t>
  </si>
  <si>
    <t>2000</t>
  </si>
  <si>
    <t>Edukacinių programų lankytojų skaičius per metus</t>
  </si>
  <si>
    <t>30</t>
  </si>
  <si>
    <t>Finansuotų įvairių renginių skaičius</t>
  </si>
  <si>
    <t>SPORTO PROGRAMA (12)</t>
  </si>
  <si>
    <t>Priešmokyklinio ugdymo grupes lankančių vaikų skaičius</t>
  </si>
  <si>
    <t>Pedagogų skaičius</t>
  </si>
  <si>
    <t>Privačių darželių skaičius</t>
  </si>
  <si>
    <t>Bendrojo ugdymo mokyklų skaičius</t>
  </si>
  <si>
    <t>875</t>
  </si>
  <si>
    <t>9560</t>
  </si>
  <si>
    <t>20</t>
  </si>
  <si>
    <t>Kolektyvų dalyvavimo regiono ir respublikinėse meno šventėse finansavimas</t>
  </si>
  <si>
    <t>VISUOMENĖS INICIATYVŲ SKATINIMO IR SAUGUMO UŽTIKRINIMO PROGRAMA (14)</t>
  </si>
  <si>
    <t>Į programą įsitraukusių darbdavių skaičius</t>
  </si>
  <si>
    <t>100</t>
  </si>
  <si>
    <t>Finansuoti projektus neigiamų socialinių veiksnių prevencijai įgyvendinti</t>
  </si>
  <si>
    <t>Finansuotų projektų skaičius</t>
  </si>
  <si>
    <t>SOCIALINĖS PARAMOS ĮGYVENDINIMO PROGRAMA (15)</t>
  </si>
  <si>
    <t>148209637</t>
  </si>
  <si>
    <t>248209780</t>
  </si>
  <si>
    <t>304377560</t>
  </si>
  <si>
    <t>300601541</t>
  </si>
  <si>
    <t>VISUOMENĖS SVEIKATOS RĖMIMO SPECIALIOJI PROGRAMA (16)</t>
  </si>
  <si>
    <t>288724610
301738112</t>
  </si>
  <si>
    <t>Vykdoma gyventojų sveikatos rodiklių stebėsena</t>
  </si>
  <si>
    <t>Vykdoma moksleivių visuomenės sveikatos priežiūra</t>
  </si>
  <si>
    <t>Nelaimingų atsitikimų ir traumų prevencijos priemonėse dalyvavusių asmenų skaičius</t>
  </si>
  <si>
    <t>Vykdoma maudyklų vandens kokybės stebėsena</t>
  </si>
  <si>
    <t>Vykdoma tyliosios zonos stebėsena</t>
  </si>
  <si>
    <t>Užtikrinama Mobilaus punkto veikla</t>
  </si>
  <si>
    <t>9</t>
  </si>
  <si>
    <t>PANEVĖŽIO MIESTO SAVIVALDYBĖS 2022 -2024 METŲ VEIKLOS PLANO ĮGYVENDINIMO 2022 METAIS ATASKAITA</t>
  </si>
  <si>
    <t>2022 m. asignavimų patvirtintas planas</t>
  </si>
  <si>
    <t>2022 m. asignavimų patikslintas planas</t>
  </si>
  <si>
    <t>Mato vnt.</t>
  </si>
  <si>
    <t>gerai</t>
  </si>
  <si>
    <t>Gyventojų pasitenkinimas savivaldybės įstaigų ir įmonių teikiamomis viešosiomis paslaugomis lygis</t>
  </si>
  <si>
    <t>Paten- kinamai, gerai, labai gerai</t>
  </si>
  <si>
    <t>Pagerinti Savivaldybės veiklos valdymą (SPP 1.5.1.)</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</si>
  <si>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</si>
  <si>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</si>
  <si>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</si>
  <si>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</si>
  <si>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</si>
  <si>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</si>
  <si>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Asm.</t>
  </si>
  <si>
    <t xml:space="preserve"> iš jų moterys / vyrai</t>
  </si>
  <si>
    <t>96 / 27</t>
  </si>
  <si>
    <t>91 / 25</t>
  </si>
  <si>
    <t>Savivaldybės administracijos darbuotojų kvalifikacijos kėlimas (žmonių skaičius)</t>
  </si>
  <si>
    <t>Sudarytas Administracijos direktoriaus rezervas</t>
  </si>
  <si>
    <t>tūkst. Eur</t>
  </si>
  <si>
    <t>Dalyvauta Baltijos miestų sąjungos (BMS) ir  Lietuvos savivaldybių asociacijos (LSA) veikloje (organizacijų, kurių narė yra Savivaldybė, skaičius)</t>
  </si>
  <si>
    <t>Organizuotas Savivaldybės administracijos darbas</t>
  </si>
  <si>
    <t>Organizuotas Savivaldybės tarybos, Tarybos sekretoriato darbas</t>
  </si>
  <si>
    <t>Savivaldybės Tarybos narių skaičius</t>
  </si>
  <si>
    <t>9 / 18</t>
  </si>
  <si>
    <t>Tarybos ir mero sekretoriato pareigybių skaičius</t>
  </si>
  <si>
    <t>4 / 2</t>
  </si>
  <si>
    <t>Užtikrintas Savivaldybės kontrolės ir audito tarnybos darbas</t>
  </si>
  <si>
    <t>8 / 0</t>
  </si>
  <si>
    <t xml:space="preserve">Grąžintos ilgalaikės paskolos ir vykdyti finansiniai įsipareigojimai </t>
  </si>
  <si>
    <t xml:space="preserve">Savivaldybės biudžete numatytos lėšos, reikalingos palūkanoms ir kitoms su paskolomis susijusiomis išlaidoms padengti </t>
  </si>
  <si>
    <t>Centralizuotas buhalterinės apskaitos įgyvendinimas</t>
  </si>
  <si>
    <t>Trūkstamų specialybių darbuotojų pritraukimo į Savivaldybės įstaigas programos parengimas ir įgyvendinimas</t>
  </si>
  <si>
    <t xml:space="preserve">Grąžintos paskolos bei sumokėtos skolos pagal pasirašytas sutartis (su palūkanomis) </t>
  </si>
  <si>
    <t>Finansinių įsipareigojimų vykdymas (paskolų ir palūkanų mokėjimas pagal grafiką, kitų finansinių įsipareigojimų vykdymas)</t>
  </si>
  <si>
    <t>Parengta programa</t>
  </si>
  <si>
    <t>Biudžetinių įstaigų, kuriose buhalterinė apskaita vykdoma centralizuotai, skaičius</t>
  </si>
  <si>
    <t>Civilinės būklės aktų įrašymo sudarymo, keitimo, papildymo, atkūrimo anuliavimas ir pakartotinių dokumentų išdavimas per metus</t>
  </si>
  <si>
    <t>VBSF</t>
  </si>
  <si>
    <t>Savivaldybės pasirengimo reaguoti į ekstremaliąsias situacijas lygis ne žemesnis kaip 0,76 balo</t>
  </si>
  <si>
    <t>Balai</t>
  </si>
  <si>
    <t>0,76</t>
  </si>
  <si>
    <t xml:space="preserve">Per metus suteikta pirminė teisinė pagalba </t>
  </si>
  <si>
    <t>1500</t>
  </si>
  <si>
    <t>Gyvenamosios vietos deklaracijų, asmenų  pateiktų elektroniniu būdu (pagal VĮ „Registrų centras“ pateiktus duomenis)</t>
  </si>
  <si>
    <t>Iš viso programai be likučio:</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</si>
  <si>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</si>
  <si>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</si>
  <si>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</si>
  <si>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</si>
  <si>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</si>
  <si>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</si>
  <si>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</si>
  <si>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</si>
  <si>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</si>
  <si>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</si>
  <si>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 xml:space="preserve"> L)</t>
    </r>
  </si>
  <si>
    <r>
      <t>Valstybės biudžeto lėšos VB, kurios neapskaitomos biudžete (</t>
    </r>
    <r>
      <rPr>
        <b/>
        <sz val="9"/>
        <rFont val="Times New Roman"/>
        <family val="1"/>
        <charset val="186"/>
      </rPr>
      <t>VBN</t>
    </r>
    <r>
      <rPr>
        <sz val="9"/>
        <rFont val="Times New Roman"/>
        <family val="1"/>
      </rPr>
      <t>)</t>
    </r>
  </si>
  <si>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</si>
  <si>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</si>
  <si>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</si>
  <si>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</si>
  <si>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t>Įgyvendinti projektai</t>
  </si>
  <si>
    <t>Modernizuotų / įrengtų ir pritaikytų daugiafunkcinėms ir daugiakultūrinėms  paskirties paslaugoms istaigų / objektų skaičius</t>
  </si>
  <si>
    <t>*Priemonės požymis</t>
  </si>
  <si>
    <t>Įgyvendinti projektą „Stasio Eidrigevičiaus menų centro įkūrimas  modernizuojant  viešąją kultūros infrastruktūrą“</t>
  </si>
  <si>
    <t>288724610; 304929400</t>
  </si>
  <si>
    <t xml:space="preserve"> Įgyvendinti projektą „Poeto J. Čerkeso-Besparnio sodybos sutvarkymas“ (I etapas)</t>
  </si>
  <si>
    <t>0;14
6</t>
  </si>
  <si>
    <t xml:space="preserve"> Įgyvendinti projektą „Vienijantis kūrybiškumo centras – Pragiedrulių sodyba“</t>
  </si>
  <si>
    <t>Įgyvendinti projektą „Panevėžio  bendruomenių rūmų renovacija, modernizuojant viešąją kultūros  infrastruktūrą“ (I etapas)</t>
  </si>
  <si>
    <t>0;7</t>
  </si>
  <si>
    <t>vnt.</t>
  </si>
  <si>
    <t>Rekonstruotas kultūros objektas</t>
  </si>
  <si>
    <t>Igyvendintas projektas</t>
  </si>
  <si>
    <t>Rekonstruotas kultūros  objektas</t>
  </si>
  <si>
    <t xml:space="preserve">Įrengtas kultūros objektas </t>
  </si>
  <si>
    <t xml:space="preserve">Parengtas techninis projektas </t>
  </si>
  <si>
    <t xml:space="preserve">vnt. </t>
  </si>
  <si>
    <t>288724610;  190431446</t>
  </si>
  <si>
    <t xml:space="preserve"> Įgyvendinti projektą „Tarpvalstybinė lojalumo programa kultūrai  ir  turizmui skatinti“</t>
  </si>
  <si>
    <t xml:space="preserve">Kultūros renginių skaičius </t>
  </si>
  <si>
    <t xml:space="preserve">Tarptautinių kultūros renginių skaičius </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</si>
  <si>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</si>
  <si>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</si>
  <si>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</si>
  <si>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</si>
  <si>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</si>
  <si>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</si>
  <si>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</si>
  <si>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Įstaigų, dalyvaujančių projekte gerinant teikiamų paslaugų kokybę, skaičius</t>
  </si>
  <si>
    <t xml:space="preserve"> Įgyvendinti projektą „Panevėžio  daugiafunkcinio  sporto ir sveikatingumo centro „Aukštaitija“  rekonstravimas A. Jakšto g. 1, Panevėžio mieste“  </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</si>
  <si>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</si>
  <si>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 Įgyvendinti projektą „Aukštaitijos sporto komplekso Didžiosios salės atnaujinimas“</t>
  </si>
  <si>
    <t>Rekonstruotos sporto bazės / nauji sporto objektai</t>
  </si>
  <si>
    <t>Parengtas darbo projektas</t>
  </si>
  <si>
    <t>Įrengtas naujas sporto objektas</t>
  </si>
  <si>
    <t>Rekonstruota sporto bazė</t>
  </si>
  <si>
    <t>Skatinti socialinės atskirties mažėjimą ir socialinį saugumą (SPP 1.3.)</t>
  </si>
  <si>
    <t>Asmenų, gavusių paslaugas, mažinančias socialinę atskirtį ir didinančias socialinį saugumą (įskaitant aprūpinimą būstu), skaičius</t>
  </si>
  <si>
    <t>Užtikrinti kokybišką ir efektyvią socialinę paramą bendruomenėje (SPP 1.3.1.)</t>
  </si>
  <si>
    <t>Asmenų, gavusių kompleksines paslaugas / dalyvavusių veiklose, skaičius</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</si>
  <si>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</si>
  <si>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</si>
  <si>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</si>
  <si>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0; 7</t>
  </si>
  <si>
    <t>Asmenų, gavusių kompleksines paslaugas, skaičius</t>
  </si>
  <si>
    <t>Įkurtas kompleksinių paslaugų centras vaikams su negalia ir jų šeimos nariams</t>
  </si>
  <si>
    <t xml:space="preserve"> Įgyvendinti projektą „Kūrybos užuovėja“</t>
  </si>
  <si>
    <t>Soc. riziką patiriančių asmenų, dalyvavusių veiklose, skaičius</t>
  </si>
  <si>
    <t>Projekto dalyvių skaičius</t>
  </si>
  <si>
    <t>Aprūpinti būstu asmenys</t>
  </si>
  <si>
    <t>Vystyti socialinės paramos individualizuoto kompleksiškumo teikimo modelį (SPP 1.3.2)</t>
  </si>
  <si>
    <t>Įrengti socialiniai būstai</t>
  </si>
  <si>
    <t>pavadinimas</t>
  </si>
  <si>
    <t xml:space="preserve"> Įgyvendinti projektą „Istorinio ir kultūrinio paveldo sklaida tarp kaimyninių šalių pasitelkiant inovacijas muziejuose“ </t>
  </si>
  <si>
    <t>Iš viso uždaviniui</t>
  </si>
  <si>
    <t>Iš viso tikslui</t>
  </si>
  <si>
    <t>Paslaugas gavusių asmenų skaičius 
Atnaujintų / naujų įrengtų sporto objektų skaičius</t>
  </si>
  <si>
    <t xml:space="preserve">
asm.
vnt.</t>
  </si>
  <si>
    <t>Paslaugas gavusių asmenų skaičius</t>
  </si>
  <si>
    <t>asm.</t>
  </si>
  <si>
    <t>vnt,</t>
  </si>
  <si>
    <t>Didinti gyventojų socialinį aktyvumą ir pilietinę atsakomybę (SPP 1.4.)</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</si>
  <si>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</si>
  <si>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</si>
  <si>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</si>
  <si>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t>Įgyvendinti projektą „Lyčių lygybės kraštovaizdis – tvarus ir skirtingus poreikius atitinkantis miestų plėtros metodas“</t>
  </si>
  <si>
    <t>Atliktų analizių skaičius</t>
  </si>
  <si>
    <t xml:space="preserve"> Įgyvendinti projektą „Paslaugų ir asmenų aptarnavimo kokybės gerinimas Panevėžio miesto ir Panevėžio rajono savivaldybėse“</t>
  </si>
  <si>
    <t>Pagerintų / modernizuotų paslaugų skaičius</t>
  </si>
  <si>
    <t xml:space="preserve"> Įgyvendinti projektą „Tiltas“</t>
  </si>
  <si>
    <t>0;5</t>
  </si>
  <si>
    <t>Vietos renginių skaičius</t>
  </si>
  <si>
    <t xml:space="preserve">Įgyvendinti projektą „Bendruomenė ir aplinka“ </t>
  </si>
  <si>
    <t>vnt</t>
  </si>
  <si>
    <t>Tarptautinių  renginių skaičius</t>
  </si>
  <si>
    <t>Įgyvendinti projektą „Sportas visiems“</t>
  </si>
  <si>
    <t xml:space="preserve">Įgyvendinti projektą „Žalioji kryptis“  </t>
  </si>
  <si>
    <t xml:space="preserve">Įgyvendinti projektą „Įtrauki Europos Sąjunga“  </t>
  </si>
  <si>
    <t xml:space="preserve">Įgyvendinti projektą „Iššūkiai jaunimui“ </t>
  </si>
  <si>
    <t xml:space="preserve">Įgyvendinti projektą „Eurostovykla“ </t>
  </si>
  <si>
    <t xml:space="preserve">Įgyvendinti projektą „Europos solidarumas telkia pasaulio jaunimą (Sinergija)“ </t>
  </si>
  <si>
    <t>Vykdyti kryptingą darnaus judumo politiką savivaldybėje (SPP 2.1.)</t>
  </si>
  <si>
    <t>Įdiegtų / 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</si>
  <si>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</si>
  <si>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</si>
  <si>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</si>
  <si>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t>Atnaujintų dviračių takų ilgis</t>
  </si>
  <si>
    <t xml:space="preserve"> Igyvendinti projektą „Dviračių tako nuo Vakarinės g. link Berčiūnų gyvenvietės  modernizavimas“</t>
  </si>
  <si>
    <t>Padidinti eismo saugumą (SPP 2.1.2.)</t>
  </si>
  <si>
    <t>Finansavimą eismo saugumo didinimui gavę miesto eismo objektai</t>
  </si>
  <si>
    <t>Modernizuotų šviesoforinių arba žiedinių sankryžų skaičius</t>
  </si>
  <si>
    <t xml:space="preserve"> Įgyvendinti projektą „Intelektinės transporto sistemos  diegimas Panevėžio mieste“</t>
  </si>
  <si>
    <t>Modernizuotų šviesoforinių sankryžų skaičius</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</si>
  <si>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</si>
  <si>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</si>
  <si>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</si>
  <si>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</si>
  <si>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t>
  </si>
  <si>
    <t>Įdiegta el. bilieto sistema</t>
  </si>
  <si>
    <t>Mažinti poveikį klimato kaitai ir prisitaikyti prie jos (SPP 2.2)</t>
  </si>
  <si>
    <t>Atnaujintos / suformuotos viešosios erdvės, želdynai
Finansavimą gavę klimato kaitos mažinimo sprendimai</t>
  </si>
  <si>
    <t>kv. m
vnt.</t>
  </si>
  <si>
    <t>Paskatinti energijos taupymą, atsinaujinančių  ir alternatyvių  energijos išteklių naudojimą  (SPP 2.2.1.)</t>
  </si>
  <si>
    <t>Įgyvendinami projektai, gavę finansavimą energijos taupymo, atsinaujinančių išteklių naudojimo skatinimui</t>
  </si>
  <si>
    <r>
      <rPr>
        <b/>
        <sz val="11"/>
        <rFont val="Times New Roman"/>
        <family val="1"/>
        <charset val="186"/>
      </rPr>
      <t>Miesto apšvietimo sistemų modernizavimas ir efektyvumo didinimas (SPP 2.2.1.5)</t>
    </r>
    <r>
      <rPr>
        <sz val="11"/>
        <rFont val="Times New Roman"/>
        <family val="1"/>
        <charset val="186"/>
      </rPr>
      <t xml:space="preserve"> </t>
    </r>
  </si>
  <si>
    <t>Modernizuotos miesto apšvietimo sistemos dalis</t>
  </si>
  <si>
    <t>proc.</t>
  </si>
  <si>
    <t>KPP</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</si>
  <si>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</si>
  <si>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</si>
  <si>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</si>
  <si>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t>Įrengta surūšiuotų atliekų surinkimo aikštelių</t>
  </si>
  <si>
    <t>Įrengta  antžeminių komunalinių atliekų ir antrinių  žaliavų surinkimo  aikštelių</t>
  </si>
  <si>
    <t>Įrengta požeminių komunalinių atliekų surinkimo konteinerių aikštelių</t>
  </si>
  <si>
    <t>Patobulinti  miesto erdvių ir objektų kokybę, jų priežiūrą (SPP 2.2.3.)</t>
  </si>
  <si>
    <t>Suformuotų, patobulintų erdvių skaičius</t>
  </si>
  <si>
    <t>Įgyvendinta projektų</t>
  </si>
  <si>
    <t>Atnaujintos / pritaikytos erdvės</t>
  </si>
  <si>
    <t>kv. 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</si>
  <si>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</si>
  <si>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</si>
  <si>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</si>
  <si>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</si>
  <si>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</si>
  <si>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</si>
  <si>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</si>
  <si>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</si>
  <si>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</si>
  <si>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</si>
  <si>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Sukurtas integruotas viešųjų erdvių patrauklumo didinimo planas</t>
  </si>
  <si>
    <t>Įgyvendinti projektą „Ekologinio vandens turizmo  Latvijoje ir Lietuvoje vystymas“</t>
  </si>
  <si>
    <t>Skatinti miesto tvarią plėtrą ir transformaciją (SPP 2.3.)</t>
  </si>
  <si>
    <t>Projektų, gavusių finansavimą miesto tvariai plėtrai ir transformacijai, skaičius</t>
  </si>
  <si>
    <t>Modernizuoti esamą ir tvariai vystyti naują miesto infrastruktūrą (SPP 2.3.1.)</t>
  </si>
  <si>
    <t>Rekonstruotos lietaus vandens surinkimo, valymo ir nuotekų  bei drenažo sistemos ilgis</t>
  </si>
  <si>
    <t>km</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</si>
  <si>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</si>
  <si>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Igyvendinti projektai</t>
  </si>
  <si>
    <t xml:space="preserve">Įrengti nauji paviršinių nuotekų valymo įrenginiai </t>
  </si>
  <si>
    <t>kompl.</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</si>
  <si>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</si>
  <si>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</si>
  <si>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Atnaujintos kelių infrastruktūros ilgis</t>
  </si>
  <si>
    <t xml:space="preserve"> </t>
  </si>
  <si>
    <t>Įgyvendinti projektą „Panevėžio A. Jakšto g. rekonstrukcija“</t>
  </si>
  <si>
    <t>Rekonstruotos gatvės ilgis</t>
  </si>
  <si>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</si>
  <si>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</si>
  <si>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</si>
  <si>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</si>
  <si>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</si>
  <si>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</si>
  <si>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</si>
  <si>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</si>
  <si>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Įgyvendinti projektą „Regos centro „Linelis“  pastato vidaus patalpų  ir ugdymo aplinkos modernizavimas“</t>
  </si>
  <si>
    <t>Modernizuota įstaigos infrastruktūra</t>
  </si>
  <si>
    <t xml:space="preserve"> Įgyvendinti projektą „Neformaliojo švietimo infrastruktūros tobulinimas“</t>
  </si>
  <si>
    <t>Atnaujinta Muzikos mokyklos koncertinė salė</t>
  </si>
  <si>
    <t>Įrengta fotografijos studija Dailės mokykloje</t>
  </si>
  <si>
    <t xml:space="preserve"> Įgyvendinti projektą „Mokyklų aprūpinimas gamtos ir technologinių mokslų priemonėmis“</t>
  </si>
  <si>
    <t>Mokyklų, kuriose modernizuota gamtos ir technologinių mokslų mokymo(si) aplinka, skaičius</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</si>
  <si>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</si>
  <si>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</si>
  <si>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</si>
  <si>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</si>
  <si>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</si>
  <si>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g.–Vakarinės g.–Pramonės g. sankryžą“</t>
  </si>
  <si>
    <t>Modernizuota sankryžų</t>
  </si>
  <si>
    <t xml:space="preserve"> Įgyvendinti projektą „Infrastruktūros Biliūno g., Elektronikos g., Tinklų g. rengimas/modernizavimas, sukuriant palankias sąlygas verslo vystymuisi Panevėžio mieste“</t>
  </si>
  <si>
    <t>Suremontuotų / modernizuotų gatvių ilgis</t>
  </si>
  <si>
    <t>Suremontuotos / modernizuotos gatvės</t>
  </si>
  <si>
    <t>0;15;12</t>
  </si>
  <si>
    <t>Parengti investicijų projektai / kiti dokumentai</t>
  </si>
  <si>
    <t xml:space="preserve">Administruoti investicijų projektus </t>
  </si>
  <si>
    <t xml:space="preserve">Vykdyti investicijų projektus, naudojant bankų paskolos, Savivaldybės biudžeto ir likučio lėšas </t>
  </si>
  <si>
    <t>Iš viso programai be likučio</t>
  </si>
  <si>
    <t>Iš viso Programai</t>
  </si>
  <si>
    <t>*Priemonės požymis – nauja priemonė / pažangos projektas (P), tęstinė priemonė / projektas – (T)</t>
  </si>
  <si>
    <t>Finansavimo šaltinių susvestinė</t>
  </si>
  <si>
    <r>
      <t>Savivaldybės biudžeto lėšos</t>
    </r>
    <r>
      <rPr>
        <b/>
        <sz val="11"/>
        <rFont val="Times New Roman"/>
        <family val="1"/>
        <charset val="186"/>
      </rPr>
      <t xml:space="preserve"> (SB)</t>
    </r>
  </si>
  <si>
    <r>
      <t>Įstaigų  pajamos už paslaugas (</t>
    </r>
    <r>
      <rPr>
        <b/>
        <sz val="11"/>
        <rFont val="Times New Roman"/>
        <family val="1"/>
        <charset val="186"/>
      </rPr>
      <t>SP</t>
    </r>
    <r>
      <rPr>
        <sz val="11"/>
        <rFont val="Times New Roman"/>
        <family val="1"/>
        <charset val="186"/>
      </rPr>
      <t xml:space="preserve"> )</t>
    </r>
  </si>
  <si>
    <r>
      <t>Valstybės biudžeto lėšos (</t>
    </r>
    <r>
      <rPr>
        <b/>
        <sz val="11"/>
        <rFont val="Times New Roman"/>
        <family val="1"/>
        <charset val="186"/>
      </rPr>
      <t>VB)</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</si>
  <si>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</si>
  <si>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lėšos kapitalo investicijoms (</t>
    </r>
    <r>
      <rPr>
        <b/>
        <sz val="11"/>
        <rFont val="Times New Roman"/>
        <family val="1"/>
        <charset val="186"/>
      </rPr>
      <t>VKI)</t>
    </r>
  </si>
  <si>
    <r>
      <t>Ugdymo reikmių lėšos (</t>
    </r>
    <r>
      <rPr>
        <b/>
        <sz val="11"/>
        <rFont val="Times New Roman"/>
        <family val="1"/>
        <charset val="186"/>
      </rPr>
      <t>ML</t>
    </r>
    <r>
      <rPr>
        <sz val="11"/>
        <rFont val="Times New Roman"/>
        <family val="1"/>
        <charset val="186"/>
      </rPr>
      <t>)</t>
    </r>
  </si>
  <si>
    <r>
      <t>Valstybės biudžeto specialiosios tikslinės dotacijos lėšos valstybės funkcijoms atlikti (</t>
    </r>
    <r>
      <rPr>
        <b/>
        <sz val="11"/>
        <rFont val="Times New Roman"/>
        <family val="1"/>
        <charset val="186"/>
      </rPr>
      <t>VBSF)</t>
    </r>
  </si>
  <si>
    <r>
      <t>Valstybės biudžeto specialioji tikslinė dotacija regioninėms įstaigoms ir klasėms finansuoti. (</t>
    </r>
    <r>
      <rPr>
        <b/>
        <sz val="11"/>
        <rFont val="Times New Roman"/>
        <family val="1"/>
        <charset val="186"/>
      </rPr>
      <t>VBSR)</t>
    </r>
  </si>
  <si>
    <r>
      <t>Paskolų lėšos investicijų projektams įgyvendinti (</t>
    </r>
    <r>
      <rPr>
        <b/>
        <sz val="11"/>
        <rFont val="Times New Roman"/>
        <family val="1"/>
        <charset val="186"/>
      </rPr>
      <t>P</t>
    </r>
    <r>
      <rPr>
        <sz val="11"/>
        <rFont val="Times New Roman"/>
        <family val="1"/>
        <charset val="186"/>
      </rPr>
      <t>)</t>
    </r>
  </si>
  <si>
    <r>
      <t>Europos Sąjungos paramos lėšos (</t>
    </r>
    <r>
      <rPr>
        <b/>
        <sz val="11"/>
        <rFont val="Times New Roman"/>
        <family val="1"/>
        <charset val="186"/>
      </rPr>
      <t>ES)</t>
    </r>
  </si>
  <si>
    <r>
      <t>Praėjusių metų lėšų 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</si>
  <si>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rPr>
      <t>)</t>
    </r>
  </si>
  <si>
    <t>INVESTICIJŲ PROJEKTŲ PROGRAMA  (02)</t>
  </si>
  <si>
    <t>Informacija apie pasiektus rezultatus, duomenys apie programai skirtų asignavimų panaudojimo tikslingumą / Paaiškinimai dėl nukrypimų</t>
  </si>
  <si>
    <r>
      <t>Savivaldybės biudžeto lėšos</t>
    </r>
    <r>
      <rPr>
        <b/>
        <sz val="10"/>
        <rFont val="Times New Roman"/>
        <family val="1"/>
        <charset val="186"/>
      </rPr>
      <t xml:space="preserve"> (SB)</t>
    </r>
  </si>
  <si>
    <r>
      <t>Įstaigų  pajamos už paslaugas (</t>
    </r>
    <r>
      <rPr>
        <b/>
        <sz val="10"/>
        <rFont val="Times New Roman"/>
        <family val="1"/>
        <charset val="186"/>
      </rPr>
      <t>SP</t>
    </r>
    <r>
      <rPr>
        <sz val="10"/>
        <rFont val="Times New Roman"/>
        <family val="1"/>
        <charset val="186"/>
      </rPr>
      <t xml:space="preserve"> )</t>
    </r>
  </si>
  <si>
    <r>
      <t>Valstybės biudžeto lėšos (</t>
    </r>
    <r>
      <rPr>
        <b/>
        <sz val="10"/>
        <rFont val="Times New Roman"/>
        <family val="1"/>
        <charset val="186"/>
      </rPr>
      <t>VB)</t>
    </r>
  </si>
  <si>
    <r>
      <t>Valstybės lėšos vietinės reikšmės keliams (gatvėms) tiesti, taisyti, prižiūrėti ir saugaus eismo sąlygoms užtikrinti (</t>
    </r>
    <r>
      <rPr>
        <b/>
        <sz val="10"/>
        <rFont val="Times New Roman"/>
        <family val="1"/>
        <charset val="186"/>
      </rPr>
      <t>KPP</t>
    </r>
    <r>
      <rPr>
        <sz val="10"/>
        <rFont val="Times New Roman"/>
        <family val="1"/>
        <charset val="186"/>
      </rPr>
      <t>)</t>
    </r>
  </si>
  <si>
    <r>
      <t>Valstybės lėšos kapitalo investicijoms (</t>
    </r>
    <r>
      <rPr>
        <b/>
        <sz val="10"/>
        <rFont val="Times New Roman"/>
        <family val="1"/>
        <charset val="186"/>
      </rPr>
      <t>VKI)</t>
    </r>
  </si>
  <si>
    <r>
      <t>Ugdymo reikmių lėšos (</t>
    </r>
    <r>
      <rPr>
        <b/>
        <sz val="10"/>
        <rFont val="Times New Roman"/>
        <family val="1"/>
        <charset val="186"/>
      </rPr>
      <t>ML</t>
    </r>
    <r>
      <rPr>
        <sz val="10"/>
        <rFont val="Times New Roman"/>
        <family val="1"/>
        <charset val="186"/>
      </rPr>
      <t>)</t>
    </r>
  </si>
  <si>
    <r>
      <t>Valstybės biudžeto specialiosios tikslinės dotacijos lėšos valstybės funkcijoms atlikti (</t>
    </r>
    <r>
      <rPr>
        <b/>
        <sz val="10"/>
        <rFont val="Times New Roman"/>
        <family val="1"/>
        <charset val="186"/>
      </rPr>
      <t>VBSF)</t>
    </r>
  </si>
  <si>
    <r>
      <t>Valstybės biudžeto specialioji tikslinė dotacija regioninėms įstaigoms ir klasėms finansuoti. (</t>
    </r>
    <r>
      <rPr>
        <b/>
        <sz val="10"/>
        <rFont val="Times New Roman"/>
        <family val="1"/>
        <charset val="186"/>
      </rPr>
      <t>VBSR)</t>
    </r>
  </si>
  <si>
    <r>
      <t>Paskolų lėšos investicijų projektams įgyvendinti (</t>
    </r>
    <r>
      <rPr>
        <b/>
        <sz val="10"/>
        <rFont val="Times New Roman"/>
        <family val="1"/>
        <charset val="186"/>
      </rPr>
      <t>P</t>
    </r>
    <r>
      <rPr>
        <sz val="10"/>
        <rFont val="Times New Roman"/>
        <family val="1"/>
        <charset val="186"/>
      </rPr>
      <t>)</t>
    </r>
  </si>
  <si>
    <r>
      <t>Europos Sąjungos paramos lėšos (</t>
    </r>
    <r>
      <rPr>
        <b/>
        <sz val="10"/>
        <rFont val="Times New Roman"/>
        <family val="1"/>
        <charset val="186"/>
      </rPr>
      <t>ES)</t>
    </r>
  </si>
  <si>
    <r>
      <t>Praėjusių metų lėšų likutis (</t>
    </r>
    <r>
      <rPr>
        <b/>
        <sz val="10"/>
        <rFont val="Times New Roman"/>
        <family val="1"/>
        <charset val="186"/>
      </rPr>
      <t xml:space="preserve"> L)</t>
    </r>
  </si>
  <si>
    <r>
      <t>Valstybės biudžeto lėšos VB, kurios neapskaitomos biudžete (</t>
    </r>
    <r>
      <rPr>
        <b/>
        <sz val="10"/>
        <rFont val="Times New Roman"/>
        <family val="1"/>
        <charset val="186"/>
      </rPr>
      <t>VBN</t>
    </r>
    <r>
      <rPr>
        <sz val="10"/>
        <rFont val="Times New Roman"/>
        <family val="1"/>
      </rPr>
      <t>)</t>
    </r>
  </si>
  <si>
    <t>Mažinti poveikį klimato kaitai ir prisitaikyti prie jos (SPP 2.2.)</t>
  </si>
  <si>
    <t>Žalumo indeksas</t>
  </si>
  <si>
    <t>Patobulinti miesto erdvių ir objektų kokybę, jų priežiūrą (SPP 2.2.3.)</t>
  </si>
  <si>
    <t>Suformuotų erdvių skaičius</t>
  </si>
  <si>
    <t>Įgyvendintų eko sistemą stiprinančių projektų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</si>
  <si>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</si>
  <si>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</si>
  <si>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</si>
  <si>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</si>
  <si>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</si>
  <si>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</si>
  <si>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</si>
  <si>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</si>
  <si>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</si>
  <si>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</si>
  <si>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</si>
  <si>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</si>
  <si>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</si>
  <si>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</si>
  <si>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</si>
  <si>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</si>
  <si>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</si>
  <si>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</si>
  <si>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</si>
  <si>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</si>
  <si>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</si>
  <si>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</si>
  <si>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</si>
  <si>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</si>
  <si>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</si>
  <si>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</si>
  <si>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</si>
  <si>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</si>
  <si>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</si>
  <si>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</si>
  <si>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</si>
  <si>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</si>
  <si>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</si>
  <si>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</si>
  <si>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</si>
  <si>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</si>
  <si>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</si>
  <si>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</si>
  <si>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 / 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</si>
  <si>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</si>
  <si>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</si>
  <si>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</si>
  <si>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</si>
  <si>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ir  teritorijos Šiaulių kryptimi nuo miesto ribos iki „Rail Baltica“ magistralės</t>
  </si>
  <si>
    <t>Naujų neužstatytų teritorijų planavimas ir vystymas investiciniam potencialui stiprinti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</si>
  <si>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</si>
  <si>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</si>
  <si>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</si>
  <si>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</si>
  <si>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tūkst.Eur</t>
  </si>
  <si>
    <t xml:space="preserve"> Užtikrinti saugią ir švarią aplinką bei įdiegti žiedinės ekonomikos (beatliekės gamybos) principus (SPP 2.2.2.)</t>
  </si>
  <si>
    <t>Sąvartyne pašalintų komunalinių atliekų srauto sumažėjimas</t>
  </si>
  <si>
    <t>Aplinkos kokybės gerinimas</t>
  </si>
  <si>
    <t>Surinktų gatvių valymo atliekų kiekis</t>
  </si>
  <si>
    <t>t</t>
  </si>
  <si>
    <t>Surinktų bešeimininkių atliekų kiekis</t>
  </si>
  <si>
    <t>Naudotų automobilių padangų, surinktų iš miesto bendro naudojimo teritorijų, kiekis</t>
  </si>
  <si>
    <t>Iškeltų lizdų iš medžių skaičius</t>
  </si>
  <si>
    <t>Asbesto turinčių gaminių atliekų kiekis</t>
  </si>
  <si>
    <t>Suremontuota dviračių takų</t>
  </si>
  <si>
    <t>Atliekų tvarkymo infrastruktūros plėtra</t>
  </si>
  <si>
    <t>Konteineriai pakuočių atliekoms rinkti</t>
  </si>
  <si>
    <t>Konteineriai maisto atliekoms rinkti</t>
  </si>
  <si>
    <t>Konteineriai tekstilės atliekoms rinkti</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</si>
  <si>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</si>
  <si>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</si>
  <si>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</si>
  <si>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</si>
  <si>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Aplinkos stebėsenos, prevencinių, aplinkos atkūrimo priemonių įgyvendinimas</t>
  </si>
  <si>
    <t>Stebimų aplinkos komponentų skaičius</t>
  </si>
  <si>
    <t>Prižiūrėta Nevėžio upė vaga</t>
  </si>
  <si>
    <t>Prižiūrėtas Molainių filtracijos laukų teritorijos plotas</t>
  </si>
  <si>
    <t>ha</t>
  </si>
  <si>
    <t>Želdynų kūrimo ir želdinių veisimo, inventorizavimo priemonių įgyvendinimas</t>
  </si>
  <si>
    <t>Parengta inventorizacijos ataskaita</t>
  </si>
  <si>
    <t>Pasodintų želdinių skaičius</t>
  </si>
  <si>
    <t>Likutis:</t>
  </si>
  <si>
    <t>*Priemonės požymis- nauja priemonė/pažangos projektas (P), tęstinė priemonė/projektas- (T )</t>
  </si>
  <si>
    <t xml:space="preserve"> Didinti kvalifikuotų darbuotojų pasiūlą (SPP 3.2.)</t>
  </si>
  <si>
    <t>Paskatinti aukštojo mokslo ir profesinio mokymo įstaigų teikiamų paslaugų atitiktį trumpalaikėms ir ilgalaikėms darbo rinkos poreikių prognozėms (SPP 3.2.1.)</t>
  </si>
  <si>
    <t>Pirmą kartą po studijų baigimo pagal specialybę įsidarbinę Panevėžio profesinio rengimo centro, Panevėžio kolegijos ir KTU fakulteto absolventai</t>
  </si>
  <si>
    <t>Proc. nuo visų absolventų</t>
  </si>
  <si>
    <t>Priemonių verslo atstovų įtraukimui į profesinio mokymo ir aukštojo mokslo studijų programų kūrimą ir vykdymą sukūrimas bei įgyvendinimas</t>
  </si>
  <si>
    <t xml:space="preserve"> Sudaryti mokymosi visą gyvenimą galimybes atsižvelgiant į trumpalaikes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</si>
  <si>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</si>
  <si>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</si>
  <si>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</si>
  <si>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</si>
  <si>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Parengtų ilgalaikių miesto darbo rinkos poreikių prognozių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</si>
  <si>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</si>
  <si>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</si>
  <si>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</si>
  <si>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</si>
  <si>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</si>
  <si>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</si>
  <si>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ir  įgyvendinimo pasinaudojusių asmenų skaičius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</si>
  <si>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</si>
  <si>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</si>
  <si>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</si>
  <si>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</si>
  <si>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</si>
  <si>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</si>
  <si>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</si>
  <si>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 xml:space="preserve">Paslaugų sistemos asmenims, norintiems pradėti įkurti verslą, sukūrimas ir
įgyvendinimas
</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</si>
  <si>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</si>
  <si>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</si>
  <si>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</si>
  <si>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</si>
  <si>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</si>
  <si>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</si>
  <si>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TUI, tenkančių vienam gyventojui, dalis palyginti su Lietuvos vidurkiu</t>
  </si>
  <si>
    <t>Įmonių, dalyvaujančių klasterių veiklose, skaičius</t>
  </si>
  <si>
    <t xml:space="preserve">Pažangios pramonės ir paslaugų sektorių plėtrai reikalingos infrastruktūros ir įrangos plėtra
</t>
  </si>
  <si>
    <t>Panevėžio LEZ / Pramonės parko plėtros priemonės</t>
  </si>
  <si>
    <t xml:space="preserve">Reguliarus metodiškai pagrįstas verslo aplinkos vertinimas ir kylančių verslo aplinkos problemų įtraukiant verslo atstovus sprendimas
</t>
  </si>
  <si>
    <t>Atliktų verslo aplinkos įvertinimų skaičius</t>
  </si>
  <si>
    <t>Išspręstų verslo aplinkos problemų dalis</t>
  </si>
  <si>
    <t>Koordinuotų investuotojų pritraukimo ir aptarnavimo iniciatyvų įgyvendinimas</t>
  </si>
  <si>
    <t>Užsienio investuotojų pritraukimo ir aptarnavimo priemonių skaičius</t>
  </si>
  <si>
    <t>Įgyvendintų verslo klasterizacijos ir integracijos į tarptautines vertės grandines skatinimo iniciatyvų skaičius</t>
  </si>
  <si>
    <t>Naujų klasterių Panevėžio mieste skaičius</t>
  </si>
  <si>
    <t>Parama eksportui pasinaudojusių įmonių skaičius</t>
  </si>
  <si>
    <r>
      <rPr>
        <sz val="11"/>
        <rFont val="Times New Roman"/>
        <family val="1"/>
        <charset val="186"/>
      </rPr>
      <t>Viešųjų paslaugų teikimo finansinis užtikrinimas</t>
    </r>
    <r>
      <rPr>
        <sz val="11"/>
        <color rgb="FFFF0000"/>
        <rFont val="Times New Roman"/>
        <family val="1"/>
        <charset val="186"/>
      </rPr>
      <t xml:space="preserve">
</t>
    </r>
  </si>
  <si>
    <t>Kompensuotų nuostolių dydis (bendrovių paslaugų teikimo mastui ir kainoms išlaikyti), kurių akcininkė yra Panevėžio miesto savivaldybė</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</si>
  <si>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</si>
  <si>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</si>
  <si>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</si>
  <si>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Tūkst. Eur</t>
  </si>
  <si>
    <t>Informacijos verslui apie pažangių technologinių sprendimų teikiamas galimybes teikimas</t>
  </si>
  <si>
    <t>Subjektų, pasinaudojusių informacinėmis paslaugomis, skaičius</t>
  </si>
  <si>
    <t>Įvykdytų tyrimų įmonių technologinei pažangai ir pažangių technologijų diegimo, kūrimo ir inovacijų paramos paslaugų poreikiams įvertinti, skaičius</t>
  </si>
  <si>
    <t>Trumpų vertės grandinių skatinimo priemonių skaičius</t>
  </si>
  <si>
    <t>Įmonių, pasinaudojusių trumpų vertės grandinių, grįstų skaitmeninių ir žiedinių technologijų taikymu, skatinimo priemonėmis skaičius</t>
  </si>
  <si>
    <t xml:space="preserve">Inovacinių (technologinių, skaitmeninių) sprendimų ir (arba) auditų atlikimo įmonėse skatinimas
</t>
  </si>
  <si>
    <t>Atliktų inovacinių auditų Panevėžio įmonėse skaičius</t>
  </si>
  <si>
    <t>Inovatyviausios metų įmonės prizas</t>
  </si>
  <si>
    <t>Mokestinėmis lengvatomis įmonėms plėstis ir diegti pažangius technologinius sprendimu, pasinaudojusių įmonių skaičius</t>
  </si>
  <si>
    <t>Paskatinti verslo, mokslo bei viešojo sektoriaus bendradarbiavimą kuriant ir komercializuojant aukštos pridėtinės vertės produktus (SPP 3.3.4.)</t>
  </si>
  <si>
    <t>ES fondams teiktos ir baigtos įgyvendinti įmonių paraiškos kartu su mokslo institucijomis pagal MTEPI prioritetą</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</si>
  <si>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</si>
  <si>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</si>
  <si>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</si>
  <si>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</si>
  <si>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</si>
  <si>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</si>
  <si>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Atviros prieigos laboratorijų tinklu pasinaudojusių asmenų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</si>
  <si>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</si>
  <si>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</si>
  <si>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</si>
  <si>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</si>
  <si>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</si>
  <si>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</si>
  <si>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</si>
  <si>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</si>
  <si>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Mln. Eur</t>
  </si>
  <si>
    <t>Teisinio reguliavimo sistemos pritaikymo ir teisinių kliūčių sumažinimo iniciatyvų skaičius</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</si>
  <si>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</si>
  <si>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</si>
  <si>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</si>
  <si>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</si>
  <si>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r>
      <t>Valstybės biudžeto specialiosios tikslinės dotacijos lėšos valstybės funkcijoms atlikti (</t>
    </r>
    <r>
      <rPr>
        <b/>
        <sz val="11"/>
        <rFont val="Times New Roman"/>
        <family val="1"/>
        <charset val="186"/>
      </rPr>
      <t>SVB V)</t>
    </r>
  </si>
  <si>
    <r>
      <t>Valstybės biudžeto specialioji tikslinė dotacija regioninėms įstaigoms ir klasėms finansuoti. (</t>
    </r>
    <r>
      <rPr>
        <b/>
        <sz val="11"/>
        <rFont val="Times New Roman"/>
        <family val="1"/>
        <charset val="186"/>
      </rPr>
      <t>SVB R)</t>
    </r>
  </si>
  <si>
    <r>
      <t>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</si>
  <si>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charset val="186"/>
      </rPr>
      <t>)</t>
    </r>
  </si>
  <si>
    <t>Stiprinti vietos savivaldą ir vykdyti efektyvų miesto įmonių ir įstaigų valdymą (SPP 1.5.)</t>
  </si>
  <si>
    <t>Pagerinti savivaldybės veiklos valdymą (SPP 1.5.1.)</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</si>
  <si>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</si>
  <si>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</si>
  <si>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</si>
  <si>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</si>
  <si>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</si>
  <si>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</si>
  <si>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</si>
  <si>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</si>
  <si>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</si>
  <si>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</si>
  <si>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</si>
  <si>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Padengtos Savivaldybės neišnuomotų  negyvenamųjų patalpų išlaikymo ir priežiūros išlaidos</t>
  </si>
  <si>
    <t xml:space="preserve">Finansinis turtas </t>
  </si>
  <si>
    <t>Įsigytas finansinis turtas (didinamas VšĮ „Aukštaitijos siaurasis geležinkelis“ dalininkų kapitalas</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</si>
  <si>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</si>
  <si>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</si>
  <si>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 xml:space="preserve">Asmenų, aprūpintų gyvenamuoju plotu dėl Savivaldybės ir socialinio būsto fondo bei kito būsto metinio padidėjimo, skaičius </t>
  </si>
  <si>
    <t xml:space="preserve">Nupirkta butų </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</si>
  <si>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</si>
  <si>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</si>
  <si>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</si>
  <si>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</si>
  <si>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 metus</t>
  </si>
  <si>
    <t>Asmenų, pasinaudojusių PPA paslaugomis,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</si>
  <si>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</si>
  <si>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148328495</t>
  </si>
  <si>
    <t>Vietinių ir tarptautinių renginių, kuriuose buvo reprezentuojama Panevėžio miesto turizmo sektoriaus pasiūla, skaičius</t>
  </si>
  <si>
    <t>Užtikrintas nuolatinis nemokamos informacijos teikimas miesto svečiams įvairiais formatais ir priemonėmis (Panevėžio plėtros agentūroje, interneto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</si>
  <si>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</si>
  <si>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</si>
  <si>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</si>
  <si>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</si>
  <si>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</si>
  <si>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</si>
  <si>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</si>
  <si>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</si>
  <si>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</si>
  <si>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60/40</t>
  </si>
  <si>
    <t>Suformuoti miesto identitetą ir padidinti jo žinomumą (SPP 1.6.1.)</t>
  </si>
  <si>
    <t>Panevėžio miesto partnerysčių įgyvendinimas, tarptautinio bendradarbiavimo palaikymas</t>
  </si>
  <si>
    <t>Užsienio delegacijų priėmimas, nuolatinis bendradarbiavimo palaikymas, tarptautinių mainų projektų organizavimas, dalyvavimas Baltijos miestų sąjungos komisijoje</t>
  </si>
  <si>
    <t>Miesto reprezentacinio vizualinio identiteto formavimas – suvenyrų bazės koordinavimas, fotografijų, video medžiagos pildymas</t>
  </si>
  <si>
    <t>Miestą garsinančių iniciatyvų organizavimas – Metų Panevėžiečiai, Metų Garbės pilietis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</si>
  <si>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</si>
  <si>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</si>
  <si>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</si>
  <si>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ir kt.</t>
  </si>
  <si>
    <t>Iniciatyvos „Globalus Panevėžys“ efektyvumo didinimas, ryšio tęstinumo su užsienio lietuviais užtikrinimas – veiksmų skaičius</t>
  </si>
  <si>
    <t>Nuolatiniai pranešimai spaudai, straipsniai, televizijos ir radijo reportažai, socialinės medijos įrašai, interneto svetainės atnaujinimai</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</si>
  <si>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</si>
  <si>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</si>
  <si>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</si>
  <si>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</si>
  <si>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</si>
  <si>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Įdiegta bendra elektroninių paslaugų informacinė sistema, leidžianti kurti ir viešinti naujas elektronines paslaugas</t>
  </si>
  <si>
    <t>Savivaldybės interneto svetainės atnaujinimas</t>
  </si>
  <si>
    <t>Naujų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</si>
  <si>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</si>
  <si>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</si>
  <si>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</si>
  <si>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Naujų įdiegtų ir (ar) išplėtotų informacinių sistemų skaičius</t>
  </si>
  <si>
    <t>Išmaniųjų technologijų diegimas efektyviam viešųjų paslaugų infrastruktūros valdymui</t>
  </si>
  <si>
    <t>Įdiegtos priemonės, skaičius</t>
  </si>
  <si>
    <t>Plėtoti itin didelio pralaidumo plačiajuosčio ryšio tinklus</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</si>
  <si>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</si>
  <si>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</si>
  <si>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</si>
  <si>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</si>
  <si>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</si>
  <si>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</si>
  <si>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</si>
  <si>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</si>
  <si>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</si>
  <si>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Ramygalos g. dalies (nuo Vilniaus g. iki  Nemuno g. / Aukštaičių g.) šaligatvio kapitalinio remonto darbai</t>
  </si>
  <si>
    <t>Kapitališkai suremontuoto Ramygalos g. dalies (nuo Vilniaus g. iki  Nemuno g. / Aukštaičių g.) šaligatvio  ilgis</t>
  </si>
  <si>
    <r>
      <t xml:space="preserve">S. Daukanto g. šaligatvio </t>
    </r>
    <r>
      <rPr>
        <sz val="12"/>
        <rFont val="Times New Roman"/>
        <family val="1"/>
      </rPr>
      <t xml:space="preserve">kapitalinis remontas </t>
    </r>
  </si>
  <si>
    <t>Kapitališkai suremontuoto S. Daukanto g. šaligatvio  ilgis</t>
  </si>
  <si>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</si>
  <si>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</si>
  <si>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</si>
  <si>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</si>
  <si>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</si>
  <si>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</si>
  <si>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</si>
  <si>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t>Pėsčiųjų ir dviračių tako nuo Vakarinės g. link Berčiūnų gyvenvietės rekonstravimas</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</si>
  <si>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</si>
  <si>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</si>
  <si>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</si>
  <si>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</si>
  <si>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</si>
  <si>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</si>
  <si>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</si>
  <si>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</si>
  <si>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</si>
  <si>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</si>
  <si>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</si>
  <si>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</si>
  <si>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gatvės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</si>
  <si>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</si>
  <si>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</si>
  <si>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</si>
  <si>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</si>
  <si>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</si>
  <si>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</si>
  <si>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</si>
  <si>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</si>
  <si>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</si>
  <si>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</si>
  <si>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</si>
  <si>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</si>
  <si>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</si>
  <si>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</si>
  <si>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</si>
  <si>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</si>
  <si>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Veikiančių subjektų, siūlančių nuomotis / dalytis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</si>
  <si>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</si>
  <si>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</si>
  <si>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</si>
  <si>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</si>
  <si>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</si>
  <si>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</si>
  <si>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</si>
  <si>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</si>
  <si>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</si>
  <si>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Parengta kvartalų energinio efektyvumo didinimo programa</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</si>
  <si>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</si>
  <si>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</si>
  <si>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</si>
  <si>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</si>
  <si>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</si>
  <si>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</si>
  <si>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</si>
  <si>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</si>
  <si>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Įgyvendintų ekosistemą stiprinančių projektų skaičius</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</si>
  <si>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</si>
  <si>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</si>
  <si>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</si>
  <si>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</si>
  <si>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</si>
  <si>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</si>
  <si>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</si>
  <si>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</si>
  <si>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</si>
  <si>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</si>
  <si>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</si>
  <si>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</si>
  <si>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</si>
  <si>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</si>
  <si>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</si>
  <si>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</si>
  <si>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</si>
  <si>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</si>
  <si>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</si>
  <si>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</si>
  <si>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</si>
  <si>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</si>
  <si>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</si>
  <si>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</si>
  <si>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</si>
  <si>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</si>
  <si>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</si>
  <si>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</si>
  <si>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</si>
  <si>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</si>
  <si>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</si>
  <si>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 xml:space="preserve"> vnt.</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</si>
  <si>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</si>
  <si>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</si>
  <si>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</si>
  <si>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</si>
  <si>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</si>
  <si>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</si>
  <si>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</si>
  <si>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</si>
  <si>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</si>
  <si>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</si>
  <si>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</si>
  <si>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</si>
  <si>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</si>
  <si>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</si>
  <si>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</si>
  <si>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</si>
  <si>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</si>
  <si>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</si>
  <si>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</si>
  <si>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</si>
  <si>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</si>
  <si>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</si>
  <si>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</si>
  <si>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</si>
  <si>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</si>
  <si>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</si>
  <si>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</si>
  <si>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</si>
  <si>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</si>
  <si>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</si>
  <si>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</si>
  <si>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</si>
  <si>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</si>
  <si>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</si>
  <si>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</si>
  <si>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</si>
  <si>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</si>
  <si>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</si>
  <si>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</si>
  <si>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</si>
  <si>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</si>
  <si>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</si>
  <si>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</si>
  <si>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</si>
  <si>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</si>
  <si>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</si>
  <si>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</si>
  <si>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</si>
  <si>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</si>
  <si>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</si>
  <si>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</si>
  <si>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</si>
  <si>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</si>
  <si>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</si>
  <si>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</si>
  <si>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</si>
  <si>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</si>
  <si>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</si>
  <si>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</si>
  <si>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</si>
  <si>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</si>
  <si>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</si>
  <si>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</si>
  <si>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</si>
  <si>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</si>
  <si>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</si>
  <si>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</si>
  <si>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</si>
  <si>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</si>
  <si>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</si>
  <si>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</si>
  <si>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</si>
  <si>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</si>
  <si>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</si>
  <si>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</si>
  <si>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</si>
  <si>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</si>
  <si>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</si>
  <si>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</si>
  <si>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</si>
  <si>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</si>
  <si>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</si>
  <si>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</si>
  <si>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Savivaldybei priklausančius statinius rekonstruoti, atnaujinti, modernizuoti, remontuoti, apdrausti ir plėtoti</t>
  </si>
  <si>
    <t xml:space="preserve">Savivaldybei priklausiančių pastatų kasmet pagerintos būklės dalis (nuo visų priklausančių pastatų) </t>
  </si>
  <si>
    <t>Atlikti remonto darbai savivaldybei priklausančiuose statiniuose</t>
  </si>
  <si>
    <t>V. Žemkalnio gimnazijos stadiono remonto darbai</t>
  </si>
  <si>
    <t>Parengtas projektas objektui „Mokslo paskirties pastato dalies, Beržų g. 37, Panevėžys, paskirties keitimo į administracinę, atliekant kapitalinio remonto darbus“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</si>
  <si>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</si>
  <si>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</si>
  <si>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</si>
  <si>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Parengtas techninis projektas „Mažųjų dviračių (BMX) kroso trasos rekonstravimas ir kitų sporto pastatų nauja statyba J. Janonio g. 33, Panevėžyje“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</si>
  <si>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</si>
  <si>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</si>
  <si>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</si>
  <si>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Išvalyta Nevėžio upės vaga –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</si>
  <si>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</si>
  <si>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</si>
  <si>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</si>
  <si>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</si>
  <si>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</si>
  <si>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</si>
  <si>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</si>
  <si>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</si>
  <si>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Ekrano užtvankos uždorių ir šandorų remontas</t>
  </si>
  <si>
    <t>Paprasto remonto darbai</t>
  </si>
  <si>
    <t xml:space="preserve">Projekto „Panevėžio Raimundo Sargūno sporto gimnazijos teritorijoje, Liepų al. 2, Panevėžio m., naujos universalios sporto salės statyba“  parengimas </t>
  </si>
  <si>
    <t>„Velotrasos Kultūros ir poilsio parke“</t>
  </si>
  <si>
    <t xml:space="preserve">Parengtas projektas </t>
  </si>
  <si>
    <t xml:space="preserve">Iš viso  programai be likučio: </t>
  </si>
  <si>
    <t xml:space="preserve">Viso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</si>
  <si>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</si>
  <si>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</si>
  <si>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</si>
  <si>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</si>
  <si>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</si>
  <si>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</si>
  <si>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palyginti su praėjusiais metais</t>
    </r>
    <r>
      <rPr>
        <sz val="11"/>
        <color rgb="FF000000"/>
        <rFont val="Times New Roman"/>
        <family val="1"/>
        <charset val="186"/>
      </rPr>
      <t xml:space="preserve"> </t>
    </r>
  </si>
  <si>
    <t>teigiamas, nepakitęs, neigiamas</t>
  </si>
  <si>
    <t>teigiamas</t>
  </si>
  <si>
    <t>Kultūros renginių rinkodaros priemonių įgyvendinimas</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</si>
  <si>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</si>
  <si>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</si>
  <si>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</si>
  <si>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</si>
  <si>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</si>
  <si>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</si>
  <si>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Panevėžio Elenos Mezginaitės viešosios bibliotekos veiklos plėtra</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</si>
  <si>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</si>
  <si>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</si>
  <si>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</si>
  <si>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</si>
  <si>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</si>
  <si>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</si>
  <si>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</si>
  <si>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</si>
  <si>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</si>
  <si>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</si>
  <si>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</si>
  <si>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</si>
  <si>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</si>
  <si>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</si>
  <si>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</si>
  <si>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</si>
  <si>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Įsigytų meno kūrinių skaičius per metus</t>
  </si>
  <si>
    <t xml:space="preserve">Suskaitmenintų / paskelbtų dokumentų skaičius per metus </t>
  </si>
  <si>
    <t>550/500</t>
  </si>
  <si>
    <t>Panevėžio miesto dailės galerijos veiklos plėtra</t>
  </si>
  <si>
    <t>Naujų parengtų edukacinių programų skaičius per metus</t>
  </si>
  <si>
    <t>Įvykusių tarptautinių renginių skaičius per metus</t>
  </si>
  <si>
    <t>Stasio Eidrigevičiaus menų centro veiklos plėtra</t>
  </si>
  <si>
    <t>304929400</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</si>
  <si>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</si>
  <si>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</si>
  <si>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</si>
  <si>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</si>
  <si>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</si>
  <si>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</si>
  <si>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</si>
  <si>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</si>
  <si>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</si>
  <si>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</si>
  <si>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</si>
  <si>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</si>
  <si>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</si>
  <si>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</si>
  <si>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</si>
  <si>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</si>
  <si>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</si>
  <si>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</si>
  <si>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</si>
  <si>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</si>
  <si>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</si>
  <si>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</si>
  <si>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</si>
  <si>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</si>
  <si>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</si>
  <si>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</si>
  <si>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</si>
  <si>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</si>
  <si>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Žiūrovų (lankytojų) skaičius  per metus</t>
  </si>
  <si>
    <t>Lėlių vežimo teatro veiklos plėtra</t>
  </si>
  <si>
    <t>Muzikinio teatro veiklos plėtra</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</si>
  <si>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</si>
  <si>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</si>
  <si>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</si>
  <si>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daugiafunkcėms ir daugiakultūrėms paslaugoms</t>
  </si>
  <si>
    <t xml:space="preserve">Parengtas kultūros įstaigų modernizavimo ir pritaikymo daugiafunkcėms ir daugiakultūrėms paslaugoms planas </t>
  </si>
  <si>
    <t>Modernizuotų / pritaikytų daugiafunkcėms ir daugiakultūrėms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</si>
  <si>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</si>
  <si>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</si>
  <si>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</si>
  <si>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</si>
  <si>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</si>
  <si>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</si>
  <si>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t>Rezultato, produkto kriterijus</t>
  </si>
  <si>
    <t xml:space="preserve">   Stiprinti gyventojų sveikatą ir skatinti fizinį aktyvumą siekiant aukšto sporto meistriškumo (SPP 1.2.)</t>
  </si>
  <si>
    <t xml:space="preserve">Fizinio aktyvumo renginiuose dalyvaujančių asmenų sk. </t>
  </si>
  <si>
    <t>asm./metus</t>
  </si>
  <si>
    <r>
      <t>Užtikrinti kokybišką ir efektyvią sveikatos priežiūrą</t>
    </r>
    <r>
      <rPr>
        <u/>
        <sz val="10"/>
        <rFont val="Times New Roman"/>
        <family val="1"/>
        <charset val="186"/>
      </rPr>
      <t xml:space="preserve"> </t>
    </r>
    <r>
      <rPr>
        <b/>
        <sz val="10"/>
        <rFont val="Times New Roman"/>
        <family val="1"/>
        <charset val="186"/>
      </rPr>
      <t>(SPP 1.2.1.)</t>
    </r>
  </si>
  <si>
    <t xml:space="preserve">Sporto renginių skaičius  </t>
  </si>
  <si>
    <t>vnt./metus</t>
  </si>
  <si>
    <t>Sporto įstaigų paslaugų stiprinimas ir plėtra</t>
  </si>
  <si>
    <t>288724610
300036519
304764443</t>
  </si>
  <si>
    <t>0;10</t>
  </si>
  <si>
    <t xml:space="preserve">PMSA pavaldžių sporto įstaigų, įdiegusių kokybės vadybos sistemas, skaičius  </t>
  </si>
  <si>
    <t xml:space="preserve"> vnt</t>
  </si>
  <si>
    <t>Panevėžio sporto centre sportuojančių skaičius</t>
  </si>
  <si>
    <t xml:space="preserve">Futbolo vystymo programoje sportuojančių asmenų skaičius </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</si>
  <si>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</si>
  <si>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</si>
  <si>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</si>
  <si>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ir sportinio ugdymo apskaitos priemonės</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</si>
  <si>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</si>
  <si>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</si>
  <si>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</si>
  <si>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</si>
  <si>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ir nacionalinių fizinio aktyvumo ir sporto renginių organizavimas.
Dalyvavimas sporto varžybose, renginiuose </t>
  </si>
  <si>
    <t xml:space="preserve">Organizuotų tarptautinių, nacionalinių, fizinio aktyvumo sporto renginių ir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</si>
  <si>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</si>
  <si>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</si>
  <si>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</si>
  <si>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</si>
  <si>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ŠVIETIMO IR UGDYMO PROGRAMA (13)</t>
  </si>
  <si>
    <t>Didinti švietimo sistemos prieinamumą ir kokybę  (SPP 3.1)</t>
  </si>
  <si>
    <t>Aukštąjį išsilavinimą įgiję asmenys (25–64 m. amžiaus grupė)</t>
  </si>
  <si>
    <t>Valstybinių brandos egzaminų (VBE) rodiklis ir vieta šalies miestų savivaldybių kontekste, VBE</t>
  </si>
  <si>
    <t>rodiklis / vieta</t>
  </si>
  <si>
    <t>227,9/3</t>
  </si>
  <si>
    <t>Pagerinti švietimo paslaugų kokybę (SPP 3.1.1)</t>
  </si>
  <si>
    <t>Ikimokyklinį ir priešmokyklinį ugdymą lankančių vaikų dalis</t>
  </si>
  <si>
    <t>PUPP patenkinamo pasiekimų lygio lietuvių k. ir matematikos nepasiekusių mokinių dalis</t>
  </si>
  <si>
    <t>Matematika- 14,0; Lietuvių k.-7,0</t>
  </si>
  <si>
    <t>Olimpiadų prizininkų skaičius, tenkantis 10 tūkst. mokinių</t>
  </si>
  <si>
    <t>NVŠ ir FŠPU programų, vykdomų bet kurio švietimo teikėjo Savivaldybėje, krypčių skaičius</t>
  </si>
  <si>
    <t>Skaitmeninėms ugdymo priemonėms įsigyti skirtas PMSA finansavimas BU mokykloms</t>
  </si>
  <si>
    <t>Eur /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</si>
  <si>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</si>
  <si>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</si>
  <si>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</si>
  <si>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</si>
  <si>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</si>
  <si>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920</t>
  </si>
  <si>
    <t>777</t>
  </si>
  <si>
    <t xml:space="preserve">Privačių darželių ugdymo programų įgyvendinimo užtikrinimas  </t>
  </si>
  <si>
    <t xml:space="preserve">Bendrojo ugdymo mokyklų išlaikymas ir programų įgyvendinimas </t>
  </si>
  <si>
    <t>Bendrojo ugdymo mokyklose mokinių skaičius</t>
  </si>
  <si>
    <t>Bendrojo ugdymo mokyklose dirbančių pedagogų skaičius</t>
  </si>
  <si>
    <t>Mokytojų, turinčių viso etato darbo krūvį, dalis</t>
  </si>
  <si>
    <t>40</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</si>
  <si>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</si>
  <si>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</si>
  <si>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</si>
  <si>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</si>
  <si>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</si>
  <si>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</si>
  <si>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K. Paltaroko gimnazijos ugdymo programų įgyvendinimas </t>
  </si>
  <si>
    <t xml:space="preserve">Neformaliojo ugdymo dermės užtikrinimas </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</si>
  <si>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</si>
  <si>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</si>
  <si>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</si>
  <si>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vnt. / metus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</si>
  <si>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</si>
  <si>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</si>
  <si>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</si>
  <si>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</si>
  <si>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</si>
  <si>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</si>
  <si>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</si>
  <si>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ir projektų įgyvendinimas </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</si>
  <si>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</si>
  <si>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</si>
  <si>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</si>
  <si>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</si>
  <si>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</si>
  <si>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</si>
  <si>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</si>
  <si>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</si>
  <si>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</si>
  <si>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</si>
  <si>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</si>
  <si>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</si>
  <si>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</si>
  <si>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</si>
  <si>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</si>
  <si>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</si>
  <si>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</si>
  <si>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Švietimo pažangos plano parengimas</t>
  </si>
  <si>
    <t>Mokinių ugdymosi pasiekimų gerinimas diegiant kokybės krepšelį (dalyvaujančių projekte mokyklų skaičius</t>
  </si>
  <si>
    <t xml:space="preserve">Pedagoginės-psichologinės tarnybos veikla </t>
  </si>
  <si>
    <t>288724610
195472991</t>
  </si>
  <si>
    <t>Sukurtos rekomendacijos įtraukiojo ugdymo  įgyvendinimui miesto mokyklose</t>
  </si>
  <si>
    <t>Įgyvendinamos rekomendacijos įtraukiojo ugdymo įgyvendinimui miesto mokyklose</t>
  </si>
  <si>
    <t>Pedagoginės-psichologinės tarnybos darbuotojų skaičius</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</si>
  <si>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</si>
  <si>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</si>
  <si>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 / 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</si>
  <si>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</si>
  <si>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</si>
  <si>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 / studentų skaičiaus Panevėžio mieste </t>
  </si>
  <si>
    <t xml:space="preserve">Švietimo centro veikla </t>
  </si>
  <si>
    <t>288724610
195473036</t>
  </si>
  <si>
    <t>Švietimo centro darbuotojų skaičius</t>
  </si>
  <si>
    <t>Surengtų renginių, skirtų mokytojams apie Pramonės 4.0. tendencijas,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</si>
  <si>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</si>
  <si>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</si>
  <si>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</si>
  <si>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</si>
  <si>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</si>
  <si>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</si>
  <si>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</si>
  <si>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</si>
  <si>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į kurią keliami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</si>
  <si>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</si>
  <si>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</si>
  <si>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</si>
  <si>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</si>
  <si>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</si>
  <si>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</si>
  <si>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</si>
  <si>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Naujų miesto lygmens profesinio orientavimo priemonių skaičius</t>
  </si>
  <si>
    <t>Profesinio mokymo ir aukštojo mokslo įstaigų išteklių, reikalingų Pramonės 4.0 srities specialistams rengti, vystymas</t>
  </si>
  <si>
    <t>Akredituotų laboratorijų Panevėžio miesto aukštosiose mokyklose skaičius</t>
  </si>
  <si>
    <t>Praktinio mokymo dirbtuvės, pritaikytos Pramonės 4.0 profesiniam ugdymui</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</si>
  <si>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</si>
  <si>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</si>
  <si>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</si>
  <si>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</si>
  <si>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</si>
  <si>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</si>
  <si>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</si>
  <si>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</si>
  <si>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</si>
  <si>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</si>
  <si>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</si>
  <si>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</si>
  <si>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</si>
  <si>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</si>
  <si>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</si>
  <si>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</si>
  <si>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</si>
  <si>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</si>
  <si>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</si>
  <si>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</si>
  <si>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ir paskatinti jų iniciatyvas,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</si>
  <si>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</si>
  <si>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</si>
  <si>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</si>
  <si>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</si>
  <si>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</si>
  <si>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 / asmenų skaičius)</t>
    </r>
  </si>
  <si>
    <t>20/30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</si>
  <si>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</si>
  <si>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</si>
  <si>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</si>
  <si>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</si>
  <si>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</si>
  <si>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</si>
  <si>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</si>
  <si>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</si>
  <si>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</si>
  <si>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</si>
  <si>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Gyventojų / jaunimo, dalyvavusių lyderystės skatinimo veiklose, skaičius</t>
  </si>
  <si>
    <t>30/10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</si>
  <si>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</si>
  <si>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</si>
  <si>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</si>
  <si>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</si>
  <si>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</si>
  <si>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</si>
  <si>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</si>
  <si>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</si>
  <si>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</si>
  <si>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</si>
  <si>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</si>
  <si>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</si>
  <si>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VBN</t>
  </si>
  <si>
    <t>Pašalpų ir kompensacijų skyrimas ir mokėjimas iš savivaldybės biudžeto lėšų</t>
  </si>
  <si>
    <t>15300</t>
  </si>
  <si>
    <t>Paslaugų teikimas Panevėžio specialiojoje mokykloje-daugiafunkciame centre</t>
  </si>
  <si>
    <t>0; 9</t>
  </si>
  <si>
    <t>Socialinių paslaugų gavėjų skaičius</t>
  </si>
  <si>
    <t>Paslaugų teikimas Panevėžio jaunuolių dienos centre</t>
  </si>
  <si>
    <t>70</t>
  </si>
  <si>
    <t>Paslaugų teikimas Panevėžio atvirame jaunimo centre</t>
  </si>
  <si>
    <t>Paslaugų teikimas Panevėžio socialinių paslaugų centre</t>
  </si>
  <si>
    <t>Gavėjų skaičius pagal paslaugų rūšis</t>
  </si>
  <si>
    <t>360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</si>
  <si>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</si>
  <si>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</si>
  <si>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</si>
  <si>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</si>
  <si>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</si>
  <si>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</si>
  <si>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</si>
  <si>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</si>
  <si>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</si>
  <si>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</si>
  <si>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</si>
  <si>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</si>
  <si>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</si>
  <si>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</si>
  <si>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</si>
  <si>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</si>
  <si>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</si>
  <si>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</si>
  <si>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</si>
  <si>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</si>
  <si>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</si>
  <si>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</si>
  <si>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</si>
  <si>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</si>
  <si>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</si>
  <si>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</si>
  <si>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</si>
  <si>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</si>
  <si>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</si>
  <si>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</si>
  <si>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</si>
  <si>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</si>
  <si>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</si>
  <si>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Išvengiamas mirtingumo skirtumas su šalies rodikliu</t>
  </si>
  <si>
    <t>proc. punktai</t>
  </si>
  <si>
    <t>Bendrasis gyventojų sergamumas, tenkantis  1000-iui gyventojų (asm.), ir santykis su šalies vidurkiu</t>
  </si>
  <si>
    <t>Sportuojančių bent 1 k./sav. gyventojų dalis, palyginti su bendru Panevėžio savivaldybės gyventojų skaičiumi, proc.</t>
  </si>
  <si>
    <t xml:space="preserve">Visuomenės sveikatos biuro teikiamų paslaugų stiprinimas ir plėtra </t>
  </si>
  <si>
    <t>Visuomenės sveikatos biuro veiklų dalis, skirta Stebėsenos ataskaitoje identifikuotoms  problemoms spręsti</t>
  </si>
  <si>
    <t xml:space="preserve"> proc.</t>
  </si>
  <si>
    <t xml:space="preserve">Visuomenės sveikatos stiprinimo renginių skaičius </t>
  </si>
  <si>
    <t>2200</t>
  </si>
  <si>
    <t xml:space="preserve">Visuomenės sveikatos stiprinimo renginių dalyvių skaičius </t>
  </si>
  <si>
    <t>55000</t>
  </si>
  <si>
    <t xml:space="preserve">Valstybinių visuomenės sveikatos funkcijų metinio plano vykdymas </t>
  </si>
  <si>
    <t xml:space="preserve">Įgyvendinamas projektas „Neįtikėtini metai“ </t>
  </si>
  <si>
    <t xml:space="preserve">Visuomenės sveikatos rėmimo specialiosios programos  įgyvendinimas
</t>
  </si>
  <si>
    <t>Sveikos mitybos skatinimo ir nutukimo prevencijos priemonėse dalyvavusių asmenų skaičius</t>
  </si>
  <si>
    <t>Apsilankymų pas priklausomybės konsultantą, skaičius</t>
  </si>
  <si>
    <t>Įmonių / įstaigų darbuotojų, dalyvavusių kompetencijos psichikos sveikatos srityje didinimo mokymuose, skaičius</t>
  </si>
  <si>
    <t>Gyventojų, dalyvavusių baziniuose savižudybių prevencijos mokymuose, skaičius</t>
  </si>
  <si>
    <t>Įgyvendinama Savivaldybės savižudybių prevencijos programa</t>
  </si>
  <si>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</si>
  <si>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</si>
  <si>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t>Užkrečiamųjų ligų prevencijos ir kontrolės stiprinimas</t>
    </r>
    <r>
      <rPr>
        <u/>
        <sz val="10"/>
        <rFont val="Times New Roman"/>
        <family val="1"/>
        <charset val="186"/>
      </rPr>
      <t xml:space="preserve"> </t>
    </r>
    <r>
      <rPr>
        <sz val="10"/>
        <rFont val="Times New Roman"/>
        <family val="1"/>
        <charset val="186"/>
      </rPr>
      <t xml:space="preserve">
</t>
    </r>
  </si>
  <si>
    <r>
      <t>Užkrečiamųjų ligų prevencijos veiklose dalyvavusių asmenų skaičius</t>
    </r>
    <r>
      <rPr>
        <b/>
        <sz val="10"/>
        <rFont val="Times New Roman"/>
        <family val="1"/>
      </rPr>
      <t xml:space="preserve"> </t>
    </r>
  </si>
  <si>
    <t xml:space="preserve">Vykdomos Covid-19 ligos valdymo priemonės </t>
  </si>
  <si>
    <t>Apskaitos skyrius</t>
  </si>
  <si>
    <t>Teisės skyrius</t>
  </si>
  <si>
    <t>Viešosios tvarkos skyrius</t>
  </si>
  <si>
    <t>1398</t>
  </si>
  <si>
    <r>
      <t>Valstybės biudžeto lėšos VB, kurios neapskaitomos biudžete (</t>
    </r>
    <r>
      <rPr>
        <b/>
        <sz val="10"/>
        <rFont val="Times New Roman"/>
        <family val="1"/>
        <charset val="186"/>
      </rPr>
      <t>VBN</t>
    </r>
    <r>
      <rPr>
        <sz val="10"/>
        <rFont val="Times New Roman"/>
        <family val="1"/>
        <charset val="186"/>
      </rPr>
      <t>)</t>
    </r>
  </si>
  <si>
    <t>,</t>
  </si>
  <si>
    <t>Organizavo 20 ugdymo įstaigų, 9 - nevyriausybinės organizacijos, 3 - biudžetinės įstaigos projektus. „Aš esu ateitis 4“; „Gražūs darbai –  šaunūs vaikai - 2022“; „Stok! Pagalvok! Pirmyn!“; „Kartu mes galime daugiau, 2022“; „Mes prieš, o Tu? 2022“; „Pasirinkimo kryžkelė “; „Mano ateitis, mano rankose - 4“; „Stok-pagalvok-veik“; „Auk budrus ir atsparus“; „Saugią bendruomenę kurkime kartu“; „Turi norą- randi būdą“; „A.R.K.A.4“; „Kalbėk. Spręsk. Veik“; „Aš nevartoju!“; „Savižudybių prevencijos programa“ ir kt.</t>
  </si>
  <si>
    <t>71</t>
  </si>
  <si>
    <t>99 / 32</t>
  </si>
  <si>
    <t>95/ 26</t>
  </si>
  <si>
    <t>Matematikos - 46;
lietuvių - 4,4</t>
  </si>
  <si>
    <t>NVŠ  programas vykdo NVŠ teikėjai, Bendrojo ugdymo ir neformaliojo ugdymo mokyklos. FŠPU programas vykdo 2 FŠPU mokyklos</t>
  </si>
  <si>
    <t>VB mokymo lėšos, projetinės lėšos</t>
  </si>
  <si>
    <t>Nuotolinis ugdymas paskatino aktyvesnį mokytojų dalyvavimą</t>
  </si>
  <si>
    <t>Mažėjantis ikimokyklinio ugdymo vaikų skaičius mieste. O jų 96 proc. lanko ikimokyklinio ugdymo grupes.</t>
  </si>
  <si>
    <t xml:space="preserve">Mažėjantis priešmokyklinio ugdymo vaikų skaičius mieste. </t>
  </si>
  <si>
    <t>Skaičiaus mažėjimas susijęs su pensinio amžiaus mokytojų išėjimu iš darbo, „Aušros" progimnazijos reorganizacija</t>
  </si>
  <si>
    <t>Keliama veikla į 2023 m. / 2024 m.</t>
  </si>
  <si>
    <t>BUM, darželiuose, FŠPU ir NVŠ mokyklose, pas NVŠ teikėjus vedamos 49 programos (STEAM,,RObotikos, IT )</t>
  </si>
  <si>
    <t>FŠPU ir NVŠ programas lanko 6852 mokniai, t.y. 69,61 proc.</t>
  </si>
  <si>
    <t>Panevėžio muzikos, dailės, gamtos mokyklos, Moksleivių namai ir Panevėžio švietimo centro padaliniai RoboLabas ir atviros prieigos STEAM centras</t>
  </si>
  <si>
    <t>iš jų 238 specialiųjų poreikių vaikai, kurių finansavimas dvigubas</t>
  </si>
  <si>
    <t>14 naujų NVŠ programų</t>
  </si>
  <si>
    <t>Baigiama modernizuoti "Vilties" progimnazija</t>
  </si>
  <si>
    <t>Toks pateiktas mokyklų poreikis, 2022-2023 m.m. šiek tiek sumažėjęs ir mokinių skaičius</t>
  </si>
  <si>
    <t>2173  vaikų  dalyvavo Vaikų vasaros stovykų veiklose.</t>
  </si>
  <si>
    <t>47 ir 2 kolektyvai</t>
  </si>
  <si>
    <t>Daugiau vaikų dalyvavusių šalies konkursuose, olimpiadose, varžybose, kuriuos apdovanojome ir mieste</t>
  </si>
  <si>
    <t xml:space="preserve">Visi pateikti projektai buvo tinkamai parengti ir gavo finansavimą </t>
  </si>
  <si>
    <r>
      <rPr>
        <sz val="10"/>
        <color rgb="FF000000"/>
        <rFont val="Times New Roman"/>
        <family val="1"/>
        <charset val="186"/>
      </rPr>
      <t>Nominacijai buvo pateiktos tik 2 mokytojų kandidatūro</t>
    </r>
    <r>
      <rPr>
        <sz val="10"/>
        <color rgb="FF000000"/>
        <rFont val="Times New Roman"/>
        <family val="1"/>
        <charset val="186"/>
      </rPr>
      <t>s</t>
    </r>
  </si>
  <si>
    <t>Skyrus finansinę paramą 1 pedagogas jos atsisakė</t>
  </si>
  <si>
    <t>Neskirta lėšų</t>
  </si>
  <si>
    <t xml:space="preserve">PEVA projekte grupės formuojamos analogiškai mokslo metams. Todėl 2022 m. vasarą fiksuojama, kad projekto veiklose dalyvavo 79 asmenys. Nuo 2022 m. lapkričio mėn. suformuota nauja grupė, kuri savo gyvavimo ciklą baigs 2023 m. vasaros pabaigoje. </t>
  </si>
  <si>
    <t>Paruoštos "Įtrauktis elgesio ir emocijų sutrikimų turintiems vaikams" rekomendacijos</t>
  </si>
  <si>
    <t>STEAM centrui</t>
  </si>
  <si>
    <t>Pradėjo veikti STEAM centras ir įsteigti 3,5 karjeros specialistų etatai</t>
  </si>
  <si>
    <t>STEAM centro 4 laboratorijos ir Robotikos centro 1 laboratorija</t>
  </si>
  <si>
    <t xml:space="preserve">STEAM centro ir Robotikos centro Robolabas </t>
  </si>
  <si>
    <t>5 mokykloms, dalyvavusioms iniciatyvoje „Pamokos matuojasi Panevėžio įmones“ perduoti kompiuteriai</t>
  </si>
  <si>
    <t>9 tęstinės programos, 53 renginiai, 1068 dalyviai</t>
  </si>
  <si>
    <t>„Semiplius+“</t>
  </si>
  <si>
    <t>Teikėjai 7 NVO ir 6 biudžetinės įstaigos</t>
  </si>
  <si>
    <t>12,5 pareigybės dalis skirta visoms Panevėžio bendrojo ugdymo mokykloms.</t>
  </si>
  <si>
    <r>
      <rPr>
        <sz val="10"/>
        <color rgb="FF000000"/>
        <rFont val="Times New Roman"/>
        <family val="1"/>
        <charset val="186"/>
      </rPr>
      <t>Buvo organizuota „Studijų diena 2022“ ir  Panevėžio plėtros agentūros  iniciatyva „Pamokos matuojasi Panevėžį: iššūkių serija“</t>
    </r>
    <r>
      <rPr>
        <sz val="10"/>
        <color rgb="FF000000"/>
        <rFont val="Times New Roman"/>
        <family val="1"/>
        <charset val="186"/>
      </rPr>
      <t xml:space="preserve"> (3 renginiai: mokinių konferencija, aukcionas, iššūkių pristatymas). </t>
    </r>
  </si>
  <si>
    <t>Matematikos patenkinamo pasiekimo lygio 2022  mokslo metais nepasiekė virš 60 proc. visoje šalyje mokinių</t>
  </si>
  <si>
    <t>Skaičiuojami tik pagrindinėse pareigose dirbantys pedagogai.
Kartu su nepagrindinėse pareigose būtų virš 760</t>
  </si>
  <si>
    <t>Panevėžyje veikia 2 privatūs darželiai: „Debesų kiemas", „Šermukšniukas"</t>
  </si>
  <si>
    <t>Pokytis dėl ukrainiečių vaikų</t>
  </si>
  <si>
    <t>Atlikta apklausa analizei, programa ruošiama 2023 m.</t>
  </si>
  <si>
    <t xml:space="preserve">5 FŠPU Ir NVŠ įstaigose: Dailė-14
Muzika-56
Gamta-5
Moksleivių 13
PŠC –21 
</t>
  </si>
  <si>
    <t>Finansuoti net 33 projektai</t>
  </si>
  <si>
    <t>Suorganizuotas tarptautinės Mokytojų dienos minėjimo renginys</t>
  </si>
  <si>
    <t xml:space="preserve">Olimpiaodse dalyvavo 832 vaikai, iš kurių 274 apdovanoti padėkos raštais ir prizais, Panevėžio švietimo centro padalinyje Panevėžio robotikos centre „RoboLabas“ suorganizuotos 8 robotikos varžybos iš jų 2 tarptautinės, 3 Respublikos, 3 miesto </t>
  </si>
  <si>
    <t>Didesnis komandų skaičius</t>
  </si>
  <si>
    <t>Surinkta ir išvežta į sąvartyną 108,12 t gatvių valymo atliekų. Išvalyta 1671,38 tūkst. m² gatvių ir 234,55 tūkst. m² šaligatvių.</t>
  </si>
  <si>
    <t xml:space="preserve">Sutvarkytos miesto bendrojo naudojimo teritorijos, jose buvę nelegalūs šiukšlynai. Į sąvartyną išvežta 53,78 t. atliekų ir 250,33 t. biologiškai skaidžių atliekų išvežta į žaliųjų atliekų aikštelę. </t>
  </si>
  <si>
    <t>Susidarė mažesnis bešeimininkių padangų kiekis.</t>
  </si>
  <si>
    <t xml:space="preserve">Iš gyvenamųjų teritorijų išvežta 87,71 t asbesto atl;iekų ir saugiai pašalinta sąvartyne. </t>
  </si>
  <si>
    <t>Įsigyta priemonių, reikalingų avarijų padariniams likviduoti.</t>
  </si>
  <si>
    <t>Nupirkta 4000 vnt. pakuočiųa atliekų surinkimo konteinerių gyventojams. Viešųjų pirkimų metu buvo pasiūlyta mažesnė konteinerių kaina.</t>
  </si>
  <si>
    <t>Aplinkosaugos švietimo tikslais švietimo įstaigoms prenumeruoti žurnalai: Lututė, National Geographic Kids, National Geographic Lietuva, Miškai, Laikraštis Žaliasis pasaulis.</t>
  </si>
  <si>
    <t>Suroganizuota Europos judumo savaitei paminėti ir akcijos "Žemės valanda" renginiai.</t>
  </si>
  <si>
    <t>Aplinkosugos švietimo tikslais finansuota 15 aplinkjosaugos švietimo projektų.</t>
  </si>
  <si>
    <t>Vykdyta Nevėžio upės vagos priežiūra upės atkarpoje, ribojamoje Smėlynės - Vakarinės gatvių.</t>
  </si>
  <si>
    <t>Vykdyta Molainių filtracijos laukų teritorijos želdinių priežiūra.</t>
  </si>
  <si>
    <t xml:space="preserve">Vykdytas Panevėžio miesto savivaldybės paviršinio vandens, požeminio vandens, dirvožemio monitoringai. </t>
  </si>
  <si>
    <t>KPD vertinimo taryba nesvarstė klausimo dėl Panevėžio m. savivaldybės kultūros paveldo dokumentų apskaitos parengimo, todėl apskaitos dokumentai nebuvo rengiami.</t>
  </si>
  <si>
    <t>Atlikti tyrimai Nepriklausomybės a., Savanorių a.</t>
  </si>
  <si>
    <t>Sutvarkytas J. Čerkeso - Besparnio namas Ukmergės g. 59A</t>
  </si>
  <si>
    <t>Ramygalos ir Nemuno gatvių kampe pažymėta buvusios  Panevėžio m. kinesos (karaimų) vieta.; užrašų, simbolių demontavimas, bučardavimas ant sovietinių paminklų.</t>
  </si>
  <si>
    <t>Nupirkta paslauga, įgyvendinta bus 2023 m.</t>
  </si>
  <si>
    <t xml:space="preserve">Per metus suremontuoti 11 savivaldybės ir socialinių būstų. Metų pabaigoje  nepavyko pasirašyti rangos darbų sutarčių, nes darbų kainos viršijo viešųjų pirkimų paraiškose nurodytas kainas. </t>
  </si>
  <si>
    <t>Lėšos dengiamos pagal poreikį.</t>
  </si>
  <si>
    <t>Lėšos dengiamos  pagal poreikį. Už 10 butų buvo apmokėtos paskolos.</t>
  </si>
  <si>
    <t>2022 m. socialinio būsto laukė 253 asmenys ar šeimos. Per 2022 metus išnuomoti 64 socialiniai būstai.</t>
  </si>
  <si>
    <t xml:space="preserve">Įvertinus tai, kad gyvenamasis būstas yra labai nusidėvėjęs, atsisakyta į nusidėvėjusį būstą investuoti. Tikslinga spręsti dėl turimo turto reikalingumo ir nuomininkų perkėlimo į kitas gyvenamąsias patalpas. </t>
  </si>
  <si>
    <t>Dokumentų valdymo sistemoje įdiegtas išorinis pasirašymo modulis. Perdavimo-priėmimo aktų ir Sąskaitų-faktūrų perkėlimas į el. erdvę.</t>
  </si>
  <si>
    <t>Savivaldybės biudžetinėse įstaigose Personalo valdymo sistema integruota su finansų valdymo ir buhalterinės apskaitos informacinė sistema „Biudžetas VS“.</t>
  </si>
  <si>
    <t>Savivaldybės biudžetinėse įstaigose įdiegta Personalo valdymo sistema. Įdiegta Consul/Dalyvauk platforma (dalyvauk.panevezys.lt) – tai patogus ir paprastas įrankis, leidžiantis gyventojams teikti Bendruomenės iniciatyvų projektinius siūlymus ir balsuoti už juos nuotoliniu būdu naudojantis bet kuria išmania priemone. Savivaldybės biudžetinėse įstaigose ir administracijai įdiegta Viešųjų pirkimų planavimo ir vykdymo informacinė sistema. Atnaujinti IS „PARAMA“ išankstinės registracijos tikslai. Atnaujinta centralizuoto priėmimo į mokyklas programinė įranga. Atnaujinta antivirusinė programa visose kompiuterizuotose darbo vietose.</t>
  </si>
  <si>
    <t>Atnaujinta kompiuterių techninė ir programinė įranga. Nuotolinių tarybos posėdžių, pasitarimų ir kitų susitikimų organizavimui įsigyta vaizdo konferencijų programinės įrangos Zoom Meetings Pro licencijos.</t>
  </si>
  <si>
    <t>Sukurta elektroninė paslauga - charakteristikos, būtinos leidimui laikyti ginklą, išdavimas.</t>
  </si>
  <si>
    <t>Išsinuomota būstų (vnt.)</t>
  </si>
  <si>
    <t>Atlikta 17 turto vertinimo ataskaitų, nes vyko būstų privatizavimai.</t>
  </si>
  <si>
    <t xml:space="preserve">Atvirame jaunimo centre 1549 unikalūs lankytojai, atviroje erdvėje –1586 </t>
  </si>
  <si>
    <t>Jaunimo informavimo ir konsultavimo taškas veikia Panevėžio atvirame jaunimo centre.</t>
  </si>
  <si>
    <t>14 metų – 2; 15 metų – 5; 16 metų – 6; 17 metų – 15; 18 metų – 6; 19 metų – 8; 21 metų – 1; 22 metų – 1.</t>
  </si>
  <si>
    <t>UAB, IĮ, BĮ, VšĮ, MB, AB</t>
  </si>
  <si>
    <t>Finansuotos 4 jaunimo iniciatyvos, 2 veiklos programa ir 15 projektų.</t>
  </si>
  <si>
    <t>36/40</t>
  </si>
  <si>
    <t>2022 m. lapkričio 21 d. buvo organizuojami nuotoliniai mokymai NVO atstovams projektų rengimo ir įgyvendinimo tema. Mokymuose dalyvavo 29 dalyviai iš 25 organizacijų. 
2022 m. lapkričio 29 d. buvo organizuojami kokybiniai mokymai su praktine dalimi NVO atstovams lėšų ir rėmėjų pritraukimo tema. Mokymuose dalyvavo 11 dalyvių iš tiek pat organizacijų, todėl buvo galimybė panagrinėti individualias situacijas.</t>
  </si>
  <si>
    <t>Nevyriausybinių organizacijų dalyvavimas Panevėžio miesto gimtadienio metu "NVO kiemas", renginio metu vyko gyvos transliacijos diskusija su NVO atstovais; "Socialingi apdovanojimai"; "Šventiniai socialiniai pusryčiai" subūrę NVO atstovus šventinio laikotarpio metu.</t>
  </si>
  <si>
    <t>Veikiančios žydų, karaimų, romų bendruomenės</t>
  </si>
  <si>
    <t>3218/8</t>
  </si>
  <si>
    <t>30/20</t>
  </si>
  <si>
    <t>Šventiniai socialiniai pusryčiai 2022 m. gruodžio mėnesį</t>
  </si>
  <si>
    <t>Veikla planuojama 20223 m.</t>
  </si>
  <si>
    <t>Sumokėtos premijos: už skulptūros (J. Zikarui atminti) idėjos pateikimą ir už daugiabučio pastato konkursą.</t>
  </si>
  <si>
    <t>Neįvyko viešieji pirkimai dėl per mažos numatytos lėšų sumos. Viešųjų pirkimų dokumentai bus rengiami 2023 m.</t>
  </si>
  <si>
    <t>Pasirašytos paslaugų pirkimo – pardavimo sutartys su paslaugų teikėjais: UAB CityForm LT- Panevėžio miesto vandens tiekimo ir nuotekų tvarkymo infrastruktūros plėtros specialiojo plano keitimas.  Planuojama darbų pabaiga 2023m. I - II ketvirtis; ARCHITEKTUM UAB - Miesto centrinės dalies, ribojamos A. Smetonos, Vilniaus, J. Basanavičiaus, Elektros, Kranto gatvių ir Topolių alėjos, detaliojo plano koregavimas. Planuojama darbų pabaiga 2023m. I ketvirtis; UAB „Želdima“ -  Teritorijos (ribojamos J. Basanavičiaus g., Ukmergės g., Laisvės a., Savanorių a., Panevėžys) detaliojo plano koregavimas.  Planuojama darbų pabaiga 2023m. 1 ketvirtis.</t>
  </si>
  <si>
    <t>Parengtas žemės sklypo (A. Baranausko pušynėlis) formavimo ir pertvarkymo projektas ir kadastriniai matavimai. Pasirašyta sutartis su projekto rengėju dėl žemės sklypo (šalia žemės sklypo Pajuostės pl. 6A) formavimo ir pertvarkymo projekto ir kadastrinių matavimų rengimo. Darbai bus atlikti 2023 m.</t>
  </si>
  <si>
    <t>Sutvarkytos, neveikiančios senosios Venslaviškio kapinės Tinklų g.; Sutvarkyta aplinka ir paminkliniai ženklai: skulptoriui V. Kuzmai (Ramygalos g. 41A) ir aktoriui J. Aleknai (Kranto g. 43); atkurti ir sutvarkyti Šv. Petro ir Povilo parapijos kapinių šiauriniai vartai; atnaujintas paminklinis akmuo Atminimo skvere (žydų senųjų kapinių teritorija); sutvarkyta A. Baranausko pušynėlyje sovietų teroro aukų ir vokietijos karo belaisvių palaidojimo vieta.</t>
  </si>
  <si>
    <t>02 02 Uždavinio priemonės planuojamos įgyvendinti 2024-2027 metais</t>
  </si>
  <si>
    <t>Suorganizuotas gražiausiai tvarkomos aplinkos konkursas. Apdovanoti 3 konkurso laimėtojai dovanų kuponais.</t>
  </si>
  <si>
    <t>Įvyko projekto konkursas dėl Panevėžio m. daugiabučio pastato su administracinėmis patalpomis projektavimo (pasirašyta sutartis).</t>
  </si>
  <si>
    <t>Nupirktos medžių kamienų apsaugos priemonės nuo sužalojimų.</t>
  </si>
  <si>
    <t>Dėl infliacijos Lietuvoje pabrango statybinės medžiagos ir statybų darbai, todėl sumažėjo statybos apimtys.</t>
  </si>
  <si>
    <t>Europos paveldo dienų organizavimas (suorganizuota ekskursija, paroda).</t>
  </si>
  <si>
    <t>Parengtos 84 kadastrinių matavimų bylos.</t>
  </si>
  <si>
    <t>Modernizuota GIS, atnaujinta Arc GIS programinė įranga (nuoma) didesniam sistemos funkcionalumui ir saugumui.</t>
  </si>
  <si>
    <t>Numatoma elektroninių paslaugų informacinę sistemą įdiegti 2024-2025 metais.</t>
  </si>
  <si>
    <t>Panevėžio miesto savivaldybės svetainės neatnaujinta, nes užsitęsė svetainės techninės specifikacijos derinimas ir paruošimas. Darbai persikėlė į 2023 m.</t>
  </si>
  <si>
    <t>Iškelti 206 varninių šeimos paukščių lizdai.</t>
  </si>
  <si>
    <t>Priemonė bus įgyvendinta 2023 metais.</t>
  </si>
  <si>
    <t>Tekstilės atliekoms rinkti skirti konteineriai pagaminti ir pristatyti 2023 m. I ketv.</t>
  </si>
  <si>
    <t>Panevėžio miesto savivaldybės administracija teikia 129 paslaugą gyventojams, iš jų nesuskaitmeninta 47.</t>
  </si>
  <si>
    <t xml:space="preserve">Įrengtos 6 stotelės (viso 12 prieigų), kurias perdavė Transporto kompetencijų agentūra. </t>
  </si>
  <si>
    <t>43,5</t>
  </si>
  <si>
    <t>Dėl įvestų karantino apribojimų per 2021 m. viešuoju transportu važiavo 4,6 mln. keleivių, o per 2022 m. – 6,6 mln. keleivių.</t>
  </si>
  <si>
    <t>4</t>
  </si>
  <si>
    <t>16</t>
  </si>
  <si>
    <t>Pagal 2021 m. ir 2022 m. atliktos keleivių apklausos duomenis, keleivių pasitenkinimo balai (10 balė vertinimo sistema) pasiskyrstė taip: 2021 m. – 7,2, o 2022 m. – 8,4, t. y. 1,16 balo arba 16 proc.</t>
  </si>
  <si>
    <t>35,3</t>
  </si>
  <si>
    <t>UAB „Panevėžio autobusų parkas“ miesto viešajame transporte naudoja 68 autobusus iš kurių 24 yra dujiniai, tai sudaro apie 35,3 proc.</t>
  </si>
  <si>
    <t>Šiltuoju periodu mieste galima važiuoti „Bolt“ paspirtukais.</t>
  </si>
  <si>
    <t xml:space="preserve">Per 2022 m. modernizuoti 9 daugiabučiai namai, bendras modernizuotų namų skaičius skaičiuojamas nuo 2009 m. </t>
  </si>
  <si>
    <t>Programa bus rengiama miesto bendrojo plano keitimo metu.</t>
  </si>
  <si>
    <t>Įrengta vaikų žaidimų aikštelė A. Baranausko pušinėlyje. Parengtas Panevėžio šokių terasos statybos projektas.</t>
  </si>
  <si>
    <t>Prižiūrėta pagal poreikį. Poreikis didenis, nes buvo įgyvendinti projektai ir atnaujintose erdvėse vykdoma vejų ir žolynų priežiūra.</t>
  </si>
  <si>
    <t>Prižiūrėta pagal poreikį. Poreikis didenis, nes buvo įgyvendinti projektai ir atnaujintose erdvėse vykdoma gėlynų priežiūra.</t>
  </si>
  <si>
    <t>Prižiūrėta pagal poreikį</t>
  </si>
  <si>
    <t>Šiukšlių dėžių prižiūrima daugiau, nes  buvo įrengtos naujos šiukšlių dėžės Senvagėje, Skaistakalnio parke, Nepriklausomybės a., Ramygalos g., Kėdainių g.</t>
  </si>
  <si>
    <t>-</t>
  </si>
  <si>
    <t>Konteineriai bus pagaminti ir pastatyti iki 2023 m. vasario mėn.</t>
  </si>
  <si>
    <t>Pasirašius Paramos sutartį dėl darbų, daugiabučio namo savininkų bendrijos pirmininkas pateikė prašymą pratęsti įmokos pervedimo laikotarpį, todėl pasirašytas papildomas susitarimas pratęsiant įmokos pervedimo laikotarpį iki 2023 m. vasario 15 d.</t>
  </si>
  <si>
    <t xml:space="preserve">Skyrus didesnį finansavimą, sutvarkyta daugiau (iš viso sutvarkytas dangos plotas - 16403 m2) </t>
  </si>
  <si>
    <t>Skyrus didesnį finansavimą, sutvarkyta daugiau. Iš viso suremontuotos dangos plotas  - 4115,5 m2.</t>
  </si>
  <si>
    <t>Įvykiai fiksuoti pagal faktą.</t>
  </si>
  <si>
    <t>24948</t>
  </si>
  <si>
    <t>15508</t>
  </si>
  <si>
    <t>28</t>
  </si>
  <si>
    <t>1549</t>
  </si>
  <si>
    <t>700</t>
  </si>
  <si>
    <t>24</t>
  </si>
  <si>
    <t>60</t>
  </si>
  <si>
    <t xml:space="preserve">Planuojamas įkurti 2024-2025 m. </t>
  </si>
  <si>
    <t>Planuojamas parengti 2024-2025 m.</t>
  </si>
  <si>
    <t>Priemonę vykdo Panevėžio miesto socialinių paslaugų centras, finansuojamas  iš priemonės 15.01.01.06</t>
  </si>
  <si>
    <t>Ekonominiai, socialiniai veiksniai</t>
  </si>
  <si>
    <t>Išmokos finansuojamos iš priemonės 15.01.01.01 ir 15.01.01.02, paslaugos - 15.01.01.06.</t>
  </si>
  <si>
    <t xml:space="preserve">Lėšų poreikis padidėjo dėl 2022 m. pradėtų mokėti išmokų Ukrainos piliečiams bei nuo 2022-06-01 padidėjusios bazinės socialinės išmokos. </t>
  </si>
  <si>
    <t>Lėšų poreikis padidėjo dėl 2022 m. pradėtų mokėti išmokų Ukrainos piliečiams bei nuo 2022-06-01 padidėjusios bazinės socialinės išmokos ir valstybės remiamų pajamų.</t>
  </si>
  <si>
    <t>Nuo 2022 m. socialinės priežiūros paslaugas pradėjo teikti licenzijuotos įstaigos, paslaugų gavėjų skaičius didėja kiekvieną mėnesį.</t>
  </si>
  <si>
    <t>Pagalba į namus, vaikų dienos socialinė priežiūra, psichosocialinė pagalba, intencyvi krizių pagalba, palydimoji paslauga jaunuoliams.</t>
  </si>
  <si>
    <t>Lėšų poreikis padidėjo dėl išaugusių socialinės globos paslaugas teikiančių įstaigų kainų.</t>
  </si>
  <si>
    <t xml:space="preserve"> Vykdomas projektas „Kompleksinių paslaugų centros „Harmonijos miestas“ vaikams, turintiems negalią, ir jų šeimos nariams statyba Panevėžio mieste“.</t>
  </si>
  <si>
    <t xml:space="preserve">Lėšų poreikis sumažėjo dėl nepakankamo asmeninės pagalbos paslaugų poreikio. </t>
  </si>
  <si>
    <t>Miesto viešojo transporto maršrutai nusidriekia į Panevėžio rajono teritoriją: Dembava, Piniava, Molainiai, Vaivadai.</t>
  </si>
  <si>
    <t>Dėl LEZ teritorijoje įsikūrusių naujų įmonių suintensyvintas autobusų eismas dėl galimybės darbuotojams atvykti į darbo vietas ir grįžti į namus. Atliktas transporto maršrutinio tinklo optimizavimas 6-uoju ir 12-uoju  maršrutais.</t>
  </si>
  <si>
    <t>Planas parengtas ir vadovaujantis rengimo taisyklėmis, išsiųstas į Energetikos ministeriją derinimui</t>
  </si>
  <si>
    <t>Lėšos buvo skirtos tik daliai gatvės remonto.</t>
  </si>
  <si>
    <t>Buvo koreguojamas techninis projektas, darbai bus atliekami 2023 metais.</t>
  </si>
  <si>
    <t>Projektas atliktas.</t>
  </si>
  <si>
    <t>Pirkimų metu (per CPO) nebuvo gauta pasiūlymų.</t>
  </si>
  <si>
    <t>Darbai nebuvo užsakyti.</t>
  </si>
  <si>
    <t>Nebuvo gauti projektavimui pasiūlymai atitinkantis nustatytus reikalavimus.</t>
  </si>
  <si>
    <t>Negauti pasiūlymai, atitinkantys nustatytus kriterijus. Pasiūlymai buvo su dvigubai ddidesne kaina nei skaičiuojamoji.</t>
  </si>
  <si>
    <t>Projektas iškeltas į Investicijų projektų programą.</t>
  </si>
  <si>
    <t>Pagal poreikį.</t>
  </si>
  <si>
    <t>Pagal poreikį .</t>
  </si>
  <si>
    <t>Atsižvelgiant į skirtą finasavimą.</t>
  </si>
  <si>
    <t>Laidota pagal poreikį.</t>
  </si>
  <si>
    <t>Vežta ir laikyta (saugota) pagal poreikį.</t>
  </si>
  <si>
    <t>Įvykdyta.</t>
  </si>
  <si>
    <t>Prižiūrėta pagal poreikį.</t>
  </si>
  <si>
    <t>Buvo vykdoma projektų ekspertizė, taisomi projektuotojo projektai.</t>
  </si>
  <si>
    <t>Atlikti darbai ir suteiktos paslaugos  pagal poreikį.</t>
  </si>
  <si>
    <t>Suteikta laikinoji priežiūra pagal poreikį.</t>
  </si>
  <si>
    <t>Suremontuota pagal poreikį.</t>
  </si>
  <si>
    <t>Panevėžio miesto aplinkos komponentų stebėsena vykdyta iš Savivaldybės aplinkos apsaugos rėmimo programos.</t>
  </si>
  <si>
    <t>Sterilizuota bešeimininkių kačių pagal poreikį.</t>
  </si>
  <si>
    <t>Žemiau esančios priemonės planuojamos 2023-2025 metų veiklos plane, todėl rodikliai bus vertinami kada darbams bus skirtas finansavimas.</t>
  </si>
  <si>
    <t>Priemonė planuojama 2023-2025 metų veiklos plane, todėl rodikliai bus vertinami kada darbams bus skirtas finansavimas.</t>
  </si>
  <si>
    <t>Darbai pradėti 2022 metais. Planuojami užbaigti 2023 metais.</t>
  </si>
  <si>
    <t>Priemonė planuojama 2021-2027 metų strateginiame plėtros plane, todėl rodikliai bus vertinami kada darbams bus skirtas finansavimas.</t>
  </si>
  <si>
    <t>Įrengta vaikų žaidimo aikštelė Aukštaičių g.</t>
  </si>
  <si>
    <t>Rekonstrukcija pradėta 2022 metais. Planuojama užbaigti 2023 metais.</t>
  </si>
  <si>
    <t>Nebuvo skirta lėšų.</t>
  </si>
  <si>
    <t xml:space="preserve">Darbai atlikti 2021 metais. 2022 m. buvo atliekami statinų užbaigimo dokumentacijos darbai. </t>
  </si>
  <si>
    <t>Rekonstruoti ir remontuoti apšvietimo tinklai pagal poreikį.</t>
  </si>
  <si>
    <t>Eksploatuojama pagal poreikį, faktinis padidėjimas yra dėl naujai įrengto apšvietimo tinklo gatvėse ir parkuose.</t>
  </si>
  <si>
    <t>Padidėjimas dėl naujai įrengtų apšvietimo tinklų, įrengtų elektromobilių ėkrovimo stotelių.</t>
  </si>
  <si>
    <t>Paraiškos teikiamos, nauji abonentai įrengiami pagal poreikį.</t>
  </si>
  <si>
    <t>Pagal poreikį sumažinti žvyruotų gatvių dulkėtumą, jos buvo laistytos kalcio chloridu.</t>
  </si>
  <si>
    <t>Išorės kokybės veiklos vertinimas atliktas Panevėžio gamtos mokykloje</t>
  </si>
  <si>
    <t>Parengta "Jaunųjų specialistų pritraukimo į miesto ugdymo įstaigas ir pedagogų perkvalifikavimo programa". 2022 m. finansinę paramą gavo 9 pedagogai.</t>
  </si>
  <si>
    <t>02 01 Uždavinio priemonė planuojama įgyvendinti 2024-2027 metais.</t>
  </si>
  <si>
    <t>Teisiškai įregistruotos gatvės ir įvažos, kuriems buvo atlikti kadastriniai matavimai.</t>
  </si>
  <si>
    <t>Atlikta 6 negyvenamųjų patalpų vertinimai, ruošiant patalpas pardavimui viešuose aukcionuose.</t>
  </si>
  <si>
    <t>Atliktas nekilnojamojo turto, esančio Parko g. 12, statinio ir jo inžinerinių sistemų, įrenginių, inžinerinės ir sportinės įrangos būklės vertinimas, perimant minimą turtą iš koncesininko, pasibaigus koncesijos sutarties terminui.</t>
  </si>
  <si>
    <t>Buvo keičiami langai ir durys negyvenamosiose patalpose, esančiose Taikos al. 11 ir Vienybės a. 38, remontuoti kabinetai Topolių al. 12, patalpos Kniaudiškių g. 40</t>
  </si>
  <si>
    <t>Per 2022 metus nebuvo užbaigta namų, kuriuose yra Savivaldybės negyvenamosios patalpos, renovacija.</t>
  </si>
  <si>
    <t>Sporto įstaigų ir sporto organizacijų surengtų sporto renginių skaičius.</t>
  </si>
  <si>
    <t xml:space="preserve">Panevėžio sporto centre 2022 m. buvo ugdomi 1279 ugdytiniai, iš jų net 28 sportininkai rinktinių nariai. Sukomplektuota 116 grupių, vystoma 16 sporto šakų. Sportinio ugdymo darbą dirbo 59 treneriai, iš jų – 4 – turintys VI kategoriją, 3 – turintys V kategoriją, 3 – turintys IV kategoriją, 18 – turinčių III kategoriją, 15 – turinčių II kategoriją, 6 – turintys I kategoriją ir 10 neturinčių kvalifikacinės kategorijos. </t>
  </si>
  <si>
    <t xml:space="preserve">2022 m.  Panevėžio universalioji sporto arena perduota valdyti Panevėžio sporto centrui. Įsigytas turtas iš koncesininko, kurio nebuvo galima atskirti nepadarius arenai žalos už kainą lygią jo likutinei buhalterinei vertei. </t>
  </si>
  <si>
    <t xml:space="preserve">2022 m. buvo pateikta 24 finansuotinos paraiškos, pareiškėjams paskirstyta 40 000,00 Eur. Buvo finansuoti tarptautiniai, tradiciniai sporto renginiai skirti Panevėžio miesto atmintinoms datoms paminėti ir/arba jubiliejiniai renginiai, skirti įžymių panevėžiečių atminimui (Vitalijaus Karpačiausko vardo XXIII-asis tarptautinis bokso turnyras ir Lietuvos bokso čempionatas Panevėžyje, Tarptautinis imtynių turnyras „Panevėžys Open 2022“, Tarptautinės treko varžybos ,,Panevėžys 2022“, Tarptautinis rankinio turnyras ,,Panevėžio Taurė 2022‘‘, XXXV Tarptautinis šachmatų festivalis „Panevėžys Open 2022“, Tarptautinis dziudo festivalis ,,Pirmoji kova“, Dariaus Grigalionio taurės plaukimo varžybos, Tarptautinė  Panevėžio miesto “Žemynos“ Olimpiečių Taurė, Lietuvos baidarių ir kanojų irklavimo meistrų čempionatas V. Ščiukos taurė, Irklenčių ir baidarių varžybos, skirtos Panevėžio miesto gimtadieniui, Panevėžio klubo ,,Dviračiai“ renginiai 2022, Jaunimo, šeimų, mėgėjų ir profesionalių sportininkų sporto festivalis #Aktyvuoksave). 
</t>
  </si>
  <si>
    <t xml:space="preserve">Panevėžio miesto savivaldybės administracija 2022m. skyrė premijas reprezentacinėms miesto komandoms, žaidžiančioms Lietuvos aukščiausiose lygose ir Panevėžio miestą garsinantiems aukšto meistriškumo sportininkams bei jų treneriams. 2022 m. Panevėžio miesto reprezentacinei sportinių žaidimų komandoms krepšinio klubui „Lietkabelis“ ir Panevėžio futbolo komandai ,,Panevėžys“, sportininkei Viltei Andrunavičiūtei ir jos trenerei Ilonai Rimšienei,  sportininkui Aleksui Savickui ir jo treneriui Žilvinui Ovsiukui, sportininkui Andriui Šidlauskui ir jo treneriui Žilvinui Ovsiukui. </t>
  </si>
  <si>
    <t xml:space="preserve">2022 m. buvo įgyvendinama Panevėžio miesto savivaldybės tarybos 2020 m. sausio 30 d. sprendimu Nr. 1-20 (su vėlesniais pakeitimais) patvirtinta Panevėžio miesto savivaldybės sporto organizacijų projektų įgyvendinimo trimetė 2020–2022 m programa (toliau – programa). Šiuo 2020-2022 m. laikotarpiu 28 Panevėžio miesto sporto organizacijos įgyvendino aukšto meistriškumo sporto programas. Jų tarpe ir Panevėžio miesto reprezentacinės komandos, techninių sporto šakų atstovai, individualių sporto šakų organizacijos kurių sportininkai dalyvauja Europos ir pasaulio čempionatuose. Šiuo laikotarpiu programos vykdytojų nesumažėjo, pasiekti reikšmingi aukšto meistriškumo sporto rezultatai rodo, kad programa įgyvendinama sėkmingai. </t>
  </si>
  <si>
    <t xml:space="preserve">Sporto įstaigų ir sporto organizacijų rengiamuose fizinio aktyvumo renginiuose dalyvavę asmenys. </t>
  </si>
  <si>
    <t>Programą įgyvendina Viešoji  įstaiga futbolo akademija „Panevėžys“. Programa suteikia galimybę sportininkams įgyti atitinkamas kompetencijas, reikalingas siekti aukščiausių rezultatų. Futbolo akademijoje sukomplektuotos 30 grupių, kuriose ugdomi 479 sportininkai, 25 iš jų Lietuvos rinktinės nariai. Komandos atstovauja miestui ir  dalyvauja  LFF varžybose, šalies čempionatuose ir pirmenybėse.Visi Futbolo akademijos komandų žaidėjai yra registruojami LFF žaidėjų registracijos Comet sistemoje. Sportuodami Futbolo akademija auklėtiniai žaidžia įvairiuose amžiaus grupių čempionatuose – Samsung Galaxy Watch Active PRO  (5x5),  Samsung Galaxy Watch Active PRO  (8X8), Samsung Galaxy Watch Active EJL  U-15, U-16, U-18 lygose, Lietuvos Jaunimo U-19 lygoje, Lietuvos futbolo I lygoje – U-14, U-16 komandos, Moterų I lygos čempionate, Merginų elitinėje U-17 lygoje, taip pat Futbolo akademijos B komandos dalyvauja apskrities CITMA lygoje.2022 m. komandos žaidė ne tik Lietuvoje, bet ir Lenkijoje, Latvijoje, Estijoje.
2022 m. apginta  užimtos prizinės vietos Lietuvos čempionatuose bei tarptautinio masto renginiuose. U-16 užėmė Lietuvos elitinėje lygoje 3 vietą; U-19- Lietuvos jaunimo čempionate užėmė 3 vietą.</t>
  </si>
  <si>
    <r>
      <rPr>
        <i/>
        <sz val="10"/>
        <rFont val="Times New Roman"/>
        <family val="1"/>
        <charset val="186"/>
      </rPr>
      <t>Sporto renginiai</t>
    </r>
    <r>
      <rPr>
        <sz val="10"/>
        <rFont val="Times New Roman"/>
        <family val="1"/>
      </rPr>
      <t xml:space="preserve">
2022 m. Panevėžio miesto savivaldybė bendraudama ir bendradarbiaudama su Lietuvos bei Panevėžio miesto sporto organizacijomis-sporto federacijomis, sporto asociacijomis, sporto klubais, sporto ugdymo įstaigomis, bendrojo ugdymo mokyklomis, bendruomenėmis, įvairiomis VšĮ organizavo sporto renginius panevėžiečiams bei miesto svečiams.  Panevėžio miesto krepšinio jaunimo komanda dalyvavo 2021–2022 m. krepšinio Eurolygos „Adidas Next Generation“ turnyro kvalifikacinėse atrankos varžybose, kurios vyko 2022 m. vasario 25–27 d. Belgrade (Serbija), Panevėžio miesto imtynių jaunimo komanda dalyvavo Hananui Barakui atminti skirtame tarptautiniame graikų-romėnų imtynių turnyre, kuris vyko 2022 m. lapkričio 9–14 d. Arado mieste (Izraelis), Panevėžio miesto krepšinio jaunimo komanda ,,Panevėžys“  rungtiniauja 2022-2023 metų sezono Reginio Krepšinio Lygoje. 
Tarptautinės varžybos:Tarptautinis badmintono turnyras ,,RSL Lithuanian International“ (birželio 9-12 d.) Europos triatlono jaunimo taurės etapo varžybos (gegužės 21-22 d.) Europos IGF grappling atviras čempionatas (spalio 7-8 d.) 
Tarptautinės galiūnų varžybos „Europos taurė 2022“ (rugsėjo 11 d.) Dviračių plento tarptautinės varžybos ,,Baltic Chain tour 2022“ (rugpjūčio 18 d.)
</t>
    </r>
    <r>
      <rPr>
        <i/>
        <sz val="10"/>
        <rFont val="Times New Roman"/>
        <family val="1"/>
        <charset val="186"/>
      </rPr>
      <t>Šalies varžybos</t>
    </r>
    <r>
      <rPr>
        <sz val="10"/>
        <rFont val="Times New Roman"/>
        <family val="1"/>
      </rPr>
      <t xml:space="preserve">
Lietuvos graikų-romėnų, laisvųjų ir moterų imtynių suaugusiųjų čempionatas (sausio 8-9 d.) 60-asis Lietuvos suaugusiųjų asmeninis badmintono čempionatas ir Lietuvos jaunių U15 čempionatas (balandžio 23-24 d.)
B. Abramaičio taurė 2022, Lietuvos baseino triatlono čempionatas, 2022 Baltic Multisport cup II etapo varžybos (balandžio 9 d.)Lietuvos 3x3 krepšinio čempionatas (liepos 23-24 d.)Lietuvos 3x3 krepšinio vasaros čempionato finalinio turo varžybos (liepos 22-24 d.)3x3 krepšinio  varžybos, skirtos Vasario 16-ajai paminėti (vasario 16 d.) ir 3x3 krepšinio  varžybos, skirtos Kovo 11-ajai paminėti (kovo 11 d.)
Panevėžys Open muaythai varžybos (gruodžio 3, 4 d.)Birželio 12-osios smūginio varžybos (birželio 12 d.2022-2023 m. m. Lietuvos mokyklų žaidynės (spalio-gruodžio mėn.)
Panevėžio žiemos diskgolfo čempionatas (vasario 16 d.)Spiningavimo nuo kranto varžybos Panevėžio miesto mero prizui laimėti (rugsėjo 11 d.)Šaškių turnyras skirtas Panevėžio miesto gimtadieniui paminėti (rugsėjo 11 d.) Atviros 2022 m. Panevėžio miesto žiemos plaukimo pirmenybės (vasario 4-5 d.) ir kt. </t>
    </r>
  </si>
  <si>
    <t>1. Tarptautinė turizmo paroda „Adventur“, 2022 m. sausio 28-30 d.
2. Panevėžio miesto gimtadienis 2022 m. rugsėjo 9-10 d.
3. Pasaulinės širdies dienos minėjimas Panevėžyje 2022 m. rugsėjo 29 d.</t>
  </si>
  <si>
    <t>1. Ekskursijų įmonėje „Panevėžio stiklas“ paslauga
2. Ekskursijų ciklas įmonėje „Kalnapilis“
3. Koncertras „Triukšmas traukinių depe“
4. Muzikos ir meno festivalis „Iškrovos“
5. Virtualios realybės žaidimas „Pramoninis Panevėžys“
6. Ekskursijų ciklas pramoniniame miesto rajone</t>
  </si>
  <si>
    <t>1. Žygių dviračiais ir pėsčiomis ciklas.
2. Renginys „Atiduotuvių kiemas“ Europos paveldo dienų renginių ciklo metu.</t>
  </si>
  <si>
    <t>1. Virtualios realybės žaidimas „Pramoninis Panevėžys“
2. Europos paveldo dienų renginių ciklas „Susipažink – Panevėžio paveldas“
3. Literatūrinis maršrutas „Skaitau Panevėžį“</t>
  </si>
  <si>
    <t xml:space="preserve">Bendradarbiavimas, susitikimai, projektai vyko su Airijos, Estijos, Maltos ordino Baltijos šalims ambasadoriais, miestų partnerių delegacijomis iš Vinycios (Ukraina), Liublino (Lenkija), Rustavio (Sakartvelas), Ramlos (Izraelis), Gradolio (Italija), Gabrovo (Bulgarija) ir Daugpilio (Latvija). Parengti mero, tarybos narių ir Administracijos vadovų vizitai į ES projektų susitikimus Miškolc  (Vengrija), Nova Gorica (Slovėnija), Slivnitsa, Sofija (Bulgarija), Mesini, Trikala (Graikija), Gradoli, Portogruaro (Italija), Herera del Duque, Alikantė (Ispanija), miestus partnerius Liubliną (Lenkija), Gabrovą (Bulgarija), Liuneną (Vokietija) Rustavį (Sakartvelas), Ramą (Izraelis). Savivaldybėje priimtos Ukrainos, Lenkijos, Čekijos, Rumunijos, Italijos, Ispanijos, Jungtinės Karalystės, Prancūzijos, Turkijos, Graikijos, Portugalijos, Kroatijos, Šiaurės Makedonijos, Vokietijos, Kipro, Armėnijos delegacijos ir atstovai. Dalyvauta 3 nuotoliniuose ir 1 fiziniame Baltijos miestų sąjungos Valdybos ir komisijų posėdžiuose. Buvo nuosekliai palaikomos vertybinės nacionalinės užsienio politikos kryptys: prasidėjus karui Ukrainoje, Panevėžio miesto Taryba priėmė deklaraciją, remiančią miesto partnerio Vinycios ir Ukrainos žmones, buvo telkiama ir išsiųsta humanitarinė pagalba, nutraukti santykiai su miestais partneriais rusijoje ir baltarusijoje (Kaliningradas, Mityščiai ir Vitebskas). 
</t>
  </si>
  <si>
    <t xml:space="preserve">2022 m. įsigyta dvigubo stiklo puodelių su bambukiniu dangteliu, skėčių, tušinukų, belaidžių kolonėlių, saldainių, suvenyrinių kosmetinių muilų, lininių maišelių ir rankšluostukų, medvilninių, popierinių maišelių, obuolių sūrių, pledų, sąsagų, elektroninių ir popierinių atvirukų, 2023 m. kalendorių, paveikslų su Panevėžio miesto žemėlapiu. Savivaldybės archyvą papildė daugiau kaip 12805 profesionalaus fotografo nuotraukų, 68 nuotraukos iš drono. Sukurtas profesionalus reprezentacinis Panevėžio miesto vaizdo klipas bei jo trumpesnės versijos.	
	</t>
  </si>
  <si>
    <t xml:space="preserve">2022 m. Garbė piliečio vardas suteiktas filosofui, habilituotam humanitarinių mokslų daktarui Arvydui Šliogeriui. Dailės galerijoje surengta iškilminga šio vardo suteikimo ceremonija, apie tai rašyti pranešimai spaudai, viešinta tiek vietinėje, tiek ir respublikinėje žiniasklaidoje. 2022 m. išrinkti 5 Metų panevėžiečiai, kuriais tapo Dalia Melėnaitė, Kęstutis Kučinskas, Andrius Repšys, Vaidotas Vaitonis ir Nenadas Čanakas. Šia tema rašyti pranešimai spaudai, rengti televizijos reportažai, radijo laidos. </t>
  </si>
  <si>
    <t xml:space="preserve">Pagal poreikį žiniasklaidai siųsti pranešimai spaudai. Investiciniai miesto projektai, svarbiausios iniciatyvos, infrastruktūros pokyčiai, sėkmės istorijos, svarbesnė Pramonės 4.0 rinkodaros projekto informacija pristatyta www.bns.lt. Koordinuota ir pildyta informacija Savivaldybės svetainėje bei "Facebook" paskyroje. Atnaujinamas savivaldybės LinkedIn puslapis. </t>
  </si>
  <si>
    <t xml:space="preserve">Toliau palaikomi ir mezgami nauji ryšiai su projekto "Globalus Panevėžys" dalyviais. Surasti dar du nauji "Globalaus Panevėžio" ambasadoriai, viena jų - Ukrainoje gyvanenantis Robertas Gabulas" - apsilankė Savivaldybėje, sutarta bendradarbiauti ateityje, siekiant įgyvendinti bendrus projektus. Dvi ambasadorės buvo įtrauktos į projektinę veiklą, kurių metu dalijosi savo patirtimi, pateikė pasiūlymus, įžvalgas. 2022 m. dalyvauta migracijos informacijos centro „Renkuosi Lietuvą“, Lietuvos savivaldybių asociacijos, LRS ir Pasaulio lietuvių bendruomenės komisijos, Užsienio reikalų organizuotuose  renginiuose, kuriuose pristatytas projektas „Globalus Panevėžys“, išsamiai atsakyta į pateiktus klausimus, surinkta reikalinga informacija „Renkuosi Lietuva“ komandai, taip pat Užsienio reikalų ministerijai, pristatytos naujos galimos iniciatyvos, rašyti pranešimai spaudai, parengti atsakymai į žiniasklaidos siunčiamus klausimus. 
</t>
  </si>
  <si>
    <t>Per metus parengta apie 1026 pranešimas apie Savivaldybės veiklą, iniciatyvas, projektus ir pan., miesto renginius, nuolat pildoma internero svetainė www.panevezys.lt  Pagal sutartį su miesto dienraščiu "Sekundė" kas savaitę rengiamas "Miesto žinių" puslapis, skelbiama papildoma aktuali informacija, sveikinimai. Sudarius sutartis, Savivaldybės informacija ir 4 inicijuoti straipsniai per mėnesį skelbiami naujienų portale www.jp.lt, 2 reportažus per mėnesį parengia GNTV, 3 reportažus - radijo stotis "Pulsas". Iš viso per metus 60 reportažų.  Specialiame dienraščio "Sekundė" išleistame žurnale "Aukštaitijos verslas", taip pat "IQ" žurnale buvo atspindėtos atsinaujinančio miesto, Pramonės 4.0, tarptautinio miesto įvertinimo, investicijų augimo, robotikos, STEAM temos. Kiekvieną dieną informacija skleidžiama Savivaldybės socialinio tinklo "Facebook" paskyroje. Vykdytas žiniasklaidos monitoringas.</t>
  </si>
  <si>
    <t>PPA (Panevėžio plėtros agentūros) duomenys</t>
  </si>
  <si>
    <t>Per metus Panevėžio plėtros agentūroje, el. paštu, telefonu turizmo klausimais aptarnauta 3533 lankytojai.
PPA socialiniuose tinkluoe turizmo informacija pasiekė 226730 asmenų auditoriją.
PPa interneto svetainėje turizmo informacija pasiekė 44530 asmenų auditoriją.</t>
  </si>
  <si>
    <t>Priemonė planuojama 2023-2025 metų veiklos plane, todėl rodikliai bus vertinami 2024 metais parengus strategiją.</t>
  </si>
  <si>
    <t>Rodiklio reikšmė yra mažesnė nei šalies vidurkis. Išvengiamas mirtingumas - mirtingumas, nulemtas ligų (ar būklių), kurių galima išvengti taikant žinomas efektyvias prevencines ir/ar diagnostines ir/ar gydymo priemones.</t>
  </si>
  <si>
    <t>Pateikiami turimi naujausi t.y. 2021 m. duomenys. Bendro gyventojų sergamumo duomenų Higienos institutas nebeteikia. Rodiklis keičiamas bendru gyventojų ligotumo, tenkančio 10 000 gyventojų (asm). rodikliu.</t>
  </si>
  <si>
    <t>2022 m. išskirtos prioritetinės probleminės sritys:  
1. Išvengiamų hospitalizacijų dėl cukrinio diabeto skaičius 18+ m. 1000 gyventojų.
2. Į atmosferą iš stacionarių taršos šaltinių išmestų teršalų kiekis, tenkantis 1 kv. km.
3. Pėsčiųjų mirtingumas dėl transporto įvykių 100 000 gyventojų bei patirtų traumų dėl transporto įvykių skaičius, tenkantis 10 000 gyventojų.</t>
  </si>
  <si>
    <t>4294</t>
  </si>
  <si>
    <t>89456</t>
  </si>
  <si>
    <t>Parengta ir patvirtinta Panevėžio m. savivaldybės visuomenės sveikatos stebėsenos 2020 m. ataskaita, kurioje pateikti Panevėžio miesto gyventojų sveikatą atspindintys rodikliai (viso 61)</t>
  </si>
  <si>
    <t xml:space="preserve">Visuomenės sveikatos stiprinimą 57 miesto ugdymo įstaigose įgyvendino 25 specialistai, jų veikla apėmė 11 visuomenės sveikatos priežiūros sričių. </t>
  </si>
  <si>
    <t xml:space="preserve">2022 metais Programoje „Neįtikėtini metai“ organizuotos 6 grupės, jose dalyvavo 63 tėvai. </t>
  </si>
  <si>
    <t>Buvo suorganizuoti 45 teoriniai-praktiniai mokymai, kuriuose sudalyvavo 1007 įvairaus amžiaus Panevėžio miesto pavieniai gyventojai, šeimos, organizacijų, įstaigų, įmonių darbuotojai.
1429 moksleiviai ir ikimokyklinio ugdymo įstaigų ugdytiniai,
įvyko 61 mokymai.
415 įvairaus amžiaus Panevėžio miesto dviratininkai: vaikai, paaugliai, jaunuoliai, senjorai.
2250 Panevėžio miesto ugdymo įstaigų moksleivių.</t>
  </si>
  <si>
    <t>Labai didelio gyventojų susidomėjimo ir poreikio sulaukusi priemonė, todėl smarkiai išaugo dalyvių skaičius.</t>
  </si>
  <si>
    <t>Maudymosi sezono metu buvo paimti ir ištirti 16 vandens skaidrumo mėginiai, 25 mikrobiologiniai  vandens mėginiai, 24 parazitologiniai paplūdimio smėlio (dumblo) tyrimai. Vandens temperatūros matavimai atlikti 24 kartus.</t>
  </si>
  <si>
    <t xml:space="preserve">Triukšmo lygio matavimas buvo atliekamas 12 kartų rugpjūčio-rugsėjo mėn. </t>
  </si>
  <si>
    <t>Priklausomybių konsultantų paslaugų  buvo suteikta 74 asmeniui. Konsultavimo procesas yra dažnu atveju ilgalaikė palaikomoji pagalba, todėl dauguma klientų paslaugas gavo daugiau nei 1 kartą.</t>
  </si>
  <si>
    <t>2022 m. mokymai vyko 5-iose Panevėžio įmonėse, iš kurių 4 teikia žmonių sveikatos priežiūros ir socialinio darbo paslaugas. Mokyklų bendruomenių gebėjimų psichikos sveikatos srityje stiprinimo mokymus baigė 6 ugdymo įstaigų darbuotojai.</t>
  </si>
  <si>
    <t>Organizuotos veiklos: emocinės paramos Panevėžyje linija, savęs pažinimo grupės vyrams, patiriantiems krizes, organizuoti psichikos sveikatos stigmas mažinti skirti Atviros psichiatrijos mėnesio ir Savižudybių prevencijos dienos minėjimai, Krizių valdymo mokymai įmonių administracijoms, savižudybių prevencijos mokymai, filmų peržiūros programa su diskusija su psichologu, visuomenės raštingumo didinimas nėštumo krizių atpažinimo valdymo ir įveikos klausimais ir kt.</t>
  </si>
  <si>
    <t xml:space="preserve">2022 m. faktinis žinomų neveiksnių asmenų skaičius – 227 </t>
  </si>
  <si>
    <t>Viso 2022 m. COVID-19 vakcinos dozėmis pasiskiepijo 13 038 asmenys, Biuro užkrečiamųjų ligų prevencijos veiklose dalyvavo 8356 asmenys. Ugdymo įstaigose buvo vykdomas testavimas -5000 asm. Paviršių tyrimai darželiuose vykdyti  paimti 1590 aplinkos paviršių ėminiai, atlikta 3241 susirgusių asmenų epidemiologinė apklausa</t>
  </si>
  <si>
    <t>Padidėjus apimtims buvo atidarytas antras Mobilus punktas</t>
  </si>
  <si>
    <t>Suaugusių gyvensenos stebėsenos tyrime keitėsi vertinimo rodiklio reikšmė. 2022 m. vertinama suaugusiųjų, kurie užsiima energinga fizine veikla bent po 30 min. 5 dienas ir daugiau per savaitę, dalis (proc.)  Rodiklio reikšmė yra didesnė nei šalies vidurkis.</t>
  </si>
  <si>
    <t>2023 m. bus atlikta internetinė apklausa apie  Panevėžio miesto savivaldybės suteiktų paslaugų teikimo kokybę.</t>
  </si>
  <si>
    <t>1. Ekskursijų ciklas, pritaikytas klausos negalią turintiems asmenims.
2. Ekskursijos maršrutas, pritaikytas judėjimo negalią turintiems asmenims.
3. Ekskursijos maršrutas, pritaikytas asmenims su mažais vaikais (vežimėliuose).</t>
  </si>
  <si>
    <t>92/8</t>
  </si>
  <si>
    <t>1. Ekskursijų įmonėje „Panevėžio stiklas“ paslauga
2. Ekskursijų ciklas įmonėje "Kalnapilis“
3. Koncertras „Triukšmas traukinių depe“
4. Muzikos ir meno festivalis „Iškrovos“</t>
  </si>
  <si>
    <t>Indeksą skaičiuoja Lietuvos energetikos agentūra (duomenys už 2021 metus)</t>
  </si>
  <si>
    <t>„Kantar" vykdytas žiniasklaidos monitoringas, komunikacijos analizė.  Buvo vertinta Panevėžio miesto savivaldybės komunikacija pagal kiekybinius ir kokybinius parametrus. Tiriamu laikotarpiu išanalizuoti 3011 pranešimai. Šaltiniai: spauda, televizija, radijas, internetas. Analizuota paminėjimų skaičius ir dinamika, paminėjimai pagal toną ir paminėjimų dinamika pagal toną, pasiekti kontaktai ir kontaktai pagal toną, paminėjimai pagal žiniasklaidos tipus, paminėjimai pagal regionus, komunikacijos efektyvumas ir palankumas. Padaryta pranešimų spaudai analizė.</t>
  </si>
  <si>
    <t>3479</t>
  </si>
  <si>
    <t>3479 asmenys deklaraciją pateikė el. būdu. El. būdu pateiktų deklaracijų dalis sudaro 47,2 proc. visų pateiktų deklaracijų.</t>
  </si>
  <si>
    <t>-6,4</t>
  </si>
  <si>
    <t xml:space="preserve">6
</t>
  </si>
  <si>
    <t>5000</t>
  </si>
  <si>
    <t>6129</t>
  </si>
  <si>
    <t>Sudaryti 3174 civilinės būklės akto įrašai. Išduoti archyviniai  2955 civilinės būklės akto įrašą liudijantys išrašai.</t>
  </si>
  <si>
    <t>Įgyvendinamos Jaunimo problemų sprendimo Panevėžio miesto savivaldybėje 2022–2024 metų priemonių plane numatytos priemonės</t>
  </si>
  <si>
    <t>Nevyriausybinės organizacijos turinčios interneto svetaines ar socialinių tinklų paskyras/puslapius/grupes ir jose skelbiančios informaciją apie vykdomą veiklą.</t>
  </si>
  <si>
    <t>Balsavimas už 2022 metais pateiktas bendruomenės iniciatyvas bus baigtas 2023 vasario 14 d.</t>
  </si>
  <si>
    <t>2021 m. kultūros paslaugomis naudojosi 354415 gyventojai, 2022 m. - 522704 gyventojai.</t>
  </si>
  <si>
    <t>Po COVID-19 karantino apribojimų panaikinimo išaugo renginių poreikis, ženkliai padidėjo renginių lankytojų skaičius</t>
  </si>
  <si>
    <t>Parengta ir patalpinta  reklaminiame leidinyje „Upė“ informacija (2 skirtingos informacijos) apie planuojamus kultūros ir meno įstaigų renginių renginius. Parengti ir miesto reklaminiuose stenduose patalpinti plakatai apie kalėdinius ir naujametinius renginius kultūros ir meno įstaigose.</t>
  </si>
  <si>
    <t>Iš dalies finansuoti 6 choreografijos kolektyvai, 3 vokalinės muzikos kolektyvai, 3 folkloro ansambliai.</t>
  </si>
  <si>
    <t xml:space="preserve">Dalinai finansuoti 25 kultūros ir meno projektai. Iš jų 1 finansuotas projektas neįgyvendintas, negavus rėmimo iš Lietuvos kultūros tarybos. Šio projekto įgyvendinimui skirtos ir nepanaudotos lėšos grąžintos į Savivaldybės biudžetą (1500 Eur). Bendra projektų įgyvendinimo išlaidų vertė 117,23 tūkst. Eur, iš jų 63,73 tūkst. Eur įvairių fondų, rėmėjų ir projekto vykdytojų lėšos. Savivaldybės biudžeto lėšos, skirtos projektams įgyvendinti, sudaro 46  proc. </t>
  </si>
  <si>
    <t>Savivaldybės administracijos direktoriaus 2021-10-27 įsakymu Nr.A-913 buvo patvirtintas kultūros ir meno projektų, kuriems skiriamas kofinansavimas iš savivaldybės biudžeto, sąrašas. Savivaldybė įsipareigojo kofinansuoti 31 projektą, tačiau iš Lietuvos kultūros fondo ir kitrų valstybės fondų skirta finansavimas 12 projektų. Iš įvairių fondų projektų įgyvendinimui skirta 78123 Eur, savivaldybės prisidėjimas 33 628 Eur (22 proc.), rėmėjų ir įstaigų prisidėjimas  - 41176 Eur.</t>
  </si>
  <si>
    <t>Finansuoti du renginiai: Valstybinio choro„Vilniaus“  sakralinės muzikos koncertas, Garbės piliečio vardo suteikimo ceremonija</t>
  </si>
  <si>
    <t>Lankytojų skaičius buvo suplanuotas, atsižvelgiant į 2021 m. rodiklius. 2021 m. pabaigoje dar buvo karantino apribojimų, todėl buvo sunku prognozuoti lankytojų augimą 2022 m. Lankytojų skaičiaus augimą įtakojo išaugęs interneto vartotojų skaičius, edukacijų bei renginių lankytojų skaičius.</t>
  </si>
  <si>
    <t>Išduoties rodikliai turi tendenciją mažėti, nes nepaisant bibliotekininkų pastangų (edukacijos, skaitymo skatinimo programos ir kt.) ženkliai mažėja vaikų skaitymas; knygos brangsta. Skaitytojai pageidauja naujų knygų, kurių įsigyjama keletą egzempliorių visoms miesto bibliotekoms, labai išaugo knygų fizinė apimtis: jeigu skaitytojas anksčiau pasiimdavo 3-4 knygas, tai dabar jis pasiima tik vieną.</t>
  </si>
  <si>
    <t xml:space="preserve">Šeši finansuoti kultūrinės veiklos projektai leido organizuoti daugiau renginių. Planuojant 2022 m. veiklas dar buvo išlikusių karantino apribojimų, todėl sunku buvo prognozuoti renginių organizavimo galimybes. </t>
  </si>
  <si>
    <t>Kadangi vyko daugiau renginių, tai ir lankytojų rodiklis išaugo.</t>
  </si>
  <si>
    <t>Dėl išaugusio kontaktinių veiklų poreikio bei aktyvaus edukacinių programų viešinimo tarp pačių pedagogų, buvo pravesta pusantro karto daugiau edukacinių programų, negu planuota.</t>
  </si>
  <si>
    <t>Kadangi buvo pravesta daugiau edukacinių programų, tai ir dalyvių skaičius išaugo.</t>
  </si>
  <si>
    <t>Iš 47 bibliotekos specialistų 2022 m. 41 dalyvavo .</t>
  </si>
  <si>
    <r>
      <t xml:space="preserve">Remiantis 2022 m. atlikta </t>
    </r>
    <r>
      <rPr>
        <sz val="10"/>
        <rFont val="Times New Roman"/>
        <family val="1"/>
        <charset val="186"/>
      </rPr>
      <t>„Vartotojų pasitenkinimas bibliotekos  teikiamomis paslaugomis“ apklausa 98 proc. respondentų teigiamai įvertino bibliotekos teikiamas paslaugas.</t>
    </r>
  </si>
  <si>
    <t xml:space="preserve">Lyginant su 2019 m. (priešpandeminio laikotarpio) apklausos duomenimis, 2022 m. pagrindinės bibliotekos teikiamos paslaugos yra įvertintos palankiau: patenkintų aptarnavimo kokybe respondentų skaičius išaugo 4 proc. Daugiau apklausos dalyvių yra patenkinti patalpomis (+1,8 proc.), darbo laiku (+6,1 proc.), nuorodomis (+15,9 proc.), organizuojamais mokymais (+13,6 proc.), elektroninėmis paslaugomis (+18 proc.). </t>
  </si>
  <si>
    <t>Muziejaus lankytojų  su bilietu skaičius – 7451,  be bilieto skaičius  – 18662.</t>
  </si>
  <si>
    <t>Daugiausia dalyvių sulaukusios  muziejaus  programos: 71 programa – „Saulėgrįžos ratu: Velykos“; 57 – kalėdinės programos; ekskursija po muziejų -  52 programos; 34 – „Žvakių magija“; 28 – „Kai gyveno karaliai“.</t>
  </si>
  <si>
    <t>Pravesta daugiau edukacinių programų, todėl programų dalyvių buvo daug daugiau, nei planuota. Didelis edukacinių programų temų pasirinkimas, aktyvi edukacinių  programų reklama.</t>
  </si>
  <si>
    <t>Muziejuje vyko 22 renginiai (Muziejų naktis, Baltijos kelio forumas-diskusija „Karas Ukrainoje: iššūkiai pasauliui ir Lietuvai“, parodų pristatymai, susitikimai ir kiti);   84 bendruomenės popietės, choro „Likimai“ repeticijos, knygų pristatymai; 43 muziejaus renginiai ne muziejuje (paskaitos, parodų pristatymai, pranešimai).</t>
  </si>
  <si>
    <t>Muziejaus renginiuose lankėsi 3381 lankytojas; bendruomenės užimtumo renginiuose lankėsi 1789   lankytojai.</t>
  </si>
  <si>
    <t>Sunku planuoti tikslų skaičių, tai priklauso ir nuo dovanotų kūrinių.</t>
  </si>
  <si>
    <t>2097/ 635</t>
  </si>
  <si>
    <t>LIMIS sistemai suskaitmeninta 635 vnt. eksponatų, 1462 vnt. suskaitmeninta muziejaus archyvui./ LIMIS sistemoje paskelbta muziejaus suskaitmenintų eksponatų – 585 vnt., suskaitmenintų vaizdų – 50 vnt.</t>
  </si>
  <si>
    <t>Kvalifikacijos kėlimo renginiai – 64 (seminarai, mokymai, konferencijos, stažuotė ir kt.). Juose kvalifikaciją kėlė 27 specialistai iš 29, turėjusių ją kelti.</t>
  </si>
  <si>
    <t>Apklausti 210 pilnamečiai lankytojai. 94,9 proc. rekomenduotų aplankyti muziejų; 5,1 proc.  galbūt rekomenduotų;   nerekomenduotų  0 proc.</t>
  </si>
  <si>
    <t>Surengtos 24 parodos: 4 keramikos parodos, 1 tapybos paroda, 11 fotografijos parodų, 1 tautodailės paroda, 7 vaizduojamojo meno parodos. Surengtų parodų 4 daugiau, kadangi buvo surengtos papildomos parodos pagal bendradarbiavimą.</t>
  </si>
  <si>
    <t>Parodose apsilankė daugiau lankytojų, kadangi buvo surengta 4 parodomis daugiau. Tai buvo pripažintų menininkų bei fotomenininkų parodos, kurios sulaukė didelio lankytojų susidomėjimo.</t>
  </si>
  <si>
    <t>Dailės galerija parengė 7 naujas edukacines kūrybines programas vaikams ir suaugusiesiems: 1. „Lipdymas iš rankomis kočiotų molio volelių“.  2. „Lipdymas iš molio gniužulo“. 3. „Močiutės valgomasis“. 4. „Keraminės figūrėlės lipdymas“, skirta miesto gimtadieniui. 5. „Keramikos formų žaismas“. 6. „Šamotinis ilgaausis“. 7. „Kalėdinė žvakidė“. Parengta daugiau edukacinių kūrybinių programų, siekiant pritraukti daugiau edukacinių programų dalyvių.</t>
  </si>
  <si>
    <t>Edukacinių programų dalyvių skaičius didesnis, nei planuota, kadangi sulaukta tiek panevėžiečių, tiek dalyvių iš kitų Lietuvos vietų aktyvumo.</t>
  </si>
  <si>
    <t>Įsigyta 25 fotogtafijos kūriniai, tai 15 fotografijos kūrinių mažiau negu planuota, kadangi negautas finansavimas projektui „Panevėžio VII tarptautinė fotografijos bienalė „Žmogus ir miestas“. Neįsigyta planuotų 3 dailės kūrinių, kadangi negauta lėšų jiems įsigyti. Neįsigyta 10 planuotų meninio stiklo kūrinių, kadangi negautas finansavimas projektui „V tarptautinis meninio stiklo simpoziumas „GlassJazz 2022“.</t>
  </si>
  <si>
    <t>Įgyvendinta antra projekto (Nr. ENI-LLB-1-021) „Tarpvalstybinė lojalumo programa kultūrai ir turizmui skatinti“ dalis - tarptautinė konferencija „Keramikos tradicija ir šiandiena“. Du tarptautiniai renginiai neįvyko kadangi du projektai: „Panevėžio VII tarptautinė fotografijos bienalė „Žmogus ir miestas“ ir  „V tarptautinis meninio stiklo simpoziumas „GlassJazz 2022“ negavo finansavimo.</t>
  </si>
  <si>
    <t>Kvalifikaciją kėlė visi specialistai.</t>
  </si>
  <si>
    <t>2022 m. buvo atlikta Panevėžio miesto dailės galerijos kokybės vertinimo apklausa. Lankytojų pasitenkinimo lygis paslaugų kokybe: 30,6 proc. – labai patenkinti, 60,7 proc. – patenkinti, 8,7 proc. – iš dalies patenkinti, nepatenkintų nebuvo (apklausti 366 respondentai).</t>
  </si>
  <si>
    <r>
      <t>Pasiektam rezultatui įtakos turėjo tai, kad buvo parengtos originalios, įdomios ir aukšto meninio lygio edukacinės kūrybinės programos ir parengtos pripažintų menininkų bei fotomenininkų parodos.</t>
    </r>
    <r>
      <rPr>
        <sz val="10"/>
        <color rgb="FFFF0000"/>
        <rFont val="Times New Roman"/>
        <family val="1"/>
        <charset val="186"/>
      </rPr>
      <t xml:space="preserve"> </t>
    </r>
  </si>
  <si>
    <t xml:space="preserve">Tai pirmasis SEMC turimų S. Eidrigevičiaus darbų aprašas. 2022 m. aprašyti 124 darbai. </t>
  </si>
  <si>
    <t>2022 m. centre dirbo 6 specialistai, 5 iš jų kėlė kvalifikaciją</t>
  </si>
  <si>
    <t>Kadangi centras 2021 m. nevykdė veiklos, teikiamų paslaugų pokytį negalima paskaičiuoti.</t>
  </si>
  <si>
    <t>Didelis susidomėjimas organizuotais renginiais, geri atsiliepimai.</t>
  </si>
  <si>
    <t>Pasibaigus COVID-19 karantino apribojimams, išaugo poreikis kultūros renginiams</t>
  </si>
  <si>
    <t>Renginių skaičius išaugo, nes padidėjo poreikis renginiams</t>
  </si>
  <si>
    <t>Mėgėjų meno veiklą vykdo   9 šokių,  4 vokaliniai,  1 instrumentinis,4 vokaliniai instrumentiniai kolektyvai, 6 studijos, 3 klubai.</t>
  </si>
  <si>
    <t>Pasibaigus karantino suvaržymams, padidėjo poreikis meninei veiklai.</t>
  </si>
  <si>
    <t>Iš 2021 m. renginiai dėl COVID buvo atkelti į 2022 m. ir prisidėjo nauji, rūmų darbuotojų darbas buvo intensyvus, nebuvo galima suderinti seminarų ir darbo grafikų. Dėl didelio renginių skaičiaus, darbuotojų užimtumo, darbuotojai neturėjo laiko dalyvauti seminaruose.</t>
  </si>
  <si>
    <t xml:space="preserve">Kiekvienais metais yra vykdoma KCPBR lankytojų kultūrinių poreikių ir jų tenkinimo tyrimas. Tyrimo metu nustatyta, kad organizuojami renginiai vertinami teigiamai. Daugiausia žmonių lankosi spektakliuose ir koncertuose, taip pat norėtų daugiau renginių/susitikimų su įdomiais/žymiais žmonėmis. Didelę įtaką daro renginio kaina, atlikėjo profesionalumas ir renginio vieta. </t>
  </si>
  <si>
    <t>Apklaustų respondentų 160, iš jų 150 teikiamas paslaugas įvertino teigiamai, 10 - neigiamai.</t>
  </si>
  <si>
    <t>Gavus užsakymą iš Visuomenės sveikatos biurio, įgyvendinta 10 neplanuotų renginių.</t>
  </si>
  <si>
    <t>Padidėjo lankytojų ne tik iš Panevėžio, bet ir kitų rajonų. Aktyviau įsitraukia lopšeliai – darželiai. Dėl sumažėjusio vietų skaičiaus salėse, vyksta daugiau edukacijų.</t>
  </si>
  <si>
    <t xml:space="preserve">Projektas „Kinas po atviru dangumi“, „Kalėdiniai seansai“, Visuomenės sveikatos biuro projektas </t>
  </si>
  <si>
    <t>Nauja edukacinė programa „Kiškis šoklys“</t>
  </si>
  <si>
    <t>2021m. Edukacinių programų lankytojų skaičius -3265, o 2023 m. 8535. Kadangi 2021 m. kino centras veiklą vykdė 5,5 mėn., todėl toks didelis lankytojų skaičiaus pokytis.</t>
  </si>
  <si>
    <t>XVIII-asis Tarptautinis filmų festivalis „Europos kinas ir dieną, ir naktį“</t>
  </si>
  <si>
    <t>Iš 16 specialistų 8 kėlė kvalifikaciją.</t>
  </si>
  <si>
    <t xml:space="preserve">2021 m. internetu ir raštu apklausti 139, 2022 m. apklausti 127  respondentai. 
2021 m. 75 respondentai, o 2022 m.  92 respondentai pažymėjo, kad yra patenkinti kino centro „Garsas" paslaugomis. 
</t>
  </si>
  <si>
    <t>2021 m. patenkintų teikiamomis paslaugomis 53,9  proc. respondentų. 2023 m. - 72,4 proc. respondentų. Pokytis 34 proc.</t>
  </si>
  <si>
    <t>2021 m. profesionalaus meno renginiai- 296,  2022 m. - 405. Renginių skaičiaus pokytis išaugęs dėl pasibaigusiį pandemijos apribojimų ir renginių poreikio.</t>
  </si>
  <si>
    <t>Skirtos trys stipendijos po 2000 Eur, penkios - po 1500 Eur, trys - po 1000 Eur ir viena 500 Eur.</t>
  </si>
  <si>
    <t>Išaugo užsakymų skaičius</t>
  </si>
  <si>
    <t xml:space="preserve">Dėl aukštesnės kokybės nuspręsta edukacijas vesti mažesnėms dalyvių grupėms </t>
  </si>
  <si>
    <t>Balandžio mėn. vyko tarptautinis XVI kamerinių spektaklių festivalis. Dalyvavo atlikėjai iš Lenkijos, Portugalijos, Ukrainos</t>
  </si>
  <si>
    <t>Iš 33 teatro specialistų mokymuose dalyvavo 7 darbuotojai.</t>
  </si>
  <si>
    <t>Apklausus 102 respomdentų, 89 teigiamai įvertino teikiamas paslaugas, o 13 - neigiamai.</t>
  </si>
  <si>
    <t>2022 metai Panevėžio lėlių vežimo teatrui buvo sėkmingi. Dėl profesionalaus kūrybinės grupės įdirbio, pastatytų naujų spektaklių, sparčiai tobulėjančių aktorių buvo pasiektas didesnis užsakomųjų spektaklių bei edukacinių programų rodiklis. Ieškant vis naujų būdų neprarasti užsakymų, teatro kolektyvas dirbo keliomis grupėmis. Kuomet viena trupė išvykdavo gastrolių, kita - priimdavo užsakymus teatro patalpose. Netgi tradicinių vasaros gastrolių su vežimu po Lietuvą metu, teatro stacionare buvo rodomos edukacinės programos bei spektakliai. Tai viena iš priežasčių, kodėl planuota reikšmė viršyta. Parodyti 259 spektakliai (iš jų 172 – teatre, 44 nuotoliniu būdu, 43 – gastrolėse).</t>
  </si>
  <si>
    <t>2022 metais buvo planuotos dvi spektaklių premjeros: muzikinė komedija „Stebuklingas smuikas“, rež. J. Titarovas ir lietuvių liaudies pasakų motyvais „Dvylika brolių, juodvarniais lakstančių“, rež. D. Savickis. Dėl karo Ukrainoje režisierius J. Titarovas neišleistas iš šalies, todėl buvo pakviesta režisierė A. Gladkova. Atsiradus galimybei išvykti, į teatrą atvyko ir režisierius J. Titarovas, todėl premjerinių spektaklių skaičius viršytas. 1. Lietuvių liaudies pasakų motyvais „Dvylika brolių, juodvarniais lakstančių“, rež. D. Savickis;  2. Muzikinė komedija „Stebuklingas smuikas“, rež. J. Titarovas; 3. J.Gruševskio pjesės motyvais „Liūdna linksma pasaka“, rež. A. Gladkova.</t>
  </si>
  <si>
    <t>Dėl didesnio užsakymų skaičiaus, darbo stacionare gastrolių metu viršytas planuotas rezultatas. Parodytos 34 edukacinės programos „Aktorius lėlininkas“, kuriose apsilankė 1489 žiūrovai. Surinkta pajamų: 3972 Eur. Parodytos 29 edukacinės programos „Lėlės lagamine“, kuriose apsilankė 1284 žiūrovai. Surinkta pajamų: 3699 Eur.</t>
  </si>
  <si>
    <t>Dėl efektyviai vykdytų rinkodaros priemonių viršytas planuotas rezultatas. 2022 metais žiūrovų skaičius: spektaklių – 15626; edukacijų -2773; kitos veiklos – 230.</t>
  </si>
  <si>
    <t>Tarptautinis lėlių teatrų festivalis „Lėlė gatvėje 2022“ Spektaklius aplankė:Panevėžio miesto erdvėse – 2049 žiūrovai; Panevėžio rajono erdvėse – 324 žiūrovai. Parodoje apsilankė – 263 žiūrovai. Viso festivalio metu renginiuose apsilankė 2798 žiūrovai.</t>
  </si>
  <si>
    <t>1. Dalyvavimas tarptautiniame lėlių teatrų festivalyje „VIRVAR 2022“ (Košicė, Slovakija); 2.Dalyvavimas Užkarpatės akademinio lėlių teatro tarptautiniame lėlių teatrų festivalyje „Interlialka 2022“ (Užkarpatė, Ukraina).</t>
  </si>
  <si>
    <t>Dėl išpopuliarėjusių nuotolinių seminarų viršytas planuotas rezultatas. Iš 20 kultūros darbuotojų, kvalifikaciją kėlė – 18.</t>
  </si>
  <si>
    <t>Žiūrovas ir jo poreikiai yra viena iš svarbiausių lėlių vežimo teatro rinkodaros strategijos dalių. Teatro žiūrovo poreikiai ir pasitenkinimas teatro teikiamomis paslaugomis verčia ieškoti išeičių ir metodų ne tik kaip pasiūlyti ir parduoti spektaklius, bet priimti sprendimus, kokioms amžiaus grupėms bei kokius statyti kūrinius, kad teatro žiūrovui patiktų ir būtų išlaikytas profesionalus meninis lygis. Kovo-birželio mėn. buvo atliekama lankytojų poreikių apklausa. Apklausti 163 respondentai. Apibendrinus rezultatų duomenis, galime teigti, kad teatro lankytojai pageidautų daugiau spektaklių kūdikiams, naujagimiams. Anot apklaustųjų, teatre trūksta kavinės. Gauta siūlymų prieš spektaklius pardavinėti suvenyrus su teatro atributika, o spektaklius savaitgaliais rodyti ne per pietus, o rytą.</t>
  </si>
  <si>
    <t xml:space="preserve">Parodyti spektakliai: J. Strauss 2-jų dalių operetė „Vienos kraujas“ – 4; A. Bražinskas „Šnekučiai“ – 1; R. Rodgers 2-jų dalių miuziklas „Muzikos garsai“ – 3; F. Leharo 2 dalių operetė „Linksmoji našlė“ – 3; vienaveiksmis baletas „Karmen“  pagal Ž. Bize–R. Ščedrino „Karmen siuitą“ – 4 </t>
  </si>
  <si>
    <t xml:space="preserve">Pasibaigus karantinui išaugo poreikis užsakomiesiems koncertams, buvo vykdomi bendri projektai su kitais kultūros ir meno scenos profesionalais. Kolektyvų atliktų koncertinių programų skaičius: pučiamųjų orkestro „Garsas“ – 31; teatro orkestro – 13; styginių kvarteto – 10; choro – 5 </t>
  </si>
  <si>
    <r>
      <t>Panaikinus karantino ribojimus ugdymo įstaigose, išaugo poreikis išnaudoti Kultūros paso krepšelius.</t>
    </r>
    <r>
      <rPr>
        <sz val="10"/>
        <rFont val="Times New Roman"/>
        <family val="1"/>
        <charset val="186"/>
      </rPr>
      <t xml:space="preserve"> Parodytas edukacinės programos: „Muzikinė mįslė“-5; „Laiko spalvos“-10; „Pasaulio instrumentų paslaptys“-7; „Miuziklo edukacija“ -1 </t>
    </r>
  </si>
  <si>
    <t>Suorganizuoti tarptautiniai renginiai: „Muzikos tiltai: Lietuva-Ukraina“ pučiamų-jų orkestras „Garsas“, dirigentas M. Bražas, teatro choras, chormeisteris A. Viesulas, solistai L.Česlauskaitė, R. Urbietis, Vinycios akademinio M. K. Sadovskio muzikos ir dramos teatro solistai V. Kholkinas, O. Buha, S. Basovka; festivalis „Panevėžys Jazz 2022“ ir su organizacija Coin du Roi Milano, teatro orkestru, dirigentas Ch. Frattima (Italija), B. Guðjónsdóttir (sopranas, Islandija), M. Hayashi (kontraltas, Japonija) atlikta programa „Stabat Mater“</t>
  </si>
  <si>
    <t>Iš 93 įstaigoje dirbančių specialistų 36 kėlė kvalifikaciją</t>
  </si>
  <si>
    <t>Teatras atliko anoniminę žiūrovų apklausą. Atlikus tyrimą ir įvertinus  rezultatus  paaiškėjo, kad 89 proc. žiūrovų yra patenkinti teatro teikiamomis paslaugomis. Sužinojom kokių renginių daugiau pageidauja, kokiais kanalais sužino teatro repertuarą.</t>
  </si>
  <si>
    <t>1. XVI kamerinių spektaklių festivalis, 2.Tarptautinis lėlių teatrų festivalis „Lėlė gatvėje 2022“; 3.XIII- asis tarptautinis vaikų tautinių šokių festivalis „Mes nupinsim šokių pynę 2022“; 4. Tarptauttinis tapytojų pleneras „Panevėžys 2022“, skirtas K. Naruševičiui atminti; 5. Tarptautinis pasakojimo festivalis SEKAS 2022</t>
  </si>
  <si>
    <t>Paregta viena kultūros plėtros galimybių studijos dalių - Panevėžio miesto kultūros sektoriaus esamos situacijos analizė, išvados ir rekomendacijos dėl tolimesnės miesto kultūrinės raidos galimybių.</t>
  </si>
  <si>
    <t>Kadangi rengiant  Panevėžio miesto kultūros sektoriaus esamos situacijos analizę, buvo atlikta teikiamų paslaugų analizė. Atskirai pirkti tyrimą buvo netikslinga.</t>
  </si>
  <si>
    <t>Išaugęs renginių lankytojų skaičius, rodo augantį miesto bendruomenės susidomėjimą teikiamomis  kultūrinėmis paslaugomis ir įsitraukimą į kultūrinę veiklą.</t>
  </si>
  <si>
    <t>Apklausti 210 pilnamečių lankytojų, iš jų 27 proc. vyrai, 73 proc. moterys. Lankytojai pagal amžiaus grupes: 17-20 m. - 6,5 proc., 20-40 m. - 52,5 proc., 40-60 m. - 20proc., 60 m. ir daugiau – 21 proc.. Keičiasi lankytojų grupės, seniau buvo pagrindiniai muziejaus lankytojai nuo 60 m., o 2022 m. pagrindinis lankytojų amžius jaunėja. Muziejaus patalpomis patenkinti 90,7 proc. lankytojų; aptarnavimo kokybe patenkinti 95 proc.; darbo laiku patenkinti 84,3 proc.; ekspozicijomis patenkinti 83,5 proc.; informacine sklaida patenkinti 64 proc.</t>
  </si>
  <si>
    <t>Įgyvendinti projektai: „Foto CoLab 2022“, „KITAS XYZ“, „Meno ir pramonės sintezės rezidencija“, Vilniaus tarptautinis analoginės fotografijos festivalis.</t>
  </si>
  <si>
    <t>Centrui nuolatiniam saugojimui perduoti 749 S. Eidrigevičiaus darbai ir  10-čiai metų 144 deponuoti (paskolinti)  144 darbai.</t>
  </si>
  <si>
    <t>Kadangi SEMC neturi patalpų edukaciniams užsiėmimams,  nepasiektas planuotas edukacinių programų skaičiaus. Pravestos 2 miesto gimtadieniui skirtos edukacijos, 1 - J.Miltinio dramos teatre „FAZE workshopas“, 1- jaunimo piknike, 3 - Foto CoLab, 1 - Meno ir pramonės rezidencijų kūrybinio kino  dirbtuvės.</t>
  </si>
  <si>
    <t>1. Vilniaus tarptautinis analoginės fotografijos festivalis (paroda Panevėžio fotografijos galerijoje),            2. „Kitas XYZ“ (informaciniuose stenduose Panevėžyje Beržų ir Smėlynės gatvėse),                                3.kūrėjų fotografinių portfolijų pristatymas Artichoste (Panevėžys).</t>
  </si>
  <si>
    <t>Vilniaus tarptautinis analoginės fotografijos festivalis. SEMC buvo bendraorganizatorius, organizavo veiklas Panevėžyje.</t>
  </si>
  <si>
    <t>1. Culturopolis, Barselona, pristatytas SEMC projektas su neįgaliaisiais;                   2.Menininkų su negalia festivalis, Londonas, pristatyta SEMC veikla.</t>
  </si>
  <si>
    <t>Įstaiga įgyvendino naują vadybos strategiją. Jos dėka suorganizuota  naujų etnokultūrinių renginių.</t>
  </si>
  <si>
    <t>Išaugus renginių poreikiui, padidėjo renginių lankytojų skaičius.</t>
  </si>
  <si>
    <t>Po COVID pandemijos atsirado didesnis edukacinių programų poreikis.</t>
  </si>
  <si>
    <t>Išaugus edukacinių programų poreikiui, padidėjo ir dalyvių skaičius.</t>
  </si>
  <si>
    <t>Per 2022 metus 2103 kino seansai, iš jų 1535 nekomercinio kino seansai (486 lietuviško kino ir 1049 europinio kino).</t>
  </si>
  <si>
    <t>2022 metais išleista daug pasaulinio pripažinimo sulaukusių filmų, kurie sulaukė didesnio žiūrovų susidomėjimo. Taip pat surengta daugiau lietuviškų filmų premjerų, nei 2021 metais, surengta daugiau renginių nei planuota.</t>
  </si>
  <si>
    <t>Kultūros ir meno premijos įteiktos A. Repšiui, Kraštotyros muziejaus kolektyvas, V. Kapučinskas.</t>
  </si>
  <si>
    <t>Stasio Eidrigevičiaus menų centras įgyvendino projektą  „Meno ir pramonės sintezės rezidencija“. Projekte buvo 3 rezidentai: P.Šaparnis, A. Muralytė, P.Oficerovas.</t>
  </si>
  <si>
    <t>Gauta mažiau užsakymų kalėdiniams spektakliams.</t>
  </si>
  <si>
    <t>Dėl režisierės motinystės atostogų planuotas spektaklis atšauktas. Pastatyti trys|: „Rimtai linksmos pasakaitės“, „Kichotas stebuklų šalyje“, „Kosminės Kalėdos“.</t>
  </si>
  <si>
    <t>Vykdant anketinę apklausą, iš 42 repondentų 39 vertino teigiamai, 3 patenkinamai.</t>
  </si>
  <si>
    <t>Siekiant gerinti darbo kokybę, spalio-gruodžio mėn. lėlių vežimo teatre buvo rengiama lankytojų pasitenkinimo įstaigos paslaugomis apklausą. Apklausti 149 žiūrovai. Išanalizavus apklausos rezultatus, galima teigti, jog spektaklių ir edukacinių programų kokybė vertinama puikiai (100 proc. teigiamai). Sprendimą lankytis lėlių vežimo teatre lemia geras teatro įvaizdis. Žiūrovų buvo klausiama, kaip užtikrinamas lėlių vežimo teatro klientų aptarnavimas. Gauti atsakymai nudžiugino: personalo apranga tvarkinga, švari – atitinka reikalavimus (100 procentų), teatro patalpų interjeras, eksterjeras įrengti skoningai, laikomasi higienos normų ir priešgaisrinių saugos taisyklių (100 proc.), teatro personalas dirba atsakingai (100 proc.). Apklausos metu gautas siūlymas gausinti reklamos kiekį bei įvairinti repertuarą.</t>
  </si>
  <si>
    <t>Pastatyta premjera - vienaveiksmis baletas „Karmen“  pagal Ž. Bize–R. Ščedrino „Karmen siuitą“.</t>
  </si>
  <si>
    <t>Parengtos naujos koncertinės programos: „Jubiliejinė programa“, „Palydint senuosius“, „Klasikos garsai 2022“, Liudvigo van Bethoveno „Styginių kvintetas C-dur“, „Kur eisiu eisiu“, „Šventinė programa“, „Muzikos tiltai: Lietuva - Ukraina“, „Šventiniai koncertai“, „Tenoriada“, „Muzika į šviesą“, „Svečiuose Davidas Geringas“, „Stabat Mater“.</t>
  </si>
  <si>
    <t>Žiūrovų skaičiaus augimą įtakojo: išaugęs renginių skaičiaus ir žanro įvairovės poreikis; panaikinti karantino ribojimai; platesnis reklamos kanalų spektras.</t>
  </si>
  <si>
    <t>Norint išsiaiškinti lankytojų pasitenkinimą teikiamomis paslaugomis buvo vykdomos anketinės apklausos: žodinės ir internetinės; žiūrovų komentarai apie renginius, skelbiamus socialiniuose tinkluose.</t>
  </si>
  <si>
    <t>Stasio Eidrigevičiaus menų centro pristatymas tarptautinėje šiuolaikinio meno mugėje „ArtVilnius 2022“ ir  Stasio Eidrigevičiaus kūrybos pristatymas Vilniaus knygų mugėje.</t>
  </si>
  <si>
    <t>2022 m. buvo organizuotos šios apklausos: 1. Dėl eismo organizavimo Aido g.;
2. Apie galimybes įdarbinti jaunimą 2022 metų liepos–rugpjūčio mėnesiais;
3. Siekiant išsiaiškinti panevėžiečių nuomonę, kaip jie vertina naują 1E viešojo transporto maršrutą „Kniaudiškių g.–„Konsultacijų poliklinika“;
4. Dėl Panevėžio miesto vizualinio identiteto kūrimo.</t>
  </si>
  <si>
    <t>Panevėžio atviras jaunimo centras; Atvira erdvė Panevėžio apskrities Gabrielės Petkevičaitės-Bitės viešojoje bibliotekoje; multifunkcinis centras ,,Septynios akimirkos".</t>
  </si>
  <si>
    <t>Senvagės teritorija.</t>
  </si>
  <si>
    <t>Savanorystę baigė savanoriai šiose organizacijose: VšĮ Panevėžio Respublikinė ligoninė, Panevėžio lopšelis-darželis „Riešutėlis“, Panevėžio apylinkės teismas, Panevėžio Elenos Mezginaitės biblioteka, Panevėžio atvira jaunimo erdvė, VšĮ Septynios akimirkos, Panevėžio teatras „Menas", Maisto bankas, Lietuvos Raudonojo kryžiaus Panevėžio skyrius, Aukštaitijos krepšinio mokykla, Panevėžio mokslo ir technologijų parkas, Panevėžio lopšelis-darželis „Sigutė“ / Panevėžio socialinių paslaugų centras.</t>
  </si>
  <si>
    <t>"Jaunimo piknikas'22 keliaujantys jaunimo metai", Panevėžio jaunimo forumas "Pramušant sienas", Panevėžio jaunimo apdovanojimai 2022.</t>
  </si>
  <si>
    <t>Veiklą vykdančių organizacijų skaičius.</t>
  </si>
  <si>
    <t>Pateiktų projektų skaičius iš savivaldybės biudžeto finansuojamoms programoms.</t>
  </si>
  <si>
    <t>Nevyriausybinių organizacijų finansavimo programos lėšomis finansuoti 19 nevyriausybinių organziacijų projektai, 1 - bendruomeninės organizacijos projektas, 1 - religinės bendruomenės projektas.</t>
  </si>
  <si>
    <t>NVO, jaunimo, švietimo, kultūros, sporto, socialinės, infrastruktūros programų lėšomis finansuoti 152 nevyriausybinių organizacijų projektai.</t>
  </si>
  <si>
    <t>Savanoriškose veiklose dalyvavusių gyventojų skaičius.</t>
  </si>
  <si>
    <t>Panevėžio mieste veikiančių bendruomeninių organizacijų pateikta informacija apie projektinėse veiklose dalyvavusius asmenis.</t>
  </si>
  <si>
    <t>gyventojų/jaunimo dalyvavusių lyderystės renginiuose skaičius.</t>
  </si>
  <si>
    <t>Įgyvendintos visos planuotos veiklos.</t>
  </si>
  <si>
    <t>Sumažėjimą įtakojo asmenų iš Ukrainos deklaravimas ir Covid pandemijos metu skelbto karantino pasibaigimas.</t>
  </si>
  <si>
    <t>Statistikos departamento duomenys už 2021 metus - 122 vnt.</t>
  </si>
  <si>
    <t>Vykdoma pagal poreikį.</t>
  </si>
  <si>
    <t>Pagal faktą.</t>
  </si>
  <si>
    <t>Ne visų suplanuotų gatvių remontui buvo skirtos lėšos, todėl atnaujinta 3,12 km gatvių.</t>
  </si>
  <si>
    <t>2022 m. rekonstravus bendrabutį Aldonos g. 12, įrengti 71 socialiniai būstai. Per 2022 metus išnuomoti 56 socialiniai būstai, esantys Aldonos g. 12. Asmenų, aprūpintų gyvenamuoju plotu dėl Savivaldybės ir socialinio būsto fondo bei kito būsto metinio padidėjimo, skaičius (žm.) – 95.</t>
  </si>
  <si>
    <t>Viešųjų įstaigų, kurių savininkė yra Savivaldybė arba Savivaldybė turi 50 procentų ir daugiau balsų visuotiniame dalininkų susirinkime, planuojamų pasiekti pagrindinių veiklos rodiklių suvestinės forma</t>
  </si>
  <si>
    <t>Eil. Nr.</t>
  </si>
  <si>
    <t>Viešosios įstaigos pavadinimas</t>
  </si>
  <si>
    <t>Veiklos tikslas arba programos uždavinys</t>
  </si>
  <si>
    <t>Rodiklio pavadinimas, matavimo vnt.</t>
  </si>
  <si>
    <t>Planuojamos rodiklių reikšmės/Faktinės reikšmės</t>
  </si>
  <si>
    <t>2022 m.</t>
  </si>
  <si>
    <t>1.</t>
  </si>
  <si>
    <t>VšĮ Panevėžio fizinės medicinos ir reabilitacijos centras</t>
  </si>
  <si>
    <t>Įgyvendinamų pažangos projektų (įrašomas pažangos projekto kodas ir pavadinimas) rodikliai</t>
  </si>
  <si>
    <t>Tęstinės veiklos rodikliai</t>
  </si>
  <si>
    <t>Užtikrinti kokybišką ir efektyvią sveikatos priežiūrą (SPP 1.2.1.)</t>
  </si>
  <si>
    <t>Veiklos rezultatų vertinimo rodiklis: Kritinis likvidumo rodiklis</t>
  </si>
  <si>
    <t>Ne mažiau kaip 0,8</t>
  </si>
  <si>
    <t>Veiklos rezultatų vertinimo rodiklis: Pacientų pasitenkinimo Įstaigos teikiamomis asmens sveikatos priežiūros paslaugomis lygis.</t>
  </si>
  <si>
    <t>Ne mažiau kaip 0,8 balo</t>
  </si>
  <si>
    <t>1 balas</t>
  </si>
  <si>
    <t xml:space="preserve">Ne ilgiau kaip 30 k.d. </t>
  </si>
  <si>
    <t>Ne ilgiau kaip 30 k.d</t>
  </si>
  <si>
    <t>2.</t>
  </si>
  <si>
    <t>VšĮ Panevėžio greitosios medicinos pagalbos stotis</t>
  </si>
  <si>
    <t>Įstaigos sąnaudų darbo užmokesčiui dalis: Darbuotojų darbo užmokesčio didinimas Valstybės institucijoms skyrus papildomų PSDF biudžeto lėšų asmens sveikatos priežiūros paslaugoms apmokėti ir rekomendavus jas nukreipti darbuotojų darbo užmokesčiui didinti</t>
  </si>
  <si>
    <t xml:space="preserve"> Ne mažiau kaip 80 proc. skirtų lėšų panaudojamos darbo užmokesčiui didinti </t>
  </si>
  <si>
    <t>Pacientų pasitenkinimo įstaigos teikiamomis asmens sveikatos priežiūros paslaugomis lygis: Pacientų pasitenkinimo Įstaigos teikiamomis asmens sveikatos priežiūros paslaugomis lygis (rodiklis apskaičiuojamas pacientų, kurie teigiamai įvertino Įstaigos suteiktas paslaugas, skaičių padalinus iš visų apklaustų pacientų skaičiaus)</t>
  </si>
  <si>
    <t>KVS atitiktis standartų reikalavimams</t>
  </si>
  <si>
    <t>Operatyvus GMP brigadų nuvykimas į pagalbos kvietimo vietą  I kategorijos kvietimų atvejais</t>
  </si>
  <si>
    <t xml:space="preserve">Ne mažiau kaip 95  proc. į I kategorijos greitosios medicinos pagalbos kvietimų mieste nuvykstama per 15 min., skaičiuojant nuo skambučio priėmimo iki nuvykimo </t>
  </si>
  <si>
    <t xml:space="preserve">98,21 proc. į I kategorijos greitosios medicinos pagalbos kvietimų mieste nuvykstama per 15 min., skaičiuojant nuo skambučio priėmimo iki nuvykimo </t>
  </si>
  <si>
    <t>3.</t>
  </si>
  <si>
    <t>VšĮ Panevėžio palaikomojo gydymo ir slaugos ligoninė</t>
  </si>
  <si>
    <t>Ligoninė įtraukta į Skaidrių asmens sveikatos priežiūros įstaigų sąrašą</t>
  </si>
  <si>
    <t xml:space="preserve">Ligoninė išlieka Skaidrių asmens sveikatos priežiūros įstaigų sąraše. </t>
  </si>
  <si>
    <t>4.</t>
  </si>
  <si>
    <t>VšĮ Panevėžio odontologijos poliklinika</t>
  </si>
  <si>
    <t xml:space="preserve">Pacientų pasitenkinimo įstaigos teikiamomis asmens sveikatos priežiūros  paslaugomis lygis: Pacientų teigiamai įvertintų įstaigoje suteiktų paslaugų skaičiaus dalis nuo visų per metus įstaigoje suteiktų asmens sveikatos priežiūros paslaugų skaičius </t>
  </si>
  <si>
    <t>96 proc.</t>
  </si>
  <si>
    <t>97 proc.</t>
  </si>
  <si>
    <t xml:space="preserve">Suteiktų asmens sveikatos priežiūros paslaugų kiekis per metus </t>
  </si>
  <si>
    <t>Pirminio lygio ambulatorinių
paslaugų per metus - 9 843.
II lygio gydytojų odontologų specialistų konsultacijų per metus – 18 249.</t>
  </si>
  <si>
    <t>Pirminio lygio ambulatorinių
paslaugų per metus - 8781 ( dėl gyventojų skaičiaus mažėjimo)
II lygio gydytojų odontologų specialistų konsultacijų per metus – 19789.</t>
  </si>
  <si>
    <t xml:space="preserve">Vidutinis laikas nuo paciento kreipimosi dėl asmens sveikatos priežiūros paslaugos suteikimo momento iki paskirto paslaugos gavimo laiko </t>
  </si>
  <si>
    <t>Ūmių būklių atvejais – iki 2 val.
Pirminio lygio odontologo paslaugos – iki 5 d.
Gydytojų odontologų specialistų – iki 30 d.</t>
  </si>
  <si>
    <t>5.</t>
  </si>
  <si>
    <t>VšĮ Panevėžio miesto poliklinika</t>
  </si>
  <si>
    <t>Įstaigos sąnaudų darbo užmokesčiui dalis: Valstybei didinant finansavimą, e mažiau 80 proc. panaudojama darbo užmokesčiui didinti</t>
  </si>
  <si>
    <t>Ne mažiau 80 proc.</t>
  </si>
  <si>
    <t>81 proc.</t>
  </si>
  <si>
    <t>Įstaigos sąnaudų valdymo išlaidoms dalis</t>
  </si>
  <si>
    <t>Ne daugiau 7 proc.</t>
  </si>
  <si>
    <t>3,3 proc.</t>
  </si>
  <si>
    <t>Įstaigos finansinių įsipareigojimų dalis nuo metinio biudžeto</t>
  </si>
  <si>
    <t>Koeficientas ne didesnis kaip 0,10</t>
  </si>
  <si>
    <t>Papildomas finansavimo šaltinių pritraukimas</t>
  </si>
  <si>
    <t>3 (SAM ES projektai, DOTS, Signata)</t>
  </si>
  <si>
    <t>Pacientų pasitenkinimo paslaugomis lygis</t>
  </si>
  <si>
    <t>Pasitenkinimo lygis ne mažiau 0,8 balo</t>
  </si>
  <si>
    <t>Įstaigoje taikomos kovos su korupcija priemonės: Įstaiga įtraukta į Skaidrių ASPĮ sąrašą</t>
  </si>
  <si>
    <t>Įstaigai suteiktas skaidrios ASPĮ vardas</t>
  </si>
  <si>
    <t>IT taikymo lygis: E. receptų vaistų sąveikų fukncionalumas visa apimtimi. ASPĮ yra IPR dalyvis. Ne mažiau kaip 98 proc. E063 formų elktroninės. Ne mažiau kaip 50 proc., siuntimų elektroniniai</t>
  </si>
  <si>
    <t>E. receptų vaistų sąveikų fukncionalumas visa apimtimi. ASPĮ yra IPR dalyvis. Ne mažiau kaip 98 proc. E063 formų elktroninės. Ne mažiau kaip 50 proc., siuntimų elektroniniai</t>
  </si>
  <si>
    <t>Pilna E. receptų vaistų sąveikų fukncionalumas visa apimtimi. ASPĮ yra IPR dalyvis (100 proc.). 99,9 proc. siuntimų elektroniniai</t>
  </si>
  <si>
    <t>Viešoji įstaiga futbolo akademija “Panevėžys“</t>
  </si>
  <si>
    <t>12.01.01.01.</t>
  </si>
  <si>
    <t>Sportininkų, dalyvaujančių miesto, regiono, šalies ir tarptautinėse varžybose,skaičius</t>
  </si>
  <si>
    <t>Sukomplektuotų sportinio rengimo grupių, skaičius</t>
  </si>
  <si>
    <t>VšĮ Panevėžio plėtros agentūra</t>
  </si>
  <si>
    <t>08 01 01 01; 08 01 01 02</t>
  </si>
  <si>
    <t>Darbuotojų, dalyvavusių mokymuose, dalis nuo visų darbuotojų procentais</t>
  </si>
  <si>
    <t>Pateiktų paraškų nacionaliniams ir tarptautiniams projektams finansuoti skaičius</t>
  </si>
  <si>
    <t>VšĮ Panevėžio keleivinis transportas</t>
  </si>
  <si>
    <t>05.02.02.04</t>
  </si>
  <si>
    <t>Pajamų, gautų už parduotus miesto viešojo transporto bilietus, augimas, procentais</t>
  </si>
  <si>
    <t>10.15.01.01.02.05</t>
  </si>
  <si>
    <t>Viešojo transporto keleivių kelionių skaičiaus augimas, procentais</t>
  </si>
  <si>
    <t>Keleivių pasitenkinimo viešojo transporto paslauga lygis, balais</t>
  </si>
  <si>
    <t>+ 2 balai</t>
  </si>
  <si>
    <t>Įstaigos veiklos sąnaudų dalis (nuo pajamų už parduotus bilietus ir gautas kompensacijas už keleivių vežimo lengvatas), procentais</t>
  </si>
  <si>
    <t xml:space="preserve">ne daugiau nei 16,8 </t>
  </si>
  <si>
    <t>Įstaigos sąnaudų valdymo išlaidoms dalis, ne daugiau proc.</t>
  </si>
  <si>
    <t>Pateikiama informacija apie viešųjų įstaigų, kurių savininkė yra Savivaldybė arba  Savivaldybė turi 50 procentų ir daugiau balsų visuotiniame dalininkų susirinkime, n - 1 metais pasiektas ir n-(n + 2) metais planuojamas pasiekti veiklos rodiklių reikšmes. Jeigu viešoji įstaiga įgyvendina pažangos projektą, šioje dalyje nurodomas jo rezultato (produkto) rodiklis ir n-(n + 2) metais planuojamos rodiklio reikšmės. Viešosios įstaigos vykdomai tęstinei veiklai vertinti nustatomi veiklos efektyvumo rodikliai ir n-(n + 2) metais planuojamos jų pasiekti reikšmės.</t>
  </si>
  <si>
    <t>Pagrindiniai veiklos rodikliai, atsižvelgiant į viešosios įstaigos misiją ir jai įgyvendinti suformuluotus veiklos tikslus, suprantami kaip rodikliai, geriausiai parodantys įstaigos, kuri viešojoje įstaigoje atstovauja Savivaldybei ir įgyvendina savininko ar dalininko teises ir pareigas, veiklos tikslų siekimą. Nustatomi viešųjų įstaigų pagrindiniai veiklos rodikliai turi būti susiję su įstaigos, kuri viešojoje įstaigoje atstovauja Savivaldybei ir įgyvendina savininko ar dalininko teises ir pareigas, veiklos tikslais arba, jeigu įmanoma, įgyvendinamų programų uždaviniais</t>
  </si>
  <si>
    <t>Suvestinė parengta pagal gautą iš Sveikatos poskyrio, Sporto, Komunikacijos ir Miesto infrastruktūros skyrių informaciją.</t>
  </si>
  <si>
    <r>
      <t>Įgyvendinamų pažangos projektų</t>
    </r>
    <r>
      <rPr>
        <b/>
        <i/>
        <sz val="10"/>
        <color theme="1"/>
        <rFont val="Times New Roman"/>
        <family val="1"/>
        <charset val="186"/>
      </rPr>
      <t xml:space="preserve"> </t>
    </r>
    <r>
      <rPr>
        <i/>
        <sz val="10"/>
        <color rgb="FF808080"/>
        <rFont val="Times New Roman"/>
        <family val="1"/>
        <charset val="186"/>
      </rPr>
      <t xml:space="preserve">(įrašomas pažangos projekto kodas ir pavadinimas) </t>
    </r>
    <r>
      <rPr>
        <sz val="10"/>
        <color theme="1"/>
        <rFont val="Times New Roman"/>
        <family val="1"/>
        <charset val="186"/>
      </rPr>
      <t>rodikliai</t>
    </r>
  </si>
  <si>
    <r>
      <t>345</t>
    </r>
    <r>
      <rPr>
        <sz val="10"/>
        <color rgb="FFFF0000"/>
        <rFont val="Times New Roman"/>
        <family val="1"/>
        <charset val="186"/>
      </rPr>
      <t> </t>
    </r>
  </si>
  <si>
    <r>
      <t>30</t>
    </r>
    <r>
      <rPr>
        <sz val="10"/>
        <color rgb="FFFF0000"/>
        <rFont val="Times New Roman"/>
        <family val="1"/>
        <charset val="186"/>
      </rPr>
      <t> </t>
    </r>
  </si>
  <si>
    <t>Savivaldybės valdomų įmonių planuojamų pasiekti pagrindinių veiklos rodiklių suvestinės forma</t>
  </si>
  <si>
    <t>Savivaldybės valdomos įmonės pavadinimas</t>
  </si>
  <si>
    <t>Rodiklio pavadinimas, mato vnt.</t>
  </si>
  <si>
    <t>Ataskaita už 2022 m.</t>
  </si>
  <si>
    <t>AB „Panevėžio energija“</t>
  </si>
  <si>
    <r>
      <t xml:space="preserve">Įgyvendinamų pažangos projektų </t>
    </r>
    <r>
      <rPr>
        <i/>
        <sz val="10"/>
        <rFont val="Times New Roman"/>
        <family val="1"/>
        <charset val="186"/>
      </rPr>
      <t>(įrašomas pažangos projekto kodas ir pavadinimas)</t>
    </r>
    <r>
      <rPr>
        <sz val="10"/>
        <rFont val="Times New Roman"/>
        <family val="1"/>
        <charset val="186"/>
      </rPr>
      <t xml:space="preserve"> rodikliai</t>
    </r>
  </si>
  <si>
    <r>
      <t xml:space="preserve">Kapitalo grąžos rodiklis (ROE) </t>
    </r>
    <r>
      <rPr>
        <sz val="10"/>
        <rFont val="Calibri"/>
        <family val="2"/>
        <charset val="186"/>
      </rPr>
      <t>%</t>
    </r>
  </si>
  <si>
    <t>UAB „Aukštaitijos vandenys“</t>
  </si>
  <si>
    <t>Kapitalo grąžos rodiklis (ROE) %</t>
  </si>
  <si>
    <t>AB „Panevėžio specialus autotransportas“</t>
  </si>
  <si>
    <t>UAB „Panevėžio autobusų parkas“</t>
  </si>
  <si>
    <t>AB „Panevėžio butų ūkis“</t>
  </si>
  <si>
    <t>6.</t>
  </si>
  <si>
    <t>UAB „Panevėžio gatvės“</t>
  </si>
  <si>
    <t>7.</t>
  </si>
  <si>
    <t>UAB „Grauduva“</t>
  </si>
  <si>
    <t>8.</t>
  </si>
  <si>
    <t>UAB „Panevėžio būstas“</t>
  </si>
  <si>
    <t>9.</t>
  </si>
  <si>
    <t>UAB Panevėžio regiono atliekų tvarkymo centras</t>
  </si>
  <si>
    <t>Efektyvaus eilių valdymo rodiklis: Visos informacijos apie pacientų eiles ir joms skirtus laikus atskleidimas ESPBI siekiant greitesnio paslaugų suteikimo, laukimo trukmė, kalendorinėmis dienomis</t>
  </si>
  <si>
    <t>Darbo užmokesčio didinimui panaudota 100 proc. skirtų lėšų</t>
  </si>
  <si>
    <t>Kokybiškas paslaugų teikimas, kokybės vadybos sistemos vystymas: Kokybės vadybos sistemos atitiktis standartų LST EN ISO 9001:2015 „Kokybės vadybos sistemos.
Reikalavimai“ ir LST EN 15224:2017 „Sveikatos priežiūros paslaugos. Kokybės vadybos sistemos.
Reikalavimai pagal EN ISO 9001:2015“ rstandartų reikalavimams</t>
  </si>
  <si>
    <t>2022-10-17 UAB "Sertika" atliko Įstaigos  sertifikavimo auditą. Audito išvada: Įstaigos Kokybės vadybos sistema atitinka standartų LST EN ISO 9001:2015 „Kokybės vadybos sistemos.
Reikalavimai“ ir LST EN 15224:2017 „Sveikatos priežiūros paslaugos. Kokybės vadybos sistemos.
Reikalavimai pagal EN ISO 9001:2015“ rstandartų reikalavimams</t>
  </si>
  <si>
    <t>Užtikrinti palaugų kokybę: Pacientų pasitenkinimo Ligoninėje teikiamomis paslaugomis lygis ne mažiau kaip 0,8 balo</t>
  </si>
  <si>
    <t>Užtikrinti įstaigos atsparumą korupcijai: Ligoninė įtraukta į Skaidrių asmens sveikatos priežiūros įstaigų sąrašą</t>
  </si>
  <si>
    <t>2022 m. iš devynių Savivaldybės valdomų įmonių šį rodiklį pasiekė keturios bendrovės.</t>
  </si>
  <si>
    <r>
      <rPr>
        <b/>
        <sz val="11"/>
        <rFont val="Times New Roman"/>
        <family val="1"/>
        <charset val="186"/>
      </rPr>
      <t>Kultūros paslaugų  prieinamumo ir patrauklumo  didinimas, modernizuojant kultūros įstaigų  infrastruktūrą ir pritaikant daugiafunkcinėms ir daugiakultūrinėms paslaugoms  (SPP 1.1.3.1)</t>
    </r>
    <r>
      <rPr>
        <sz val="11"/>
        <rFont val="Times New Roman"/>
        <family val="1"/>
        <charset val="186"/>
      </rPr>
      <t xml:space="preserve"> </t>
    </r>
  </si>
  <si>
    <t>Įgyvendinant projektą 2022 m. atlikta apie 80 proc. rangos darbų: atlikti monolitinių sienų įrengimo, betonavimo darbai, g/b fasadinių ir perdangos plokščių montavimo darbai, parkingo įrengimo darbai, parkingo latako įrengimo darbai, rūsio perdangos nuolydžio formavimo darbai, išbetonuotos  grindys, atlikti  inžinerinių sistemų įrengimo darbai, pradėta tvarkyti aplinka. Taip pat atlikti kiti bendrastatybiniai darbai. Pradėta pastato vidaus apdaila. Rangos darbus planuojama  užbaigti 2023 m. I ketv.</t>
  </si>
  <si>
    <t xml:space="preserve">Įgyvendinant Projektą restauruotas  nuo 2000 m. nenaudojamas, avarinės būklės pastatas. Atlikti pastato tvarkomieji paveldosaugos bei statybos darbai - rekonstruota sodyba, pabrėžiant senąjį pastato charakterį ir įvedant naujos architektūros elementų, atkurtas stogas, istoriniai fasadai, išsaugotos ir atkurtos pastato vertingosios savybės,  įrengtos statinio konstrukcijos, inžineriniai tinklai -vandentiekio ir nuotekų, šildymo, vėdinimo,  elektros, apsaugos, priešgaisrinė, telekomunikacijų sistemos, drenažas, atlikti reikiami taikomieji tyrimai, atkurti polichromijos fragmentai, įrengtos kūrybinės, ekspozicinės, foto laboratorijos, administracinės, techninės, sandėliavimo, higienos patalpos, įrengtas vidaus ir lauko apšvietimas, sutvarkyta aplinka, įrengti mažosios architektūros elementai - suoliukuai, dviračių stovai, šiukšliadėžės, atsodinti medžiai, vaismedžiai ir pasodinti dekoratyviniai augalai. Objekto veikloms užtikrinti pagaminti ir sumontuoti baldai. Projektas įgyvendintas. Projekto vertė – 1 516, 64 tūkst. Eur, iš jų Europos Sąjungos regioninio plėtros fondo lėšos – 246, 64 tūkst. Eur, 1270,0 tūkst. Eur – Panevėžio miesto savivaldybės.
</t>
  </si>
  <si>
    <t>2022 m. buvo nupirkti rangos darbai, su konkursą laimėjusiu rangovu UAB „Kriautė“ pasirašyta rangos sutartis. Įrengtos naujai statomo priestato konstrukcijos, įrengti inžineriniai tinklai-vandentiekio ir nuotekų šalinimo, šildymo, vėdinimo, elektros, įrengtas drenažas, medinė terasa, sutvarkyta dalis aplinkos.  Per 2022 m. atlikta 65 proc. rangos darbų. 2022 m. buvo vykdomos vizualinio indentiteto kūrimo ir viešinimo kampanijos veiklos, vyko kultūrinio verslumo, vietokūros, auditorijų plėtros mokymai vykdančiajai komandai ir suinteresuotųjų šalių atstovams, kūrybiškos vietokūros mokymai bendruomenei, projekto įgyvendinimo komanda vyko į Islandiją pasisemti meno rezidencijų kūrimo patirties, pradėtos kurti taikomosios dailės, audio-video, teatro studijų programos. Kadangi rangos darbai buvo sustabdyti dėl atsiradusio poreikio keisti techninį projektą, liko dalis nepanaudotų suplanuotų lėšų.</t>
  </si>
  <si>
    <t>Pagal su UAB „Panevėžio miestprojektas“ pasirašytą sutartį (2021-12-03) buvo rengiamas Kultūros centro Panevėžio bendruomenių rūmų dalies patalpų kapitalinio remonto techninis darbo projektas (TDP). 2022 gruodžio mėn. nupirktos TDP ekspertizės paslaugos, su UAB „Statybos ekspertų biuras“, pasirašyta paslaugų sutartis. TDP peržiūrimas ir bus perduotas ekspertizei atlikti bei koreguojamas pagal pateiktas pastabas.</t>
  </si>
  <si>
    <r>
      <rPr>
        <b/>
        <sz val="11"/>
        <rFont val="Times New Roman"/>
        <family val="1"/>
      </rPr>
      <t>Kultūros įstaigų veiklos modernizavimas (aktualinimas), siekiant didesnės gyventojų įtraukties  (SPP 1.1.3.2)</t>
    </r>
    <r>
      <rPr>
        <sz val="11"/>
        <rFont val="Times New Roman"/>
        <family val="1"/>
      </rPr>
      <t xml:space="preserve"> </t>
    </r>
  </si>
  <si>
    <t xml:space="preserve">Projektas buvo įgyvendinamas pagal bendradarbiavimo per sieną  Interreg LAT-LIT programą. 2022 m. vykdytos pagrindinės veiklos ir įsigyta įranga. Gegužės 10-11 d. surengtas vienas iš didžiųjų projekto renginių – Tarptautinė keramikos meno konferencija „Keramikos tradicijos ir šiandiena“, kurioje teorinius pranešimus skaitė lektoriai iš Latvijos ir Lietuvos, vyko edukacijos ir animacijos dirbtuvės. Keramikos paviljone įrengta  interaktyvi keramikos raidos ekspozicija su virtualiu žiedimo rato simuliatoriumi (įsigyta įranga: 3 TV ekranai (vienas – liečiamas), 3 kompiuteriai, 2 specialūs stendai, įsigytos 3 elektrinės keramikos degimo krosnys, molio valcavimo stalas, 2 metaliniai stelažai edukacinėms priemonėms. Partnerių organizuotame Vasaros festivalyje Daugpilyje (Latvija) dalyvavo  45 Panevėžio miesto atstovai (menininkai (keramikai, dailininkai, fotografai, tautodailininkai, miesto švietimo ir kultūros įstaigų atstovai, savivaldybės atstovai). Projekto veiklos užbaigtos, 2023 m. Jungtiniam techniniam sekretoriatui bus teikiamos projekto įgyvendinimo ataskaitos.
</t>
  </si>
  <si>
    <t>Projektas įgyvendinamas pagal bendradarbiavimo per sieną Interreg LAT-LIT programą. Įgyvendinant projektą vykdytos pagrindinės veiklos ir įsigyta įranga: Rugsėjo 22–23 d. organizuotas projekto partnerių – Panevėžio kraštotyros muziejaus ir Preilių istorijos ir taikomosios dailės muziejaus (Latvija) – muziejininkų susitikimas; su partneriais sukurta 1 virtuali paroda: "Industrializacija"; su partneriais iš Preilių istorijos ir taikomosios dailės muziejaus (Latvija)  sukurtos 4 virtualios parodos: "Meilė", "Moteris mene", "Žvaigždės ir kosmosas" ir "Bendravimas"; įvyko ekspozicijos "Tautų katilas" įrengimo paslaugų ir prekių viešieji pirkimai (ekspozicijos programinės įrangos kūrimas ir įdiegimas, audio ir video sistemos ir jų turinys, ekspozicinių baldų ir ekspozicinių stendų gamyba, patalpų apšvietimo sistemos paruošimas ir įdiegimas, fotografijų ir kt. spausdinimas, manekenų gamyba ir pan.), įsigytas interaktyvus stalas. Projekto veiklos bus užbaigtos 2023 m.</t>
  </si>
  <si>
    <r>
      <rPr>
        <b/>
        <sz val="11"/>
        <rFont val="Times New Roman"/>
        <family val="1"/>
        <charset val="186"/>
      </rPr>
      <t>Savivaldybės sveikatos priežiūros įstaigų  teikiamų paslaugų stiprinimas  ir plėtra  bei atsparumo ekstremaliosioms situacijoms didinimas (SPP 1.2.1.6)</t>
    </r>
    <r>
      <rPr>
        <sz val="11"/>
        <rFont val="Times New Roman"/>
        <family val="1"/>
        <charset val="186"/>
      </rPr>
      <t xml:space="preserve"> </t>
    </r>
  </si>
  <si>
    <t>Įgyvendinant projektą 2022 m. buvo vykdytos veiklos: mankštų vaikams 6-9 kl. įgūdžių lavinimo užsiėmimai, dalyvavo 4 vaikų grupės iki 18 m. ne mažiau kaip po 20 vaikų, po 11 užsiėmimų kiekvienai gr. (viso dalyvavo 83 vaikai); suorganizuoti sveikatinimo seminarai 10-12 kl. mokiniams, dalyvavo 7 gr. ne mažiau kaip po 15 dalyvių po 6 seminarus kiekvienai gr. (viso 112 dalyvių), vyko Kalanetikos įgūdžių lavinimo užsiėmimai  senjorams  4 gr., kiekvienai grupei po 10 užsiėmimų (viso dalyvavo 84 dalyviai); dvi sveikatinimo stovyklos senjorams po 3 dienas (dalyvavo 40 dalyvių); vyko mankštos baseine senjorams 3 gr. po 15 dalyvių po 10 užsiėmimų (viso dalyvavo 45 dalyviai). Per 2022 m. paslaugas gavo 195 moksleiviai ir 169 senjorai. Projektą planuojama užbaigti 2023 m.</t>
  </si>
  <si>
    <t>Įgyvendinant projektą 2022 m. buvo perkamos medicininės prekės ir įranga: bendrosios apžiūros kušetės; širdies ir kraujagyslių sistemos tyrimo ir stebėjimo prietaisai (defibriliatoriai, kraujospūdžio matavimo aparatai, nešiojami eletrokardiografai, suaugusiųjų svarstyklės); kūdikių svarstyklės; autoklavas; ginekologinės kėdės; skaitmeninis dermatoskopas, pradėtos šeimos gydytojo krepšio, skaitmeninio oftalmoskopo, paros kraujospūdžio matavimo aparato, otorinooftalmoskopo pirkimo procedūros. Projektą planuojama užbaigti 2023 m.</t>
  </si>
  <si>
    <r>
      <rPr>
        <b/>
        <sz val="11"/>
        <rFont val="Times New Roman"/>
        <family val="1"/>
        <charset val="186"/>
      </rPr>
      <t>Sporto ir viešosios  aktyvaus laisvalaikio infrastruktūros  daugiafunkciškumo  plėtojimas ir pritaikymas nustatytiems kokybės standartams (SPP 1.2.1.8)</t>
    </r>
    <r>
      <rPr>
        <sz val="11"/>
        <rFont val="Times New Roman"/>
        <family val="1"/>
        <charset val="186"/>
      </rPr>
      <t xml:space="preserve"> </t>
    </r>
  </si>
  <si>
    <t>Išrinkti baseino statytojus Savivaldybei prireikė keturių konkursų dėl per didelių pasiūlytų kainų. Panevėžio miesto savivaldybės administracija ir AB „Panevėžio statybos trestas“ 2022 m. rugsėjo 19 d. pasirašė rangos sutartį dėl Panevėžio daugiafunkcinio sporto ir sveikatingumo centro „Aukštaitija“, A. Jakšto g. 1, Panevėžyje, rekonstravimo ir kitų statybos darbų. Statybvietė perduota 2022 m. spalio 28 d. ir pradėti statybos darbai. Darbo projektas rengiamas lygiagrečiai vykdant rangos darbus. 2022 metais atlikti statinio dalies griovimo darbai, inžinerinių tinklų atjungimas ir/ar demontavimas, atliekų pašalinimas, laikinos šilumos trasos įrengimas, statybvietės įrengimas, medžių šalinimo ir/ar persodinimo darbai.</t>
  </si>
  <si>
    <t xml:space="preserve">Projektas užbaigtas 2021 m., 2022 m. sausio 13 d. gautas Skate parko įrangos sertifikatas. </t>
  </si>
  <si>
    <r>
      <t>2022-04-28 Lietuvos Respublikos švietimo, mokslo ir sporto ministro įsakymu Nr. V-660 projektui „Aukštaitijos sporto komplekso didžiosios salės atnaujinimas“ skirtas finansavimas ir 2022-05-31 pasirašyta projekto finansavimo sutartis su VŠĮ Centrine projektų valdymo agentūra. 2022 metais parengtas Sporto paskirties pastato („Aukštaitijos“ sporto komplekso), a. Jakšto g. 1 Panevėžyje dalies patalpų paprastojo remonto aprašas, atlikta parengto projekto ekspertizė, tačiau rangos darbai negali būti vykdomi kol esama (likusi) statinio dalis yra atjungta nuo inžinerinių tinklų dėl Panevėžio daugiafunkcinio sporto ir sveikatingumo centro „Aukštaitija“ rekonstravimo darbų, pradėtų 2022 metų pabaigoje. Šio projekto įgyvendinimo terminas bus pratęstas, atsižvelgiant į „Panevėžio  daugiafunkcinio  sporto ir sveikatingumo centro „Aukštaitija“</t>
    </r>
    <r>
      <rPr>
        <sz val="11"/>
        <rFont val="Times New Roman"/>
        <family val="1"/>
        <charset val="186"/>
      </rPr>
      <t xml:space="preserve"> vykdomus statinio rekonstravimo darbus.</t>
    </r>
  </si>
  <si>
    <r>
      <rPr>
        <b/>
        <sz val="11"/>
        <rFont val="Times New Roman"/>
        <family val="1"/>
        <charset val="186"/>
      </rPr>
      <t>Kompleksinių paslaugų šeimoms ir vaikams teikimas (SPP 1.3.1.2.)</t>
    </r>
    <r>
      <rPr>
        <sz val="11"/>
        <rFont val="Times New Roman"/>
        <family val="1"/>
        <charset val="186"/>
      </rPr>
      <t xml:space="preserve"> </t>
    </r>
  </si>
  <si>
    <t xml:space="preserve">Projektą Panevėžio miesto savivaldybė  įgyvendina kartu su partneriu „VšĮ Šv. Juozapo globos namai“, kuris  vykdo Bendruomeninių šeimos namų funkciją ir teikia kompleksines paslaugas šeimoms (asmenims), įtėviams, globėjams, vaikams, gyvenantiems Panevėžio mieste.   Dar 847 nauji dalyviai dalyvavo  pozityvios tėvystės mokymuose, šeimos įgūdžių ugdymo, dailės, muzikos, šokio - judesio terapijos užsiėmimuose,  individualiose ir grupės psichologų, socialinių darbuotojų konsultacijose, mediacijoje, vaikų priežiūros paslaugoje, šeimų stovyklose.   Iš viso iki 2022 m. pabaigos kompleksines paslaugas gavo  3092 asmenų. Projekto veiklos baigiasi 2023 m. kovo mėn., tačiau Kompleksinių paslaugų teikimas Panevėžio m. gyventojams bus tęsiamas  kitu projektu.  Šv. Juozapo globos namai tapo partneriu įgyvendinat  kompleksinių paslaugų šeimai programą Panevėžyje. 
</t>
  </si>
  <si>
    <t xml:space="preserve">2022-03 UAB „Synergy Solutions“ parengė Negyvenamojo paslaugų paskirties pastato su laikino apgyvendinimo patalpomis (kompleksinių paslaugų centro „Harmonijos miestas“) Aguonų g. 51, Panevėžyje, statybos techninį projektą ir perdavė ekspertizei; 2022-06-10 atlikta techninio projekto ekspertizė, gautas bendrosios ekspertizės aktas; 2022-07-26 gautas statybą leidžiantis dokumentas; 2022-08-22  ir  2022-09-07 paskelbtų rangos darbų viešojo pirkimo konkurso procedūros nutrauktos, gavus Viešųjų pirkimų tarnybos (VPT) pastabas bei rekomendacijas; ,  2022-10-05 paskelbta išankstinė rangos pirkimo (rinkos) konsultacija, 2022-10-14 paskelbtas rangos darbų viešojo pirkimo konkursas, pirkimas neįvyko dėl per didelių pasiūlytų kainų; 2022-11-07 pakartotinai paskelbtas rangos darbų viešojo pirkimo konkursas, pirkimo procedūros nutrauktos dėl dokumentų tikslinimo. Patikslinus pirkimo dokumentus bus skelbiamas naujas rangos darbų konkursas. </t>
  </si>
  <si>
    <t>Projekto veikos užbaigtos 2021 m. Dėl teisminių procesų pratęstas Projekto įgyvendinimas. A. Bandzos socialinių paslaugų namai padavė į teismą CPVA dėl neapmokėtų išlaidų už kartu su namu įsigytą žemės sklypą. Rašytinis Teismo posėdis  įvyko 2022 m. kovo 10 d., A. Bandzos  socialinių paslaugų namų ieškinys buvo patenkintas. Galutinis mokėjimo prašymas pateiktas CPVA 2022-03-31. CPVA apmokėjo už įsigytą žemės sklypą (14,9 tūkst. Eur).</t>
  </si>
  <si>
    <r>
      <rPr>
        <b/>
        <sz val="11"/>
        <rFont val="Times New Roman"/>
        <family val="1"/>
        <charset val="186"/>
      </rPr>
      <t>Socialinių paslaugų integracijos bendruomenėje plėtra (SPP 1.3.1.5.)</t>
    </r>
    <r>
      <rPr>
        <sz val="11"/>
        <rFont val="Times New Roman"/>
        <family val="1"/>
        <charset val="186"/>
      </rPr>
      <t xml:space="preserve"> </t>
    </r>
  </si>
  <si>
    <t>Įgyvendinant projektą 2022-02-14 pasirašyta dailės terapijos užsiėmimų vedimo paslaugų sutartis, vyko dailės terapijos užsiėmimai trims Nakvynės namų gyventojų grupėms; 2022 m. balandžio-gegužės mėn.  Dailės galerijoje įteikti dalyvio pažymėjimai projekto dalyviams, dalyvavusiems 14 akademinių valandų trukmės dailės terapijos užsiėmimų sesijoje; 2022-06-02 Nakvynės namuose įvyko baigiamosios kūrybinės dirbtuvės, jų metu projekto dalyviai kartu su Nakvynės namų darbuotojais dekoravo marškinėlius, kurie buvo eksponuojami teatre „Menas“. 2022-07-21 k/t „Menas“ įvyko projekto pristatymo bei parodos atidarymo renginys. 2022-09-23 Dailės galerijoje vykusių apdovanojimų „Social‘INGAS 2022“ metu projektui skirtas geriausio Socialinio projekto/idėjos apdovanojimas; 2022-10-27 projektas pristatytas „Culture Action Europe“ tinklo organizuotame Tarptautiniame Kultūros ir gerovės forume Rumunijoje, 2022-11-17 Projekto rezultatai pristatyti „Culture Action Europe“ tinklo organizuotame tarptautiniame forume „Kulturpolis“: tarptautinės kultūros teisių dienos“, Barselonoje, kur buvo pristatyti 36 įvairių šalių kultūros teises skatinantys projektai, atrinkti konkurso būdu iš 260. Įrašytas interviu „Culture Action Europe“ tinklo kuriamai tinklalaidei, kurios turiniui atrinkti tik 4 projektai, tarp kurių - „Kūrybos užuovėja“.</t>
  </si>
  <si>
    <r>
      <rPr>
        <b/>
        <sz val="10"/>
        <rFont val="Times New Roman"/>
        <family val="1"/>
        <charset val="186"/>
      </rPr>
      <t>Socialinio būsto plėtra (SPP 1.3.2.3)</t>
    </r>
    <r>
      <rPr>
        <sz val="10"/>
        <rFont val="Times New Roman"/>
        <family val="1"/>
        <charset val="186"/>
      </rPr>
      <t xml:space="preserve"> </t>
    </r>
  </si>
  <si>
    <t xml:space="preserve">2022-03-23 užbaigti pastato, nebenaudojamo bendrabučio,  Aldonos g. 12, Panevėžyje kapitalinio remonto darbai. Remontuojant pastatą apšiltintos sienos, suremontuotas ir apšiltintas stogas, vietoje buvusios vienos laiptinės įrengtos trys, panaikinta pastato koridorinė sistema ir patalpos perplanuotos į butus, atlikta patalpų apdaila, pakeisti langai, suremontuotas rūsys, sumontuotos butų, pagalbinių patalpų durys, įėjimų į pastatą durys įrengtos su kodinėmis spynomis, įrengti elektros, elektroninių ryšių, dujotiekio, šildymo, vėdinimo, karšto, šalto vandens, nuotekų tinklai, įrengta priešgaisrinė ir apsauginė signalizacijos, visu pastato perimetru įrengtos vaizdo stebėjimo kameros (6 vnt.), sutvarkyta teritorija – įrengtos vaikų žaidimo, automobilių stovėjimo aikštelės, prie kiekvienos laiptinės įrengti dviračių stovai, įrengta žalioji zona, mažosios architektūros elementai, pasodinti medeliai bei želdiniai. Suremontavus pastatą, jame įkurtas 71 socialinis būstas – 52 butai vieno kambario, 15 butų – dviejų kambarių ir 4 butai – trijų kambarių. Kiekvienam butui nupirktos dujinės viryklės su orkaitėmis. Pastatas pritaikytas neįgaliesiems – įrengtas keltuvas, prie kiekvienos laiptinės įrengti pandusai, Ia. aukšte įrengti 4 butai žmonėms su negalia. 2022 m. apgyvendinta 60 šeimų (103 asm), 2023 m. pradžioje bus apgyvendinta dar 11 šeimų.
</t>
  </si>
  <si>
    <r>
      <rPr>
        <b/>
        <sz val="11"/>
        <rFont val="Times New Roman"/>
        <family val="1"/>
        <charset val="186"/>
      </rPr>
      <t>Gyventojų pilietiškumo ir sąmoningumo skatinimas (SPP 1.4.1.3.)</t>
    </r>
    <r>
      <rPr>
        <sz val="11"/>
        <rFont val="Times New Roman"/>
        <family val="1"/>
        <charset val="186"/>
      </rPr>
      <t xml:space="preserve"> </t>
    </r>
  </si>
  <si>
    <t xml:space="preserve">2022 m. projekte dalyvaujantys partneriai dalyvavo seminaruose, mokymuose, į kuriuos buvo įtraukta vietos bendruomenė –  pavieniai asmenys, verslo struktūros, institucijos ir įvairūs tinklai, susiję su lyčių lygybe ir tvaria miestų plėtra. 
Buvo analizuojama ir skelbiama informacija apie lyčių stereotipus, kaip dalintis atsakomybe tarp lyčių, suorganizuotas seminaras bendruomenei apie paramos verslininkėms didinimą, pažangaus, saugaus ir patrauklaus miesto planavimą. 
Įvykdytas „Lyčių lygybės kraštovaizdis“ bandomojo projekto įgyvendinimas – ekskursijų ir edukacijų, pritaikytų skirtingų visuomenės grupių poreikiams, ciklas; informacinio turizmo leidinio, pritaikyto skirtingų visuomenės grupių poreikiams, leidyba. 
</t>
  </si>
  <si>
    <t>Įvykdytos veiklos: Dokumentų valdymo sistemos plėtra Panevėžio socialinių paslaugų centre; Licencijų ir leidimų išdavimo modulio licencija (PMSA); „1 langelio principo“ techninė ir programinė įranga (Eilių valdymo sistema PMSA Priimamajame); Socialinių reikalų skyriaus teikiamų paslaugų ir asmenų aptarnavimo procesų (procedūrų) kokybės tobulinimo rekomendacijų parengimo ir konsultavimo paslaugos; Panevėžio socialinių paslaugų centro teikiamų paslaugų ir asmenų aptarnavimo procesų (procedūrų) kokybės tobulinimo rekomendacijų parengimo ir konsultavimo paslaugos.</t>
  </si>
  <si>
    <t xml:space="preserve">Projektas buvo įgyvendinamas pagal  Europos Sąjungos programą „Europa piliečiams“. Įgyvendinant projektą, kurio tikslas - skatinti tvarų pasienio regionų vystymąsi, didinant ekonominę, socialinę ir teritorinę pasienio regiono sanglaudą Projekto partneriai organizavo tarptautinius susitikimus. 2022 m. buvo dalyvauta Projektų partnerių organizuotuose tarptautiniuose susitikimuose: Kovo 22–26 dienomis Budapešte (Vengrija), Gegužės 26–28 dienomis Gorizijoje (Italija),  Birželio 19–23 d. Sofijoje (Bulgarija). Rugsėjo 1-4 dienomis susitikimas vyko Lietuvos ir Latvijos pasienyje Daugpilyje ir  Panevėžio miesto savivaldybėje, kurioje vyko projekto baigiamoji konferencija. Tarptautinių susitikimų metu buvo keičiamasi idėjomis, tikslais, gerąja patirtimi, susijusia su pandemija bei su šalių bendradarbiavimu tarp sienų, analizuojamos ES programos, kurių pagalba šalys galėtų tęsti bendradarbiavimą bendrų projektų pagalba, analizei ir gerosios patirties mainams buvo pasitelkti tarptautiniai ekspertai. Projektas įgyvendintas. Bendra projekto vertė per 146,6 tūkst. Eur, Panevėžio miesto savivaldybei skirta - 17,2 tūkst. Eur.
</t>
  </si>
  <si>
    <t>Vietos veiklos grupės strategijos  administravimui panaudota 8,0 tūkst. Eur.</t>
  </si>
  <si>
    <t>2022-01-14 Europos švietimo ir kultūros vykdomoji įstaiga (angl. EACEA) informavo apie teigiamus paraiškos vertinimo rezultatus ir pakvietė Panevėžio miesto savivaldybės administravžciją bei kitus konsorciumo partnerius pasirašyti dotacijos sutartį. 2022-09-19 įvyko pirmasis projekto partnerių susitikimas Tibyje (Ispanija), kurio metu pasirašyta partnerystės sutartis, projekto partneriams pristatytas Panevėžio miestas, Panevėžio miesto strateginio 2021-2027 m. plėtros plano prioritetai, atitinkantys projekto tikslus bei Europos Žaliojo kurso gaires, darbo grupėse metu analizuota projekto partnerių šalių esama situacija aplinkosaugos ir klimato išsaugojimo srityse, kylančios problemos ir iššūkiai, aptartos būsimų renginių datos, kiekvieno projekto partnerio užduotys ir kita svarbi informacija. Projekto veiklos bus tęsiamos 2023 m.</t>
  </si>
  <si>
    <t xml:space="preserve">Projektas buvo vykdomas pagal Europos Sąjungos Piliečių, lygybės, teisių ir vertybių (CERV) programą,  kurio pagrindinė idėja - paskatinti Europos Sąjungos (ES) šalių piliečių aktyvumą ir pilietiškumą, plėtoti demokratiją, pažinti ES vertybes ir principus, suartinančius ES šalis, parodyti bendradarbiavimo svarbą,  projekto partneriai organizavo tarptautinius susitikimus. 2022 m. liepos  13-15 d. partnerių susitikimas vyko Portogruaro ir San Stino di Livenza miestuose (Italija), kuriame partneriai pristatė savo atstovaujamas organizacijas, dalinosi patirtimi, kaip europietiškos vertybės realizuojamos kasdienybėje,  2022 09 25-27 d.d. susitikimas vyko Sofijoje (Bulgarija), 2022 m. lapkričio 20-23 d. - Trikaloje, Graikijoje, kuriame vyko- seminarai ir diskusijos  ES šalių piliečių aktyvumo ir pilietiškumo skatinimo, ES vertybių, vieningos Europos svarba, piliečių vaidmeniu ją kuriant.temomis. Projekto dalyviai pristatė gerąsias praktikas, parodė prezentacijas, diskutavo ES šalių piliečių aktyvumo ir pilietiškumo skatinimo, ES vertybių bei vieningos Europos svarbos temomis. 
</t>
  </si>
  <si>
    <t xml:space="preserve">Projektas įgyvendinamas pagal pagal Europos Sąjungos Piliečių, lygybės, teisių ir vertybių (CERV) programą.
2022-09-29 – 10-02 vyko pirmasis projekto partnerių susitikimas Alikantėje (Ispanija), kurio metu buvo pasirašyta Partnerystės sutartis, vyko darbinės sesijos, diskusijos; 2022 m. gruodžio 14–15 d.  antrasis partnerių susitikimas įvyko Panevėžyje. Renginio metu partneriai dalijosi patirtimi, diskutavo tema „Pasitinkant klimato kaitos iššūkius – jaunimo iniciatyvos ir indėlis“, vyko diskusijos ir kitomis temomis, veikė kūrybinė laboratorija, ją vedė Kauno technologijos universiteto docentė, mokslo darbuotoja,  dr. Inga Gurauskienė. Renginio dalyviai lankėsi AB „Panevėžio energija“, Gamtos mokykloje, Atvirame jaunimo centre, labdaros organizacijoje „Maisto bankas".
</t>
  </si>
  <si>
    <t>Projektas, kurio tikslas- jaunuolių mainai, kurių metu per organizuojamą neformalų ugdymą, būtų skatinamas jaunimo susidomėjimas sveika mityba, formuojami teisingi mitybos įpročiai, skatinamas aktyvus laisvalaikis, kartu su psichologais, dietologais, sporto specialistais spręsti problemas susijusias, su šiomis dienomis klaidingai formuojamais mitybos įsitikinimais ir iš to kylančiomis sveikatos problemomis buvo įgyvendinamas pagal Europos Sąjungos Erasmus+  programą. Įgyvendinant projektą buvo siekiama per neformalų ugdymą skatinti jaunimo mainus ir suteikti jiems galimybę įgyti esminių gebėjimų, kurie prisidėtų prie jų asmeninės ir socialinės ugdymosi raidos bei įtraukti jaunimą į aktyvų dalyvavimą visuomenės gyvenime. Projekto metu vyko jaunimo tarptautiniai susitikimai mainai -  buvo organizuotos jaunimo stovyklos Panevėžyje ir Kipre, kuriose dalyvavo 14-17 amžiaus jaunuoliai, turintys valgymo sutrikimų. Panevėžyje stovykloje dalyvavo  32 jaunuoliai ir 9 lydintys asmenys iš visų projekto partnerių šalių (Italijos, Čekijos, Kipro ir Panevėžio). Kipre stovykloje dalyvavo 24 jaunuoliai, iš kurių -8 iš Panevėžio (juos lydėjo 3 asmenys). Stovyklų metu vyko  seminarai, paskaitos sveiko maitinimosi temomis, diskusijos, praktiniai užsiėmimai, kuriuos vedė psichologai, dietologai, sporto specialistai,  buvo pasikeista  gerosios praktikos atvejais.</t>
  </si>
  <si>
    <t>Projektas vykdomas pagal Europos Sąjungos Piliečių, lygybės, teisių ir vertybių (CERV) programą. 2022-08-04 Projekto vedantysis partneris (Jevišovice, Čekija), informavo apie teigiamus paraiškos vertinimo rezultatus. 2022 09 20-25 vyko pirmasis projekto partnerių susitikimas ir partnerystės sutarties pasirašymas vedančiojo partnerio Jevišovice savivaldybėje. 2023 m. projekto partneriai savo šalyse organizuos  tarptautinius renginius, kuriuose bus aptariamos aktualios temos apie pilietinį dalyvavimą ir įsitraukimą, bus siekiama visuomenei plačiau pristatyti ES politikos kryptis, ES istoriją, pasiekimus, ypatingą dėmesį skiriant jaunimo dalyvavimui ir skatinant jaunimo debatus apie ES vertybes, bus dalijamasi patirtimi ir gerąja praktika apie partnerių savivaldybių įgyvendinamus investicinius projektus ir kt.</t>
  </si>
  <si>
    <r>
      <rPr>
        <b/>
        <sz val="11"/>
        <rFont val="Times New Roman"/>
        <family val="1"/>
        <charset val="186"/>
      </rPr>
      <t>Dviračių trąsų, pėsčiųjų takų mieste ir jo prieigose įrengimas užtikrinant tęstinumą ir junglumą (SPP 2.1.1.3.)</t>
    </r>
    <r>
      <rPr>
        <sz val="11"/>
        <rFont val="Times New Roman"/>
        <family val="1"/>
        <charset val="186"/>
      </rPr>
      <t xml:space="preserve"> </t>
    </r>
  </si>
  <si>
    <t>Modernizuojant pėsčiųjų ir dviračių taką nuo Vakarinės g. link Berčiūnų gyvenvietės atnaujinta tako danga, įrengtas apšvietimas, dviračių remonto stotelė, poilsio aikštelės, mažosios architektūros elementai. Projekto I etapo veiklos užbaigtos, Galutinis mokėjimo prašymas bus teikiamas 2023 m.</t>
  </si>
  <si>
    <r>
      <rPr>
        <b/>
        <sz val="11"/>
        <rFont val="Times New Roman"/>
        <family val="1"/>
        <charset val="186"/>
      </rPr>
      <t>Sankryžų modernizavimas siekiant užtikrinti saugumą (SPP 2.1.2.3.)</t>
    </r>
    <r>
      <rPr>
        <sz val="11"/>
        <rFont val="Times New Roman"/>
        <family val="1"/>
        <charset val="186"/>
      </rPr>
      <t xml:space="preserve"> </t>
    </r>
  </si>
  <si>
    <t xml:space="preserve">Projektas užbaigtas. Didžioji darbų dalis atlikta 2021 m. Įgyvendinant projektą modernizuoti šviesoforai šiose 6 sankryžose: J. Basanavičiaus g. – Vilniaus g.; J. Basanavičiaus g. – Ukmergės g.; J. Biliūno g. – Velžio kelias – Vilniaus g. – Pajuostės pl.; J. Basanavičiaus g. – Savanorių a.; Vilniaus g. – Ramygalos g.; J. Basanavičiaus g. – Elektros g.- sumontuota moderni šviesoforų įranga, kryptinis LED apšvietimas, nuotolinė vaizdo stebėjimo ir valdymo sistema. Transporto infrastruktūra pritaikyta specialiųjų poreikių turintiems žmonėms.  
</t>
  </si>
  <si>
    <t>Parengti viešųjų pirkimų dokumentai e- bilieto įdiegimo paslaugoms įsigyti.  2022-12-27 su įmone Ridango AS, (Estija) pasirašyta e-bilieto sistemos diegimo sutartis, sutarties objektas -  Diegiamos elektroninio bilieto sistemos funkcionavimui reikalingos techninės ir programinės įrangos įsigijimas, montavimas ir paleidimas“. Įgyvendinant projektą bus įdiegtas elektroninis bilietas ir  autobusų stotelėse,  įrengtos  informacinės švieslentės (6 vnt.), kuriose bus pateikta informacija apie autobusų maršrutus bei tvarkaraščius, bus įdiegtas interaktyvus maršrutų žemėlapis, teikiama informacija apie darnaus susisiekimo galimybes su kitomis miesto dalimis ir kita aktuali informacija apie miesto viešąjį transportą bei darnų judumą mieste, informacija bus pateikiama keliomis kalbomis. Su  AS "Ridigano" rengiamas/derinamas detalus paslaugų įgyvendinimo planas.</t>
  </si>
  <si>
    <r>
      <t>2</t>
    </r>
    <r>
      <rPr>
        <sz val="10"/>
        <rFont val="Times New Roman"/>
        <family val="1"/>
        <charset val="186"/>
      </rPr>
      <t xml:space="preserve">022-01-05 pasirašyta Panevėžio miesto gatvių apšvietimo modernizavimo (3 grupės) rangos darbų sutartis su UAB „Asirinta“. Buvo modernizuojami apšvietimo tinklai: Beržų g. nuo J. Basanavičiaus g. iki Velžio k., J. Basanavičiaus g. nuo Beržų g. iki Ramygalos g., J. Tilvyčio g. nuo V. Alanto g žiedo iki Kalnelio g., Nemuno g. nuo Klaipėdos g. iki Ramygalos g., Ramygalos g. nuo Beržų g. iki miesto ribos, Staniūnų g. Nuo Beržų g. iki Staniūnų 103B, Aukštaičių g. nuo Ramygalos g. iki  Sirupio g., Pilėnų g., Sodų g., Katedros a., Vysk. K. Paltaroko g., Dainavos g., Margirio g., Algirdo g. nuo J. Basanavičiaus g. iki Sėlių g., Durpyno g. ir Danutės g.  2022-01-11 pasirašyta Panevėžio miesto gatvių apšvietimo modernizavimo (4 grupės) rangos darbų sutartis su UAB „Asirinta“. pagal šią sutartį modernizuojami apšvietimo tinklasi:  J. Basanavičiaus g. nuo Vilniaus g. iki Smėlynės g., J. Biliūno g., Nemuno g. nuo tilto iki Klaipėdos g., Vasario 16-osios g. nuo Tulpių g. iki A. Smetonos g., J. Urbšio g., Respublikos g., A. Mackevičiaus g. nuo Vasario 16-osios g. iki Kauno g., Naujamiesčio g., A. Smetonos g. nuo P. Puzino g. iki Vasario 16-osios g., V. Kudirkos g., Aldonos g., Kranto g. tarp Anykščių, g. ir Respublikos g., Topolių al., P. Puzino g., Aido g.  2022-10-28 Pasirašyta darbų sutartis su UAB „Baltled“ dėl Panevėžio miesto gatvių apšvietimo šviestuvų keitimo į LED šviestuvus darbų (1 gatvių grupė). Sutarties apimtyje bus pakeista 1077 vnt. gatvių šviestuvų į energiškai efektyvius LED šviestuvus; 2022-11-14 Pasirašytos darbų sutartys su UAB „Elektros automatika“ dėl Panevėžio miesto gatvių apšvietimo šviestuvų keitimo į LED šviestuvus darbų (3 ir 2 gatvių grupės). Sutarčių apimtyje bus pakeista 2492 vnt. gatvių ir viešųjų erdvių šviestuvų į energiškai efektyvius LED šviestuvus. 2022-12-19 pasirašytas papildomas susitarimas su VšĮ „Inovacijų agentūra "Dėl projekto veiklų įgyvendinimo termino pratęsimo nuo 2023 m. sausio 7 d. iki 2023 m. birželio 7 d.  Projektą planuojama užbaigti 2023 m. 
</t>
    </r>
  </si>
  <si>
    <r>
      <rPr>
        <b/>
        <sz val="11"/>
        <rFont val="Times New Roman"/>
        <family val="1"/>
        <charset val="186"/>
      </rPr>
      <t>Pakartotinai naudojamų ir perdirbamų komunalinių atliekų kiekio didinimas (SPP 2.2.2.3)</t>
    </r>
    <r>
      <rPr>
        <sz val="11"/>
        <rFont val="Times New Roman"/>
        <family val="1"/>
        <charset val="186"/>
      </rPr>
      <t xml:space="preserve"> </t>
    </r>
  </si>
  <si>
    <t>Su viešąjį pirkimo konkursą laimėjusia įmone AB „Statkorpas“ pasirašyta sutartis dėl 15 požeminių komunalinių atliekų ir antrinių žaliavų surinkimo konteinerių aikštelių įrengimo. Įgyvendinant projektą buvo atliekami 15 požeminių aikštelių įrengimo darbai,  vyko likusių 13 antžeminių konteinerių įrengimo aikštelių projektavimo darbai ir derinimas su reikiamomis institucijomis. Iki 2022 m. pabaigos iš viso įrengta aikštelių apie 70  proc. Projekto sutartis pratęsa iki 2023 m. balandžio 30 d. Antžeminių komunalinių atliekų ir antrinių  žaliavų surinkimo bei požeminių komunalinių atliekų surinkimo konteinerių aikštelių įrengimo darbai bus užbaigti 2023 m.</t>
  </si>
  <si>
    <r>
      <rPr>
        <b/>
        <sz val="11"/>
        <rFont val="Times New Roman"/>
        <family val="1"/>
        <charset val="186"/>
      </rPr>
      <t>Viešųjų erdvių pritaikymas įvairioms socialinėms grupėms (SPP 2.2.3.2)</t>
    </r>
    <r>
      <rPr>
        <sz val="11"/>
        <rFont val="Times New Roman"/>
        <family val="1"/>
        <charset val="186"/>
      </rPr>
      <t xml:space="preserve"> </t>
    </r>
  </si>
  <si>
    <t xml:space="preserve">Įgyvendinant projektą Senvagėje įrengti nauji ir atnaujinti esami dviračių ir pėsčiųjų takai, įrengtos jaukios poilsio ir apžvalgos aikštelės, atokvėpio zonos, naujai suformuotas tvenkinyje esančios salos reljefas,  įrengti nauji modernūs tiltai, atnaujinta tvenkinio pakrantė, įrengti apšvie¬timo, lietaus nuotekų, vandentiekio tinklai, įrengtos vaikų žaidimo aikštelės, mažosios architektūros elementai, atnaujinti želdiniai – vietoj pašalintų menkaverčių medžių ir krūmų pasodinti želdynai, suformuoti nuo pavasario iki rudens žydinčių krūmų masyvai. Senvagės tvenkinyje įrengtas 36 metrų ilgio, 18 metrų aukščio plaukiojantis sinchronizuotas muzikinis šviesų ir projekcijų fontanas, saugumui užtikrinti Senvagės teritorijoje įrengtos vaizdo stebėjimo kameros. Senvagės rekonstrukcijos dabai užbaigti, vyksta projekto užbaigimo dokumentų rengimo ir derinimo procedūros su CPVA. Projekto veikos baigiamos 2023-01-31, Galutinis mokėjimo prašymas CPVA bus teikiamas 2023 m. </t>
  </si>
  <si>
    <t xml:space="preserve">Parko teritorijos atnaujinimo darbai (išskyrus tiltą per Nevėžio upę) iš esmės baigti, tačiau atlikus tilto ekspertizę, paaiškėjo, kad privalome papildomai atlikti darbus, kurie būtini tolimesniam tilto tinkamam eksploatavimui. 2022 m. balandžio 26 d. pasirašyta sutartis su Projektuotojais dėl techninio darbo projekto A laidos parengimo ir projekto papildymo dėl tilto ekspertizės akte pastebėtų trūkumų pašalinimo. Techninio projekto A laidos dalinė ekspertizė atlikta 2022 m. spalio mėn., tačiau Rangovas tilto atnaujinimo darbų nebegalėjo tęsti / atnaujinti, nes rudens ir žiemos oro sąlygos netinkamos numatytiems tilto konstrukcijų apdailos ir asfaltavimo darbams. Projekto sutartis baigiasi 2023 m., Projektą planuojama užbaigti 2023 m. </t>
  </si>
  <si>
    <t xml:space="preserve">Toliau buvo vykdomi rangos darbai pagal pasirašytą su AB "Panevėžio statybos trestas" Rangos sutartį  -remontuojama  atkarpa Puzino g. - Topolių al., nuo Puzino g. iki Anykščių g., tvarkoma Bendruomenių rūmų aplinka ir atliekami kt. statybos darbai. Atlikti archeologiniai tyrinėjimai Kranto g. (šalia statomo SEMC), buvo tikslinami pėsčiųjų tilto per Nevėžį sutvarkymo  sprendiniai.  CPVA pratęsė Projekto sutartį iki 2023 m. rugsėjo 30 d. Projektą planuojama užbaigti 2023 m. </t>
  </si>
  <si>
    <t xml:space="preserve">Įgyvendinant projektą, 2022 m. atnaujinta aikštės erdvinė struktūra, želdiniai, pakeista aikštės ir prieigų danga, rekonstruoti pėsčiųjų ir dviračių takai, pakeisti mažosios architektūros elementai, apšvietimas, fontano dizainas ir įranga, šalia J. Tilvyčio gatvės įrengta automobilių stovėjimo aikštelė. Ruošiama dokumentacija, kad galėtų rangovas tinkamai perduoti, o techninė priežiūra ir užsakovas priimti atliktus darbus bei už juos atsiskaityti. Projekto sutartis baigiasi 2023 m., Projektą planuojama užbaigti 2023 m. </t>
  </si>
  <si>
    <t>2022 m. baigtos projekto veiklos. Projektas įgyvendintas dviem etapais. Pirmuoju atlikti darbai teritorijoje, apribotoje „Ekrano“ mariomis, Pajuosčio plentu ir Panevėžio rajono ribomis – palei marias vietoje seno tako įrengtas naujas  asfaltuotas pėsčiųjų ir dviračių takas, šalia jo įrengtos poilsio zonos prie vandens, iškylų vietos su laužavietėmis, paplūdimio tinklinio, diskgolfo, lauko treniruoklių, vaikų žaidimo aikštelės. Antruoju etapu sutvarkyta teritorija, ribojama „Ekrano“ mariomis, Pajuosčio pl. ir Biliūno g.- naujomis trinkelėmis perklota dalis Biliūno g. rytinio šaligatvio, atnaujintas apšvietimas Pajuosčio pl. bei autobusų aikštelė, įrengta automobilių stovėjimo aikštelė, prie marių įrengta betoninė valčių ir mažų laivelių  nuleidimo į vandenį vieta, pontoninis lieptas, pritaikytas baidarėms, prieplauka prisišvartuoti mažiems laiveliams, medinės poilsio ir apžvalgos zonos. Projekto metu įrengta atskira teritorija gyvūnams – aptverta aikštelė su dviem zonomis, viena skirta dresūrai, kita – šunų pramogoms. Projekto teritorijoje atnaujinti želdynai, įrengti mažosios architektūros elementai. Atnaujinta teritorija tapo lankoma miesto gyventojų ir svečių, atvėrė galimybes vietos verslams, jų plėtrai, naujų darbo vietų kūrimuisi. Projekto sutartis biagiasi 2023 m. Šiuo metu nėra baigtos įvykusios Projekto patikros procedūros, planuojama atstatyti asfalto dangą, kurią pažeidė medžių šaknys, todėl ir viso Projekto pabaiga planuojama 2023 m.</t>
  </si>
  <si>
    <t>Projekto veiklos užbaigtos 2021 m.  2022 m. vyko projekto užbaigimo dokumenntų rengimo ir derinimo su Centrine projektų valdymo agentūra procedūros.</t>
  </si>
  <si>
    <t xml:space="preserve">Projektas įgvendintas 2021 m., 2022 m. Centrinė projektų valdymo agentūra gražino dalį neišmokėtų ES lėšų.  </t>
  </si>
  <si>
    <t xml:space="preserve">Projekto veiklos užbaigtos 2021 m., 2022 m. buvo apmokėta už viešinimą ir  Latvijos - Lietuvos per sieną bendradarbiavim programos Jungtinis techninis sekretoriatas grąžino likusią dalį neišmokėtų ES lėšų . </t>
  </si>
  <si>
    <t>Projektas įgyvendinamas pagal Europos Sąjungos URBACT programą. 2022-01-27 vyko nuotolinis projekto „Erdvės žmonėms“ partnerių susitikimas, kurio metu aptartos miestų planavimo tendencijos, darniam judumui pritaikytų gatvių koncepcijos bei kitos idėjos. 2022-02-10 Projekto atstovai dalyvavo nuotoliniame  Programos e-universiteto trijų dienų renginyje. Jis buvo skirtas sustiprinti Projekto partnerių įgūdžius, įgyvendinant naujus integruotus miesto planus. Projekto metu išnagrinėtas pėsčiųjų erdvės tinklas, išsiaiškintos jo plėtros galimybės, išsiaiškintos automobilių stovėjimo aikštelių viešosiose miestų erdvėse optimizavimo klausimai, ieškant novatoriškų sprendimų; Panevėžio m.  viešojo transporto keliose sustojimų aikštelėsse  įrengtos edukacinės lentos . 2022-05 mėn. Projektas įgyvendintas. Jungtiniam techniniam sekretoriatui pateiktos projekto įgyvendinimo ataskaitos. 2023 m. bus grąžintos likusios ES lėšos.</t>
  </si>
  <si>
    <t>Pagal su UAB "Dujotiekio statyba" 2021-07-12 pasirašytą Rangos darbų sutartį buvo tęsiami rangos darbai: įrengtas apšvietimas, pėsčiųjų takai, pasodinti augalai, medžiai, sutvarkytas tvenkinys, įrengtos dviračių salelės, vabzdžių nameliai, mažosios architektūros elementai,  informaciniai stendai, nupirktos švieslentės.  Projektą numatoma užbaigti 2023 m.</t>
  </si>
  <si>
    <t>2022 m. Rangovas UAB „KRS“ pagal pasirašytą sutartį  vykdė Paviršinių (lietaus) nuotekų tinklų (kolektoriaus Nr. 29) Senamiesčio g., Elektronikos g., Panevėžio m.  rekonstravimo darbus. Rekonstruota/perklota tinklų - dn 500 ir 1600 mm, ilgis 343 m. Darbų atlikta už 664 tūkst. Eur.  Taip pat  UAB „Atamis“ atliko baigiamojo etapo projektavimo darbus, UAB „Darbasta“ atliko techninių projektų ekspertizę, gautas statybą leidžiantis dokumentas. iš viso per 2022 m. atlikta darbų ir paslaugų už  696 160, 10 Eur.</t>
  </si>
  <si>
    <t>Projektas įgyvendintas 2021 m., 2022 m. CPVA grąžino neišmokėtų ES lėšų dalį (97 tūkst. Eur).</t>
  </si>
  <si>
    <t xml:space="preserve">2022-02-07 Pasirašyta sutartis su UAB „Plentprojektas“ dėl „Panevėžio „Vilties“ progimnazijos stadiono rekonstravimo ir kitų sporto aikštelių naujos statybos techninio darbo projekto parengimo, 2022-05-30 baigtos projekto projektinių pasiūlymų viešinimo procedūros, 2022-07-05 pasirašyta sutartis dėl projekto ekspertizės su UAB „Projektų ekspertizė“, 2022-11-17 gautas projekto ekspertizės aktas, 2022-12-16 gautas statybą leidžiantis dokumentas (SLD). Gavus SLD, parengti rangos darbų pirkimo dokumentai, pradėtos viešojo pirkimo konkurso  procedūros. </t>
  </si>
  <si>
    <t xml:space="preserve">2021-07-15 užbaigti statybos darbai, nupirktos ugdymo priemonės,  įranga bei dalis baldų. 2022 m. nupirkta ir sumontuota likusi baldų dalis. Projekto veiklos užbaigtos 2022-05 mėn. </t>
  </si>
  <si>
    <t>2022-06-30 Pasirašyta sutartis su UAB „Solidsofa“ dėl  kėdžių įsigijimo. 2022-09-19  Agentūra Projekto įgyvendinimo terminą  pratęsė  iki 2022-12-30. Parengti viešojo pirkimo dokumentai Dailės mokyklos fotografijos studijos fotoaparatų ir fotografijos įrangos įsigijimui, paskelbtas viešojo pirkimo konkursas, su konkurso laimėtoja UAB „Sentios" pasirašyta sutartis dėl fotoaparatų ir fotografijos įrangos įsigijimo. Prekės pristatytos.  2022 m. gruodžio 23 d. užbaigtos projekto veiklos. Galutinį mokėjimo prašymą planuojama pateikti 2023 m.</t>
  </si>
  <si>
    <t xml:space="preserve">2022 m. buvo parengti ir suderinti su Agentūra meno reikmenų įsigijimo pirkimo dokumentai, prekės nupirktos. Agentūra pratęsė projekto veiklų įgyvendinimo terminą iki 2023 m. liepos  mėn. Parengti kompiuterinės technikos ir įrangos viešųjų pirkimų dokumentai, dokumentai derinti su Agentūra, gavus pastabas pirkimo dokumentai koreguojami ir bus skelbiamas kompiuterinės technikos ir įrangos viešųjų pirkimų konkursas. </t>
  </si>
  <si>
    <t xml:space="preserve">Su Viešųjų pirkimų konkurso laimėtoja UAB "JK Ranga" 2022-01-31 pasirašyta rangos darbų sutartis. 2022-03-29 eismas apribotas pagal I etapo schemą, 2022-04-25 pradėti Rangos darbai. 2022-07-18 eismas apribotas pagal II etapo schemą. Vykdant Rangos darbus J. Janonio g., Vakarinės g. ir Pramonės g. sankryža pertvarkyta į šiuolaikišką ir saugią žiedinę sankryžą, įrengtos eismo saugumo salelės, apšvietimas. 2022-11-08 Žiedinė sankryža oficialiai atidaryta. Remiantis 2020 m. Transporto kompetencijų agentūros parengtos ataskaitos išvadomis, ši žiedinė sankryža eismo pralaidumą pagerins ypač piko valandomis, todėl sumažės eismo spūstys, eismo įvykių skaičius. Vyksta baigiamieji projekto darbai. Projektą planuojama užbaigti  2023 m. </t>
  </si>
  <si>
    <t>2022 m. buvo pilnai sutvarkyta Tinklų gatvė, nesutvarkyta dalis šaligatvio, Elektronikos g. dalis (liko nesutvarkyta gatvės 90 m. atkarpa - nebuvo galima užbaigti darbų, kadangi šioje atkarpoje buvo atliekami  lietaus ir nuotekų tinklo įrengimo darbai ir dėl šios priežąsties nebuvo panaudotos visos suplanuotos paskolos lėšos. Darbai bus tęsiami 2023 m.</t>
  </si>
  <si>
    <t xml:space="preserve">2022 m. parengti 2 dokumentai: investicijų projektas "Teritorijų, skirtų naujų investicijų pritraukimui ir esamoms plėsti vystymas, skatinant Panevėžio miesto konkurencingumo didinimą" ir investicijų projektas Panevėžio miesto švietimo pažangos planui įgyvendinti.   Dalis suplanuot lėšų 14,8 tūkst. Eur liko nepanaudota, nes nepatvirtinus  2021-2027 m. Europos Sąjungos investicijų fondų programos pažangos priemonių finansavimo nacionalinių dokumentų, pagal kuriuos Savivaldybė galėtų teikti projektų paraiškas, nebuvo poreikio rengti dokumentus. </t>
  </si>
  <si>
    <t>Lėšos buvo suplanuotos ES finansavimo laikotarpio 2021-2027 m. administruoti naujus projektus, tačiau,  nepatvirtinius 2021-2027 m. Europos Sąjungos investicijų fondų programos pažangos priemonių finansavimo nacionalinių dokumentų, pagal kuriuos Savivaldybė galėtų teikti projektų paraiškas siekiant gauti ES finansavimą, nebuvo galimybės rengti paraiškų bei gauti finansavimą naujiems projektams. Todėl  suplanuotos lėšos naujų projektų administravimui 12,2 tūkst. Eur liko nepanaudotos.</t>
  </si>
  <si>
    <t>Rezerve likęs nepanaudotas einamųjų metų likutis bus naudojamas 2023 m. projektams įgyvendinti. Paskolos lėšos bus naudojamos 2023 m. projekto "Panevėžio miesto gatvių apšvietimo  modernizavimas" veikloms finansuoti.</t>
  </si>
  <si>
    <t>Per 2022 m. buvo nupirktos dovanų kortelės (maisto talonai) ir pravažiavimo bilietai: išdalinta 36 vnt. nuolatinių pravažiavimo bilietų pacientams, gaunantiems  gydymą  ir paslaugas DOTS kabinete; 100 vnt.  dovanų kortelių (maisto talonų) DOTS kabinetas išdalino pacientams, sergantiems tuberkulioze. (DOTS- tiesiogiai stebimas trumpo gydymo kursas– tuberkuliozės gydymas (anglų k. – directly observed treatment short course). Projektą planuojama užbaigti 2023 m.</t>
  </si>
  <si>
    <t>Projekto finansavimo sutartis pasirašyta 2022 m. spalio 12 d. Projektas įgyvendinamas pagal Europos Sąjungos  Piliečių, lygybės, teisių ir vertybių (CERV) programą. Europa piliečiams“. Pagal su Projekto tarptautiniais partneriais suderintą veiklų įgyvendinimo grafiką, projekto veiklos pradedamos vykdyti 2023 m.</t>
  </si>
  <si>
    <t xml:space="preserve">Projektas buvo vykdomas pagal Europos Sąjungos programą „Erasmus+ Sportas“. Projekto metu buvo organizuoti tarptautiniai partnerių susitikimai tikslu  skatinti asmenis dalyvauti sporto, fizinėje ir savanoriškoje veikloje, įveikti grėsmes, kylančias sporto sąžiningumui, skatinti dvikryptę sportininkų karjerą, toleranciją ir socialinę įtrauktį, gerinti sporto infrastruktūros valdymą ir prisidėti prie „Europos sporto savaitės“ įgyvendinimo. Dalyvauta  partnerių organizuotuose renginiuose:  gegužės 27–30 d. Brumov Bylnice (Čekija), Rugpjūčio mėn.- Castiglione in Teverina (Italija), rugsėjo mėn. - Filipstads savivaldybė (Švedija). Renginiuose partneriai pristatė atstovaujamus miestus, sporto programas, turimą sporto infrastruktūrą, dalinosi sporto vadybos patirtimi, informacija apie sportinį solidarumą ir vienodą prieinamumą migrantams, mažiau galimybių bei specialiųjų poreikių turintiems gyventojams, pristatė išanalizuotą situaciją vietos ir nacionaliniu lygiu. Spalio 7-10 mėn. tarptautinis renginys vyko Panevėžio miesto savivaldybėje (renginyje dalyvavo partneriai iš Italijos, Ispanijos, Čekijos, Švedijos ir Lietuvos, svečiai aplankė Panevėžio sporto įstaigas, stebėjo savaitgalį vykusias grappling, futbolo bei krepšinio rungtynes. Susitikimo metu pristatyta sporto sistema Lietuvoje apimanti dvi sritis: fizinį aktyvumą ir aukšto meistriškumo sportą.
Lapkričio mėn. dalyvauta baigiamajame susitikime  Herrera del Duque savivaldybėje (Ispanija).  Projektas įgyvendintas. Projekto bendra vertė 90 tūkst. Eur, Panevėžio m. savivaldybei skirta 15 tūkst. Eur.
</t>
  </si>
  <si>
    <t>Rengėjai laiku nepateikė tinkamai parengtos pagal techninės užduoties reikalavimus nekilnojamojo turto strategijos. Strategija tobulinama, atsižvelgiant į pastabas. Planuojama patvirtinti 2023 m.</t>
  </si>
  <si>
    <t>Neįvyko viešųjų pirkimų procedūros dėl per didelės pasiūlytos kainos. Lėšos perkeltos į 2023 metus ir priemonė bus įgyvendinta 2023 metais.</t>
  </si>
  <si>
    <t>Užimtų gyventojų pagal profesijų grupes, išskyrus nekvalifikuotus darbininkus, dalis</t>
  </si>
  <si>
    <t>Šiuo metu naudojamas stat.gov.lt rodiklis "Užimti gyventojai", nes smulkesnio (pagal profesijų grupes) nėra išvedama dėl statistinio tyrimo imties trūkumo patikimam įverčiui gauti.</t>
  </si>
  <si>
    <t>2021 m. informacija stat.gov.lt</t>
  </si>
  <si>
    <t>Nuolatinių gyventojų skaičius metų pradžioje / Veikiantys ūkio subjektai metų pradžioje (stat.gov.lt); bei 
Savivaldybių verslumo duomenų bazė: https://kc.inovacijuagentura.lt/kcis/analitika/analitika/lietuvos-regionai.html?lang=lt</t>
  </si>
  <si>
    <t>Stat gov duomenys, 2021 m.</t>
  </si>
  <si>
    <t>PMC (įgiję profesinę kvalifikaciją), PANKO (profesinis bakalauras) - duomenys iš ŠVIS (Švietimo valdymo informacinė sistema). KTU PTVF (bakalaurai ir magistrai) atsiuntė duomenis - 2021-2022 m. laida. Įsidarbinimas pagal specialybę yra nevertinamas.</t>
  </si>
  <si>
    <t>Įtrauktos tik inžinerinei pramonei aktualios suaugusiųjų programos. Panevėžio kolegija:
Brėžinių braižymas ir modeliavimas AUTOCAD programa;
Erdvinis modeliavimas su SolidWorks programa;
Baziniai A++ energinio naudingumo klasės pastatų projektavimo pagrindai;
Siemens valdiklių programavimas.</t>
  </si>
  <si>
    <t>Koncesijos sutartis baigėsi 2022.07.04</t>
  </si>
  <si>
    <t>Naujų 2021-2027 finansavimo priemonių paraiškų ir pabaigtų projektų duomenų nėra. Kvietimai planuojami 2023 m.</t>
  </si>
  <si>
    <t>5 Panevėžio kolegija, 4 KTU</t>
  </si>
  <si>
    <t>Priemonė planuojama 2023-2025 metų veiklos plane, todėl rodikliai bus vertinami, kai darbams bus skirtas finansavimas.</t>
  </si>
  <si>
    <t>2022 m. išrinkta inovatyviausia Panevėžio miesto  įmoė - UAB „Adax“</t>
  </si>
  <si>
    <t xml:space="preserve">2020 m. duomenys. Informacija skelbiama kas 2 metus. Už 2021-2022 m. duomenų dar nėra. </t>
  </si>
  <si>
    <t>2018-2020 m. - 13,5
Ataskaitinio laikotarpio pabaigoje dar nebaigta ir tęsiama inovacinė veikla</t>
  </si>
  <si>
    <t>Statistikos departamento duomenys už 2022 m.</t>
  </si>
  <si>
    <t>Projektas užbaigtas 2020 m., 2022 m. grąžinta likusi neišmokėta ES lėšų dalis (6,2 tūkst. Eur).</t>
  </si>
  <si>
    <t>Paženklinti dviračių takai Kultūros ir poilsio parke</t>
  </si>
  <si>
    <t>Įrengta važiuojamoji sankryžos dalis. Prieigos bus baigtos rengti 2023 metais.</t>
  </si>
  <si>
    <t>Pateikiami turimi naujausi, t.y. Visuomenės sveikatos stebėsenos informacinės sistemos 2021 m. duomenys.</t>
  </si>
  <si>
    <t>Parengtos ir pateiktos 6 paraiškos, kurių tikslas pritraukti investicijas, modernizuojant gatves ir sukuriant palankias sąlygas verslo vystymuisi.</t>
  </si>
  <si>
    <t>Atsižvelgiant į tai, kad buvo organizuota Studijų diena Panevėžio Kalnapilio arenoje, buvo atsisakyta vykti į kitų miestų Studijų dienas (kaip verslo misijas - pritraukti studentus į Panevėžį).</t>
  </si>
  <si>
    <t>143 gyventojams suteikta 159 val. nemokamų konsultacijų verslo pradžios klausimais, 51 dalyvis dalyvavo mokymuoseverslumo temomis (VšĮ PVKC). Taip pat konsultacijas bei startuoliams darbo vietos galimybes teikė VšĮ PMTP veikiantis Spiečius.</t>
  </si>
  <si>
    <t xml:space="preserve">Formalių klasterių įkurta nebuvo. Veikia neformalūs auto-pramonės ir baldų pramonės klasteriai. </t>
  </si>
  <si>
    <t>Verslui yra galimybė kreiptis dėl problemų sprendimų įvairiais kanalais, priklausomai nuo problemos pobūdžio. Vertintina, kad dauguma (apie 2/3) Savivaldybės kompetencijoje esančių sprendimų yra suderinta ir išspręsta, kita dalis (apie 1/3) - yra tęstiniame procese. Pvz. PPA  gavo 3 konkrečias verslo užklausas, iš jų  UAB Arginta (talentų pritraukimas), LEZ Galimybių studija - procese, bei suformuluoti iššūkiai spręsti tarptautiniame hakatone  „HACK Startup Village” (Panevėžio miesto-1).</t>
  </si>
  <si>
    <t>Panevėžio Forumo organizatoriai "Panevėžio City Alumni" savo lėšomis organizavo mažesnės apimties forumą "Panevėžys kaip miestas donoras – nuosprendis ar galimybė?".</t>
  </si>
  <si>
    <t>ExpoAukštaitija organizatorius PPAR mugės neorganizavo, tad nebuvo poreikio.</t>
  </si>
  <si>
    <t>VšĮ Panevėžio mechatronikos centro ir UAB Adax bendradarbiavimas, pritaikyti technologiniai sprendiniai.</t>
  </si>
  <si>
    <t>nevertintina</t>
  </si>
  <si>
    <t>Sumažėjo dėl "Aušros" progimnazijos reorganizacijos nuo 2022-09-01</t>
  </si>
  <si>
    <t>Asmenų, pateiktų elektroniniu būdu, dalies didėjimas per metus ne mažiau kaip 1,5 proc.</t>
  </si>
  <si>
    <t>TUI, tenkančios vienam gyventojui Panevėžio mieste, Eur: 
2020 m. - 3945 
2021 m. - 4572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</si>
</sst>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00\ _€_-;\-* #,##0.00\ _€_-;_-* &quot;-&quot;??\ _€_-;_-@_-"/>
    <numFmt numFmtId="166" formatCode="_-* #,##0.0_-;\-* #,##0.0_-;_-* &quot;-&quot;??_-;_-@_-"/>
  </numFmts>
  <fonts count="106"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sz val="8"/>
      <color theme="4"/>
      <name val="Times New Roman"/>
      <family val="1"/>
    </font>
    <font>
      <sz val="9"/>
      <color theme="4"/>
      <name val="Times New Roman"/>
      <family val="1"/>
    </font>
    <font>
      <sz val="9"/>
      <name val="Times New Roman"/>
      <family val="1"/>
      <charset val="186"/>
    </font>
    <font>
      <sz val="8"/>
      <color rgb="FFFF0000"/>
      <name val="Times New Roman"/>
      <family val="1"/>
    </font>
    <font>
      <b/>
      <sz val="9"/>
      <name val="Times New Roman"/>
      <family val="1"/>
      <charset val="186"/>
    </font>
    <font>
      <sz val="11"/>
      <color theme="1"/>
      <name val="Calibri"/>
      <family val="2"/>
      <scheme val="minor"/>
    </font>
    <font>
      <sz val="11"/>
      <name val="Times New Roman"/>
      <family val="1"/>
      <charset val="186"/>
    </font>
    <font>
      <sz val="11"/>
      <name val="Times New Roman"/>
      <family val="1"/>
    </font>
    <font>
      <b/>
      <sz val="11"/>
      <name val="Times New Roman"/>
      <family val="1"/>
      <charset val="186"/>
    </font>
    <font>
      <b/>
      <sz val="11"/>
      <name val="Arial"/>
      <family val="2"/>
      <charset val="186"/>
    </font>
    <font>
      <sz val="11"/>
      <name val="Arial"/>
      <family val="2"/>
      <charset val="186"/>
    </font>
    <font>
      <sz val="8"/>
      <color rgb="FFFF0000"/>
      <name val="Times New Roman"/>
      <family val="1"/>
      <charset val="186"/>
    </font>
    <font>
      <sz val="10"/>
      <name val="Arial"/>
      <family val="2"/>
    </font>
    <font>
      <sz val="10"/>
      <color rgb="FFFF0000"/>
      <name val="Arial"/>
      <family val="2"/>
      <charset val="186"/>
    </font>
    <font>
      <sz val="10"/>
      <color rgb="FFFF0000"/>
      <name val="Times New Roman"/>
      <family val="1"/>
      <charset val="186"/>
    </font>
    <font>
      <sz val="9"/>
      <color rgb="FFFF0000"/>
      <name val="Times New Roman"/>
      <family val="1"/>
      <charset val="186"/>
    </font>
    <font>
      <b/>
      <sz val="10"/>
      <name val="Times New Roman"/>
      <family val="1"/>
      <charset val="186"/>
    </font>
    <font>
      <b/>
      <sz val="10"/>
      <color rgb="FFFF0000"/>
      <name val="Times New Roman"/>
      <family val="1"/>
      <charset val="186"/>
    </font>
    <font>
      <b/>
      <sz val="9"/>
      <name val="Times New Roman"/>
      <family val="1"/>
    </font>
    <font>
      <b/>
      <sz val="12"/>
      <color rgb="FFFF0000"/>
      <name val="Times New Roman"/>
      <family val="1"/>
      <charset val="186"/>
    </font>
    <font>
      <sz val="10"/>
      <color rgb="FFFF0000"/>
      <name val="Times New Roman"/>
      <family val="1"/>
    </font>
    <font>
      <b/>
      <sz val="10"/>
      <color rgb="FFFF0000"/>
      <name val="Times New Roman"/>
      <family val="1"/>
    </font>
    <font>
      <sz val="10"/>
      <name val="Calibri"/>
      <family val="2"/>
      <charset val="186"/>
      <scheme val="minor"/>
    </font>
    <font>
      <sz val="10"/>
      <color theme="1"/>
      <name val="Times New Roman"/>
      <family val="1"/>
      <charset val="186"/>
    </font>
    <font>
      <sz val="11"/>
      <color rgb="FFFF0000"/>
      <name val="Times New Roman"/>
      <family val="1"/>
      <charset val="186"/>
    </font>
    <font>
      <b/>
      <sz val="10"/>
      <name val="Arial"/>
      <family val="2"/>
      <charset val="186"/>
    </font>
    <font>
      <sz val="11"/>
      <color theme="1"/>
      <name val="Times New Roman"/>
      <family val="1"/>
      <charset val="186"/>
    </font>
    <font>
      <i/>
      <sz val="11"/>
      <name val="Times New Roman"/>
      <family val="1"/>
      <charset val="186"/>
    </font>
    <font>
      <b/>
      <sz val="10"/>
      <color theme="1"/>
      <name val="Times New Roman"/>
      <family val="1"/>
      <charset val="186"/>
    </font>
    <font>
      <b/>
      <sz val="11"/>
      <name val="Times New Roman"/>
      <family val="1"/>
    </font>
    <font>
      <sz val="11"/>
      <name val="Arial"/>
      <family val="2"/>
    </font>
    <font>
      <sz val="11"/>
      <name val="Calibri"/>
      <family val="2"/>
      <charset val="186"/>
      <scheme val="minor"/>
    </font>
    <font>
      <b/>
      <sz val="11"/>
      <name val="Arial"/>
      <family val="2"/>
    </font>
    <font>
      <b/>
      <sz val="12"/>
      <name val="Times New Roman"/>
      <family val="1"/>
    </font>
    <font>
      <b/>
      <sz val="9"/>
      <name val="Arial"/>
      <family val="2"/>
    </font>
    <font>
      <sz val="9"/>
      <name val="Arial"/>
      <family val="2"/>
    </font>
    <font>
      <sz val="9"/>
      <color rgb="FFFF0000"/>
      <name val="Times New Roman"/>
      <family val="1"/>
    </font>
    <font>
      <b/>
      <sz val="10"/>
      <name val="Arial"/>
      <family val="2"/>
    </font>
    <font>
      <sz val="11"/>
      <color rgb="FF006100"/>
      <name val="Calibri"/>
      <family val="2"/>
      <charset val="186"/>
      <scheme val="minor"/>
    </font>
    <font>
      <sz val="10"/>
      <color theme="5"/>
      <name val="Times New Roman"/>
      <family val="1"/>
      <charset val="186"/>
    </font>
    <font>
      <sz val="10"/>
      <color theme="1"/>
      <name val="Times New Roman"/>
      <family val="1"/>
    </font>
    <font>
      <sz val="10"/>
      <color rgb="FF00B050"/>
      <name val="Times New Roman"/>
      <family val="1"/>
    </font>
    <font>
      <sz val="11"/>
      <color rgb="FF00B050"/>
      <name val="Times New Roman"/>
      <family val="1"/>
      <charset val="186"/>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b/>
      <sz val="11"/>
      <color rgb="FF000000"/>
      <name val="Times New Roman"/>
      <family val="1"/>
      <charset val="186"/>
    </font>
    <font>
      <sz val="11"/>
      <name val="Calibri"/>
      <family val="2"/>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u/>
      <sz val="11"/>
      <name val="Times New Roman"/>
      <family val="1"/>
      <charset val="186"/>
    </font>
    <font>
      <b/>
      <sz val="9"/>
      <name val="Arial"/>
      <family val="2"/>
      <charset val="186"/>
    </font>
    <font>
      <u/>
      <sz val="10"/>
      <name val="Times New Roman"/>
      <family val="1"/>
      <charset val="186"/>
    </font>
    <font>
      <b/>
      <sz val="10"/>
      <color rgb="FF000000"/>
      <name val="Times New Roman"/>
      <family val="1"/>
      <charset val="186"/>
    </font>
    <font>
      <sz val="10"/>
      <name val="Calibri"/>
      <family val="2"/>
      <charset val="186"/>
    </font>
    <font>
      <strike/>
      <sz val="10"/>
      <color rgb="FFFF0000"/>
      <name val="Times New Roman"/>
      <family val="1"/>
      <charset val="186"/>
    </font>
    <font>
      <sz val="10"/>
      <color rgb="FF000000"/>
      <name val="Times New Roman"/>
      <family val="1"/>
      <charset val="186"/>
    </font>
    <font>
      <sz val="10"/>
      <name val="Times"/>
      <family val="1"/>
      <charset val="186"/>
    </font>
    <font>
      <sz val="10"/>
      <name val="Arial"/>
      <family val="2"/>
      <charset val="186"/>
    </font>
    <font>
      <sz val="10"/>
      <name val="Times New Roman"/>
      <family val="1"/>
      <charset val="186"/>
    </font>
    <font>
      <sz val="10"/>
      <color rgb="FF000000"/>
      <name val="Times New Roman"/>
      <family val="1"/>
      <charset val="186"/>
    </font>
    <font>
      <sz val="8"/>
      <name val="Times New Roman"/>
      <family val="1"/>
      <charset val="186"/>
    </font>
    <font>
      <sz val="10"/>
      <color rgb="FF000000"/>
      <name val="Arial"/>
      <family val="2"/>
      <charset val="186"/>
    </font>
    <font>
      <b/>
      <sz val="10"/>
      <name val="Times New Roman"/>
      <family val="1"/>
      <charset val="186"/>
    </font>
    <font>
      <b/>
      <sz val="10"/>
      <color rgb="FF000000"/>
      <name val="Times New Roman"/>
      <family val="1"/>
      <charset val="186"/>
    </font>
    <font>
      <i/>
      <sz val="10"/>
      <name val="Times New Roman"/>
      <family val="1"/>
      <charset val="186"/>
    </font>
    <font>
      <sz val="10"/>
      <color rgb="FF00000A"/>
      <name val="Times New Roman"/>
      <family val="1"/>
      <charset val="186"/>
    </font>
    <font>
      <b/>
      <sz val="12"/>
      <color theme="1"/>
      <name val="Times New Roman"/>
      <family val="1"/>
      <charset val="186"/>
    </font>
    <font>
      <b/>
      <i/>
      <sz val="10"/>
      <color theme="1"/>
      <name val="Times New Roman"/>
      <family val="1"/>
      <charset val="186"/>
    </font>
    <font>
      <i/>
      <sz val="10"/>
      <color rgb="FF808080"/>
      <name val="Times New Roman"/>
      <family val="1"/>
      <charset val="186"/>
    </font>
    <font>
      <i/>
      <sz val="12"/>
      <name val="Times New Roman"/>
      <family val="1"/>
      <charset val="186"/>
    </font>
    <font>
      <i/>
      <sz val="12"/>
      <color theme="1"/>
      <name val="Times New Roman"/>
      <family val="1"/>
      <charset val="186"/>
    </font>
    <font>
      <sz val="12"/>
      <color theme="1"/>
      <name val="Times New Roman"/>
      <family val="1"/>
      <charset val="186"/>
    </font>
    <font>
      <b/>
      <i/>
      <sz val="10"/>
      <name val="Times New Roman"/>
      <family val="1"/>
      <charset val="186"/>
    </font>
  </fonts>
  <fills count="2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rgb="FF99CCFF"/>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rgb="FFC0C0C0"/>
        <bgColor indexed="64"/>
      </patternFill>
    </fill>
    <fill>
      <patternFill patternType="solid">
        <fgColor rgb="FFC6EFCE"/>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FF"/>
        <bgColor rgb="FFFFFFFF"/>
      </patternFill>
    </fill>
    <fill>
      <patternFill patternType="solid">
        <fgColor rgb="FFCCFFCC"/>
        <bgColor rgb="FFCCFFCC"/>
      </patternFill>
    </fill>
    <fill>
      <patternFill patternType="solid">
        <fgColor rgb="FFDEEAF6"/>
        <bgColor indexed="64"/>
      </patternFill>
    </fill>
  </fills>
  <borders count="11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indexed="64"/>
      </left>
      <right style="medium">
        <color rgb="FF808080"/>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thin">
        <color rgb="FF000000"/>
      </top>
      <bottom/>
      <diagonal/>
    </border>
    <border>
      <left style="thin">
        <color rgb="FF000000"/>
      </left>
      <right/>
      <top/>
      <bottom style="medium">
        <color indexed="64"/>
      </bottom>
      <diagonal/>
    </border>
    <border>
      <left style="medium">
        <color rgb="FF808080"/>
      </left>
      <right style="medium">
        <color rgb="FF808080"/>
      </right>
      <top style="medium">
        <color indexed="64"/>
      </top>
      <bottom style="medium">
        <color rgb="FF808080"/>
      </bottom>
      <diagonal/>
    </border>
  </borders>
  <cellStyleXfs count="10">
    <xf numFmtId="0" fontId="0" fillId="0" borderId="0"/>
    <xf numFmtId="0" fontId="7" fillId="0" borderId="0"/>
    <xf numFmtId="0" fontId="17" fillId="0" borderId="0"/>
    <xf numFmtId="0" fontId="24" fillId="0" borderId="0"/>
    <xf numFmtId="0" fontId="7" fillId="0" borderId="0"/>
    <xf numFmtId="0" fontId="17" fillId="0" borderId="0"/>
    <xf numFmtId="165" fontId="17" fillId="0" borderId="0" applyFont="0" applyFill="0" applyBorder="0" applyAlignment="0" applyProtection="0"/>
    <xf numFmtId="0" fontId="7" fillId="0" borderId="0"/>
    <xf numFmtId="0" fontId="50" fillId="21" borderId="0" applyNumberFormat="0" applyBorder="0" applyAlignment="0" applyProtection="0"/>
    <xf numFmtId="43" fontId="7" fillId="0" borderId="0" applyFont="0" applyFill="0" applyBorder="0" applyAlignment="0" applyProtection="0"/>
  </cellStyleXfs>
  <cellXfs count="4743">
    <xf numFmtId="0" fontId="0" fillId="0" borderId="0" xfId="0"/>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5" fillId="0" borderId="0" xfId="0" applyFont="1" applyAlignment="1">
      <alignment horizontal="left" vertical="top"/>
    </xf>
    <xf numFmtId="0" fontId="6" fillId="0" borderId="0" xfId="0" applyFont="1" applyAlignment="1">
      <alignment vertical="top"/>
    </xf>
    <xf numFmtId="0" fontId="6" fillId="5" borderId="0" xfId="0" applyFont="1" applyFill="1" applyAlignment="1">
      <alignment vertical="top"/>
    </xf>
    <xf numFmtId="0" fontId="9" fillId="0" borderId="47" xfId="0" applyFont="1" applyBorder="1" applyAlignment="1">
      <alignment horizontal="center" vertical="top" wrapText="1"/>
    </xf>
    <xf numFmtId="0" fontId="9" fillId="0" borderId="23" xfId="0" applyFont="1" applyBorder="1" applyAlignment="1">
      <alignment vertical="top" wrapText="1"/>
    </xf>
    <xf numFmtId="0" fontId="9" fillId="0" borderId="17" xfId="0" applyFont="1" applyBorder="1" applyAlignment="1">
      <alignment horizontal="center" vertical="top" wrapText="1"/>
    </xf>
    <xf numFmtId="0" fontId="8" fillId="0" borderId="45" xfId="0" applyFont="1" applyBorder="1" applyAlignment="1">
      <alignment vertical="top" wrapText="1"/>
    </xf>
    <xf numFmtId="0" fontId="9" fillId="0" borderId="40" xfId="0" applyFont="1" applyBorder="1" applyAlignment="1">
      <alignment horizontal="center" vertical="top" wrapText="1"/>
    </xf>
    <xf numFmtId="0" fontId="8" fillId="0" borderId="43" xfId="0" applyFont="1" applyBorder="1" applyAlignment="1">
      <alignment vertical="top" wrapText="1"/>
    </xf>
    <xf numFmtId="0" fontId="11"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7" fillId="0" borderId="0" xfId="0" applyFont="1" applyAlignment="1">
      <alignment horizontal="center" vertical="top"/>
    </xf>
    <xf numFmtId="0" fontId="15" fillId="0" borderId="0" xfId="0" applyFont="1" applyAlignment="1">
      <alignment vertical="top"/>
    </xf>
    <xf numFmtId="0" fontId="11" fillId="0" borderId="0" xfId="0" applyFont="1" applyAlignment="1">
      <alignment horizontal="left" wrapText="1"/>
    </xf>
    <xf numFmtId="0" fontId="19" fillId="0" borderId="0" xfId="0" applyFont="1" applyAlignment="1">
      <alignment vertical="top"/>
    </xf>
    <xf numFmtId="0" fontId="18" fillId="0" borderId="0" xfId="0" applyFont="1" applyAlignment="1">
      <alignment horizontal="left" wrapText="1"/>
    </xf>
    <xf numFmtId="0" fontId="9" fillId="0" borderId="48" xfId="0" applyFont="1" applyBorder="1" applyAlignment="1">
      <alignment horizontal="center" vertical="top" wrapText="1"/>
    </xf>
    <xf numFmtId="0" fontId="8" fillId="0" borderId="71" xfId="0" applyFont="1" applyBorder="1" applyAlignment="1">
      <alignment vertical="top" wrapText="1"/>
    </xf>
    <xf numFmtId="0" fontId="23" fillId="0" borderId="0" xfId="0" applyFont="1" applyAlignment="1">
      <alignment vertical="top"/>
    </xf>
    <xf numFmtId="0" fontId="26" fillId="0" borderId="0" xfId="0" applyFont="1" applyAlignment="1">
      <alignment horizontal="left" wrapText="1"/>
    </xf>
    <xf numFmtId="0" fontId="23" fillId="0" borderId="0" xfId="0" applyFont="1" applyAlignment="1">
      <alignment horizontal="left" vertical="top"/>
    </xf>
    <xf numFmtId="0" fontId="26" fillId="0" borderId="0" xfId="0" applyFont="1" applyAlignment="1">
      <alignment horizontal="center" vertical="top"/>
    </xf>
    <xf numFmtId="0" fontId="27" fillId="0" borderId="0" xfId="0" applyFont="1" applyAlignment="1">
      <alignment vertical="top"/>
    </xf>
    <xf numFmtId="0" fontId="11" fillId="0" borderId="0" xfId="0" applyFont="1" applyAlignment="1">
      <alignment horizontal="center" vertical="top"/>
    </xf>
    <xf numFmtId="49" fontId="11" fillId="0" borderId="0" xfId="0" applyNumberFormat="1" applyFont="1" applyAlignment="1">
      <alignment vertical="top"/>
    </xf>
    <xf numFmtId="49" fontId="11" fillId="0" borderId="0" xfId="0" applyNumberFormat="1" applyFont="1" applyAlignment="1">
      <alignment horizontal="right" vertical="top"/>
    </xf>
    <xf numFmtId="0" fontId="3" fillId="0" borderId="48" xfId="0" applyFont="1" applyBorder="1" applyAlignment="1">
      <alignment horizontal="center" vertical="center" wrapText="1"/>
    </xf>
    <xf numFmtId="49" fontId="16" fillId="2" borderId="31" xfId="0" applyNumberFormat="1" applyFont="1" applyFill="1" applyBorder="1" applyAlignment="1">
      <alignment horizontal="center" vertical="top"/>
    </xf>
    <xf numFmtId="2" fontId="3" fillId="0" borderId="0" xfId="0" applyNumberFormat="1" applyFont="1" applyAlignment="1">
      <alignment vertical="top"/>
    </xf>
    <xf numFmtId="0" fontId="11" fillId="0" borderId="52" xfId="0" applyFont="1" applyBorder="1" applyAlignment="1">
      <alignment horizontal="left" vertical="top" wrapText="1"/>
    </xf>
    <xf numFmtId="49" fontId="28" fillId="2" borderId="2" xfId="0" applyNumberFormat="1" applyFont="1" applyFill="1" applyBorder="1" applyAlignment="1">
      <alignment horizontal="center" vertical="top"/>
    </xf>
    <xf numFmtId="49" fontId="28" fillId="3" borderId="3" xfId="0" applyNumberFormat="1" applyFont="1" applyFill="1" applyBorder="1" applyAlignment="1">
      <alignment horizontal="center" vertical="top"/>
    </xf>
    <xf numFmtId="0" fontId="11" fillId="0" borderId="4" xfId="0" applyFont="1" applyBorder="1" applyAlignment="1">
      <alignment horizontal="center" vertical="top"/>
    </xf>
    <xf numFmtId="0" fontId="11" fillId="0" borderId="49" xfId="0" applyFont="1" applyBorder="1" applyAlignment="1">
      <alignment horizontal="center" vertical="top"/>
    </xf>
    <xf numFmtId="0" fontId="11" fillId="0" borderId="53" xfId="0" applyFont="1" applyBorder="1" applyAlignment="1">
      <alignment horizontal="center" vertical="top"/>
    </xf>
    <xf numFmtId="0" fontId="11" fillId="0" borderId="7" xfId="0" applyFont="1" applyBorder="1" applyAlignment="1">
      <alignment horizontal="center" vertical="top" wrapText="1"/>
    </xf>
    <xf numFmtId="164" fontId="11" fillId="0" borderId="50" xfId="0" applyNumberFormat="1" applyFont="1" applyBorder="1" applyAlignment="1">
      <alignment horizontal="center" vertical="center"/>
    </xf>
    <xf numFmtId="0" fontId="11" fillId="0" borderId="17" xfId="0" applyFont="1" applyBorder="1" applyAlignment="1">
      <alignment horizontal="center" vertical="top"/>
    </xf>
    <xf numFmtId="164" fontId="11" fillId="0" borderId="56" xfId="0" applyNumberFormat="1" applyFont="1" applyBorder="1" applyAlignment="1">
      <alignment horizontal="center" vertical="center"/>
    </xf>
    <xf numFmtId="164" fontId="28" fillId="4" borderId="51" xfId="0" applyNumberFormat="1" applyFont="1" applyFill="1" applyBorder="1" applyAlignment="1">
      <alignment horizontal="center" vertical="top"/>
    </xf>
    <xf numFmtId="164" fontId="28" fillId="4" borderId="11" xfId="0" applyNumberFormat="1" applyFont="1" applyFill="1" applyBorder="1" applyAlignment="1">
      <alignment horizontal="center" vertical="top"/>
    </xf>
    <xf numFmtId="0" fontId="26" fillId="0" borderId="38" xfId="0" applyFont="1" applyBorder="1" applyAlignment="1">
      <alignment horizontal="center" vertical="top" wrapText="1"/>
    </xf>
    <xf numFmtId="49" fontId="28" fillId="3" borderId="21" xfId="0" applyNumberFormat="1" applyFont="1" applyFill="1" applyBorder="1" applyAlignment="1">
      <alignment horizontal="center" vertical="top"/>
    </xf>
    <xf numFmtId="0" fontId="11" fillId="3" borderId="22" xfId="0" applyFont="1" applyFill="1" applyBorder="1" applyAlignment="1">
      <alignment vertical="top" wrapText="1"/>
    </xf>
    <xf numFmtId="0" fontId="11" fillId="3" borderId="22" xfId="0" applyFont="1" applyFill="1" applyBorder="1" applyAlignment="1">
      <alignment horizontal="center" vertical="top" wrapText="1"/>
    </xf>
    <xf numFmtId="164" fontId="11" fillId="0" borderId="50" xfId="0" applyNumberFormat="1" applyFont="1" applyBorder="1" applyAlignment="1">
      <alignment horizontal="center" vertical="top"/>
    </xf>
    <xf numFmtId="2" fontId="11" fillId="0" borderId="4" xfId="0" applyNumberFormat="1" applyFont="1" applyBorder="1" applyAlignment="1">
      <alignment horizontal="center" vertical="top" wrapText="1"/>
    </xf>
    <xf numFmtId="164" fontId="11" fillId="0" borderId="4" xfId="0" applyNumberFormat="1" applyFont="1" applyBorder="1" applyAlignment="1">
      <alignment horizontal="center" vertical="top"/>
    </xf>
    <xf numFmtId="1" fontId="11" fillId="0" borderId="25" xfId="0" applyNumberFormat="1" applyFont="1" applyBorder="1" applyAlignment="1">
      <alignment horizontal="center" vertical="top"/>
    </xf>
    <xf numFmtId="164" fontId="11" fillId="0" borderId="49" xfId="0" applyNumberFormat="1" applyFont="1" applyBorder="1" applyAlignment="1">
      <alignment horizontal="center" vertical="center"/>
    </xf>
    <xf numFmtId="164" fontId="11" fillId="0" borderId="17" xfId="0" applyNumberFormat="1" applyFont="1" applyBorder="1" applyAlignment="1">
      <alignment horizontal="center" vertical="center"/>
    </xf>
    <xf numFmtId="9" fontId="11" fillId="0" borderId="29" xfId="0" applyNumberFormat="1" applyFont="1" applyBorder="1" applyAlignment="1">
      <alignment horizontal="center" vertical="top"/>
    </xf>
    <xf numFmtId="9" fontId="26" fillId="0" borderId="38" xfId="0" applyNumberFormat="1" applyFont="1" applyBorder="1" applyAlignment="1">
      <alignment horizontal="center" vertical="top"/>
    </xf>
    <xf numFmtId="164" fontId="11" fillId="0" borderId="4" xfId="0" applyNumberFormat="1" applyFont="1" applyBorder="1" applyAlignment="1">
      <alignment horizontal="center" vertical="center"/>
    </xf>
    <xf numFmtId="0" fontId="11" fillId="0" borderId="17" xfId="0" applyFont="1" applyBorder="1" applyAlignment="1">
      <alignment horizontal="center" vertical="top" wrapText="1"/>
    </xf>
    <xf numFmtId="164" fontId="11" fillId="0" borderId="56" xfId="0" applyNumberFormat="1" applyFont="1" applyBorder="1" applyAlignment="1">
      <alignment horizontal="center" vertical="top"/>
    </xf>
    <xf numFmtId="9" fontId="26" fillId="0" borderId="29" xfId="0" applyNumberFormat="1" applyFont="1" applyBorder="1" applyAlignment="1">
      <alignment horizontal="center" vertical="top"/>
    </xf>
    <xf numFmtId="2" fontId="11" fillId="0" borderId="52" xfId="0" applyNumberFormat="1" applyFont="1" applyBorder="1" applyAlignment="1">
      <alignment horizontal="center" vertical="center"/>
    </xf>
    <xf numFmtId="2" fontId="28" fillId="4" borderId="11" xfId="0" applyNumberFormat="1" applyFont="1" applyFill="1" applyBorder="1" applyAlignment="1">
      <alignment horizontal="center" vertical="top"/>
    </xf>
    <xf numFmtId="2" fontId="11" fillId="0" borderId="49" xfId="0" applyNumberFormat="1" applyFont="1" applyBorder="1" applyAlignment="1">
      <alignment horizontal="center" vertical="center"/>
    </xf>
    <xf numFmtId="164" fontId="28" fillId="4" borderId="51" xfId="0" applyNumberFormat="1" applyFont="1" applyFill="1" applyBorder="1" applyAlignment="1">
      <alignment horizontal="center" vertical="center"/>
    </xf>
    <xf numFmtId="2" fontId="11" fillId="0" borderId="4" xfId="0" applyNumberFormat="1" applyFont="1" applyBorder="1" applyAlignment="1">
      <alignment horizontal="center" vertical="center"/>
    </xf>
    <xf numFmtId="0" fontId="11" fillId="0" borderId="49" xfId="0" applyFont="1" applyBorder="1" applyAlignment="1">
      <alignment horizontal="center" vertical="top" wrapText="1"/>
    </xf>
    <xf numFmtId="49" fontId="28" fillId="2" borderId="31" xfId="0" applyNumberFormat="1" applyFont="1" applyFill="1" applyBorder="1" applyAlignment="1">
      <alignment horizontal="center" vertical="top"/>
    </xf>
    <xf numFmtId="164" fontId="28" fillId="3" borderId="47" xfId="0" applyNumberFormat="1" applyFont="1" applyFill="1" applyBorder="1" applyAlignment="1">
      <alignment horizontal="center" vertical="top"/>
    </xf>
    <xf numFmtId="0" fontId="11" fillId="0" borderId="74" xfId="0" applyFont="1" applyBorder="1" applyAlignment="1">
      <alignment horizontal="center" vertical="top"/>
    </xf>
    <xf numFmtId="9" fontId="11" fillId="0" borderId="38" xfId="0" applyNumberFormat="1" applyFont="1" applyBorder="1" applyAlignment="1">
      <alignment horizontal="center" vertical="top"/>
    </xf>
    <xf numFmtId="0" fontId="11" fillId="3" borderId="41" xfId="0" applyFont="1" applyFill="1" applyBorder="1" applyAlignment="1">
      <alignment horizontal="center" vertical="top" wrapText="1"/>
    </xf>
    <xf numFmtId="164" fontId="28" fillId="2" borderId="47" xfId="0" applyNumberFormat="1" applyFont="1" applyFill="1" applyBorder="1" applyAlignment="1">
      <alignment horizontal="center" vertical="top"/>
    </xf>
    <xf numFmtId="49" fontId="28" fillId="6" borderId="2" xfId="0" applyNumberFormat="1" applyFont="1" applyFill="1" applyBorder="1" applyAlignment="1">
      <alignment horizontal="center" vertical="top"/>
    </xf>
    <xf numFmtId="0" fontId="26" fillId="0" borderId="0" xfId="0" applyFont="1" applyAlignment="1">
      <alignment vertical="top"/>
    </xf>
    <xf numFmtId="164" fontId="11" fillId="0" borderId="65" xfId="0" applyNumberFormat="1" applyFont="1" applyBorder="1" applyAlignment="1">
      <alignment horizontal="center" vertical="top"/>
    </xf>
    <xf numFmtId="164" fontId="11" fillId="0" borderId="53" xfId="0" applyNumberFormat="1" applyFont="1" applyBorder="1" applyAlignment="1">
      <alignment horizontal="center" vertical="top"/>
    </xf>
    <xf numFmtId="164" fontId="11" fillId="0" borderId="49" xfId="0" applyNumberFormat="1" applyFont="1" applyBorder="1" applyAlignment="1">
      <alignment horizontal="center" vertical="top"/>
    </xf>
    <xf numFmtId="0" fontId="28" fillId="0" borderId="0" xfId="0" applyFont="1" applyAlignment="1">
      <alignment vertical="top"/>
    </xf>
    <xf numFmtId="0" fontId="11" fillId="0" borderId="0" xfId="0" applyFont="1" applyAlignment="1">
      <alignment horizontal="left"/>
    </xf>
    <xf numFmtId="0" fontId="11" fillId="7" borderId="47" xfId="0" applyFont="1" applyFill="1" applyBorder="1" applyAlignment="1">
      <alignment horizontal="left" vertical="top" wrapText="1"/>
    </xf>
    <xf numFmtId="0" fontId="11" fillId="0" borderId="14" xfId="0" applyFont="1" applyBorder="1" applyAlignment="1">
      <alignment vertical="top" wrapText="1"/>
    </xf>
    <xf numFmtId="0" fontId="11" fillId="0" borderId="52" xfId="0" applyFont="1" applyBorder="1" applyAlignment="1">
      <alignment vertical="top" wrapText="1"/>
    </xf>
    <xf numFmtId="0" fontId="11" fillId="0" borderId="75" xfId="0" applyFont="1" applyBorder="1" applyAlignment="1">
      <alignment vertical="top" wrapText="1"/>
    </xf>
    <xf numFmtId="49" fontId="28" fillId="2" borderId="33" xfId="0" applyNumberFormat="1" applyFont="1" applyFill="1" applyBorder="1" applyAlignment="1">
      <alignment horizontal="center" vertical="top"/>
    </xf>
    <xf numFmtId="49" fontId="28" fillId="2" borderId="5" xfId="0" applyNumberFormat="1" applyFont="1" applyFill="1" applyBorder="1" applyAlignment="1">
      <alignment horizontal="center" vertical="top"/>
    </xf>
    <xf numFmtId="0" fontId="11" fillId="0" borderId="58" xfId="0" applyFont="1" applyBorder="1" applyAlignment="1">
      <alignment vertical="top" wrapText="1"/>
    </xf>
    <xf numFmtId="49" fontId="28" fillId="2" borderId="37" xfId="0" applyNumberFormat="1" applyFont="1" applyFill="1" applyBorder="1" applyAlignment="1">
      <alignment horizontal="center" vertical="top"/>
    </xf>
    <xf numFmtId="49" fontId="28" fillId="3" borderId="29" xfId="0" applyNumberFormat="1" applyFont="1" applyFill="1" applyBorder="1" applyAlignment="1">
      <alignment horizontal="center" vertical="top"/>
    </xf>
    <xf numFmtId="0" fontId="28" fillId="0" borderId="0" xfId="0" applyFont="1" applyAlignment="1">
      <alignment horizontal="center" vertical="top"/>
    </xf>
    <xf numFmtId="0" fontId="11" fillId="0" borderId="0" xfId="0" applyFont="1" applyAlignment="1">
      <alignment horizontal="left" vertical="top" wrapText="1"/>
    </xf>
    <xf numFmtId="0" fontId="7" fillId="0" borderId="0" xfId="0" applyFont="1" applyAlignment="1">
      <alignment vertical="top"/>
    </xf>
    <xf numFmtId="0" fontId="7" fillId="0" borderId="0" xfId="0" applyFont="1" applyAlignment="1">
      <alignment horizontal="left"/>
    </xf>
    <xf numFmtId="49" fontId="28" fillId="3" borderId="34" xfId="0" applyNumberFormat="1" applyFont="1" applyFill="1" applyBorder="1" applyAlignment="1">
      <alignment horizontal="center" vertical="top"/>
    </xf>
    <xf numFmtId="0" fontId="11" fillId="0" borderId="4" xfId="0" applyFont="1" applyBorder="1" applyAlignment="1">
      <alignment horizontal="center" vertical="top" wrapText="1"/>
    </xf>
    <xf numFmtId="164" fontId="11" fillId="0" borderId="4" xfId="0" applyNumberFormat="1" applyFont="1" applyBorder="1" applyAlignment="1">
      <alignment horizontal="center" vertical="top" wrapText="1"/>
    </xf>
    <xf numFmtId="49" fontId="28" fillId="3" borderId="38" xfId="0" applyNumberFormat="1" applyFont="1" applyFill="1" applyBorder="1" applyAlignment="1">
      <alignment horizontal="center" vertical="top"/>
    </xf>
    <xf numFmtId="0" fontId="28" fillId="4" borderId="11" xfId="0" applyFont="1" applyFill="1" applyBorder="1" applyAlignment="1">
      <alignment horizontal="center" vertical="top"/>
    </xf>
    <xf numFmtId="164" fontId="28" fillId="8" borderId="11" xfId="0" applyNumberFormat="1" applyFont="1" applyFill="1" applyBorder="1" applyAlignment="1">
      <alignment horizontal="center" vertical="top"/>
    </xf>
    <xf numFmtId="49" fontId="28" fillId="3" borderId="6" xfId="0" applyNumberFormat="1" applyFont="1" applyFill="1" applyBorder="1" applyAlignment="1">
      <alignment horizontal="center" vertical="top"/>
    </xf>
    <xf numFmtId="164" fontId="11" fillId="5" borderId="4" xfId="0" applyNumberFormat="1" applyFont="1" applyFill="1" applyBorder="1" applyAlignment="1">
      <alignment horizontal="center" vertical="top"/>
    </xf>
    <xf numFmtId="0" fontId="11" fillId="0" borderId="15" xfId="0" applyFont="1" applyBorder="1" applyAlignment="1">
      <alignment horizontal="center" vertical="top"/>
    </xf>
    <xf numFmtId="0" fontId="28" fillId="4" borderId="20" xfId="0" applyFont="1" applyFill="1" applyBorder="1" applyAlignment="1">
      <alignment horizontal="center" vertical="top"/>
    </xf>
    <xf numFmtId="164" fontId="28" fillId="4" borderId="46" xfId="0" applyNumberFormat="1" applyFont="1" applyFill="1" applyBorder="1" applyAlignment="1">
      <alignment horizontal="center" vertical="top"/>
    </xf>
    <xf numFmtId="0" fontId="11" fillId="0" borderId="30" xfId="0" applyFont="1" applyBorder="1" applyAlignment="1">
      <alignment horizontal="center" vertical="top"/>
    </xf>
    <xf numFmtId="164" fontId="11" fillId="7" borderId="4" xfId="0" applyNumberFormat="1" applyFont="1" applyFill="1" applyBorder="1" applyAlignment="1">
      <alignment horizontal="center" vertical="top"/>
    </xf>
    <xf numFmtId="164" fontId="11" fillId="7" borderId="44" xfId="0" applyNumberFormat="1" applyFont="1" applyFill="1" applyBorder="1" applyAlignment="1">
      <alignment horizontal="center" vertical="top"/>
    </xf>
    <xf numFmtId="164" fontId="11" fillId="7" borderId="17" xfId="0" applyNumberFormat="1" applyFont="1" applyFill="1" applyBorder="1" applyAlignment="1">
      <alignment horizontal="center" vertical="top"/>
    </xf>
    <xf numFmtId="0" fontId="11" fillId="3" borderId="42" xfId="0" applyFont="1" applyFill="1" applyBorder="1" applyAlignment="1">
      <alignment horizontal="center" vertical="top" wrapText="1"/>
    </xf>
    <xf numFmtId="0" fontId="11" fillId="0" borderId="50" xfId="0" applyFont="1" applyBorder="1" applyAlignment="1">
      <alignment horizontal="center" vertical="top"/>
    </xf>
    <xf numFmtId="49" fontId="26" fillId="0" borderId="0" xfId="0" applyNumberFormat="1" applyFont="1" applyAlignment="1">
      <alignment vertical="top"/>
    </xf>
    <xf numFmtId="49" fontId="26" fillId="0" borderId="0" xfId="0" applyNumberFormat="1" applyFont="1" applyAlignment="1">
      <alignment horizontal="right" vertical="top"/>
    </xf>
    <xf numFmtId="0" fontId="11" fillId="0" borderId="48" xfId="0" applyFont="1" applyBorder="1" applyAlignment="1">
      <alignment horizontal="center" vertical="center" wrapText="1"/>
    </xf>
    <xf numFmtId="2" fontId="11" fillId="0" borderId="53" xfId="0" applyNumberFormat="1" applyFont="1" applyBorder="1" applyAlignment="1">
      <alignment horizontal="center" vertical="top"/>
    </xf>
    <xf numFmtId="0" fontId="11" fillId="0" borderId="29" xfId="0" applyFont="1" applyBorder="1" applyAlignment="1">
      <alignment horizontal="center" vertical="top"/>
    </xf>
    <xf numFmtId="0" fontId="11" fillId="0" borderId="44" xfId="0" applyFont="1" applyBorder="1" applyAlignment="1">
      <alignment horizontal="center" vertical="top"/>
    </xf>
    <xf numFmtId="0" fontId="28" fillId="4" borderId="46" xfId="0" applyFont="1" applyFill="1" applyBorder="1" applyAlignment="1">
      <alignment horizontal="center" vertical="top"/>
    </xf>
    <xf numFmtId="164" fontId="11" fillId="5" borderId="49" xfId="0" applyNumberFormat="1" applyFont="1" applyFill="1" applyBorder="1" applyAlignment="1">
      <alignment horizontal="center" vertical="top"/>
    </xf>
    <xf numFmtId="0" fontId="11" fillId="7" borderId="58" xfId="0" applyFont="1" applyFill="1" applyBorder="1" applyAlignment="1">
      <alignment vertical="top" wrapText="1"/>
    </xf>
    <xf numFmtId="0" fontId="11" fillId="7" borderId="37" xfId="0" applyFont="1" applyFill="1" applyBorder="1" applyAlignment="1">
      <alignment vertical="top" wrapText="1"/>
    </xf>
    <xf numFmtId="0" fontId="28" fillId="4" borderId="72" xfId="0" applyFont="1" applyFill="1" applyBorder="1" applyAlignment="1">
      <alignment horizontal="center" vertical="top"/>
    </xf>
    <xf numFmtId="164" fontId="28" fillId="4" borderId="70" xfId="0" applyNumberFormat="1" applyFont="1" applyFill="1" applyBorder="1" applyAlignment="1">
      <alignment horizontal="center" vertical="top"/>
    </xf>
    <xf numFmtId="164" fontId="3" fillId="0" borderId="0" xfId="0" applyNumberFormat="1" applyFont="1" applyAlignment="1">
      <alignment vertical="top"/>
    </xf>
    <xf numFmtId="49" fontId="16" fillId="2" borderId="33" xfId="0" applyNumberFormat="1" applyFont="1" applyFill="1" applyBorder="1" applyAlignment="1">
      <alignment horizontal="center" vertical="top" wrapText="1"/>
    </xf>
    <xf numFmtId="1" fontId="11" fillId="0" borderId="38" xfId="0" applyNumberFormat="1" applyFont="1" applyBorder="1" applyAlignment="1">
      <alignment horizontal="center" vertical="top"/>
    </xf>
    <xf numFmtId="1" fontId="11" fillId="0" borderId="30" xfId="0" applyNumberFormat="1" applyFont="1" applyBorder="1" applyAlignment="1">
      <alignment horizontal="center" vertical="top"/>
    </xf>
    <xf numFmtId="1" fontId="26" fillId="0" borderId="25" xfId="0" applyNumberFormat="1" applyFont="1" applyBorder="1" applyAlignment="1">
      <alignment horizontal="center" vertical="top"/>
    </xf>
    <xf numFmtId="0" fontId="11" fillId="0" borderId="50" xfId="0" applyFont="1" applyBorder="1" applyAlignment="1">
      <alignment horizontal="left" vertical="top" wrapText="1"/>
    </xf>
    <xf numFmtId="0" fontId="25" fillId="0" borderId="0" xfId="0" applyFont="1" applyAlignment="1">
      <alignment vertical="top" wrapText="1"/>
    </xf>
    <xf numFmtId="0" fontId="16" fillId="0" borderId="0" xfId="0" applyFont="1" applyAlignment="1">
      <alignment horizontal="right" vertical="top" wrapText="1"/>
    </xf>
    <xf numFmtId="0" fontId="18" fillId="0" borderId="0" xfId="0" applyFont="1" applyAlignment="1">
      <alignment horizontal="left"/>
    </xf>
    <xf numFmtId="0" fontId="3" fillId="0" borderId="0" xfId="0" applyFont="1" applyAlignment="1">
      <alignment horizontal="center" vertical="top"/>
    </xf>
    <xf numFmtId="0" fontId="9" fillId="0" borderId="0" xfId="0" applyFont="1" applyAlignment="1">
      <alignment vertical="top"/>
    </xf>
    <xf numFmtId="0" fontId="11" fillId="0" borderId="29" xfId="0" applyFont="1" applyBorder="1" applyAlignment="1">
      <alignment horizontal="center" vertical="top" wrapText="1"/>
    </xf>
    <xf numFmtId="0" fontId="11" fillId="0" borderId="18" xfId="0" applyFont="1" applyBorder="1" applyAlignment="1">
      <alignment horizontal="center" vertical="top" wrapText="1"/>
    </xf>
    <xf numFmtId="0" fontId="11" fillId="0" borderId="68" xfId="0" applyFont="1" applyBorder="1" applyAlignment="1">
      <alignment vertical="top" wrapText="1"/>
    </xf>
    <xf numFmtId="0" fontId="11" fillId="0" borderId="54" xfId="0" applyFont="1" applyBorder="1" applyAlignment="1">
      <alignment horizontal="center" vertical="top"/>
    </xf>
    <xf numFmtId="0" fontId="11" fillId="0" borderId="13" xfId="0" applyFont="1" applyBorder="1" applyAlignment="1">
      <alignment horizontal="center" vertical="top" wrapText="1"/>
    </xf>
    <xf numFmtId="0" fontId="11" fillId="0" borderId="54" xfId="0" applyFont="1" applyBorder="1" applyAlignment="1">
      <alignment horizontal="center" vertical="top" wrapText="1"/>
    </xf>
    <xf numFmtId="0" fontId="18" fillId="0" borderId="0" xfId="0" applyFont="1" applyAlignment="1">
      <alignment vertical="top"/>
    </xf>
    <xf numFmtId="0" fontId="18" fillId="0" borderId="0" xfId="0" applyFont="1" applyAlignment="1">
      <alignment horizontal="center" vertical="top"/>
    </xf>
    <xf numFmtId="0" fontId="22" fillId="0" borderId="0" xfId="0" applyFont="1" applyAlignment="1">
      <alignment horizontal="center" vertical="top"/>
    </xf>
    <xf numFmtId="0" fontId="5" fillId="0" borderId="14" xfId="0" applyFont="1" applyBorder="1" applyAlignment="1">
      <alignment horizontal="left" vertical="top" wrapText="1"/>
    </xf>
    <xf numFmtId="164" fontId="11" fillId="0" borderId="45" xfId="0" applyNumberFormat="1" applyFont="1" applyBorder="1" applyAlignment="1">
      <alignment horizontal="center" vertical="center"/>
    </xf>
    <xf numFmtId="0" fontId="5" fillId="0" borderId="58" xfId="0" applyFont="1" applyBorder="1" applyAlignment="1">
      <alignment horizontal="left" vertical="top" wrapText="1"/>
    </xf>
    <xf numFmtId="164" fontId="28" fillId="3" borderId="31" xfId="0" applyNumberFormat="1" applyFont="1" applyFill="1" applyBorder="1" applyAlignment="1">
      <alignment horizontal="center" vertical="center"/>
    </xf>
    <xf numFmtId="164" fontId="28" fillId="3" borderId="47" xfId="0" applyNumberFormat="1" applyFont="1" applyFill="1" applyBorder="1" applyAlignment="1">
      <alignment horizontal="center" vertical="center"/>
    </xf>
    <xf numFmtId="164" fontId="28" fillId="4" borderId="40" xfId="0" applyNumberFormat="1" applyFont="1" applyFill="1" applyBorder="1" applyAlignment="1">
      <alignment horizontal="center" vertical="top"/>
    </xf>
    <xf numFmtId="0" fontId="5" fillId="0" borderId="4" xfId="0" applyFont="1" applyBorder="1" applyAlignment="1">
      <alignment horizontal="center" vertical="top"/>
    </xf>
    <xf numFmtId="164" fontId="5" fillId="0" borderId="4" xfId="0" applyNumberFormat="1" applyFont="1" applyBorder="1" applyAlignment="1">
      <alignment horizontal="center" vertical="center"/>
    </xf>
    <xf numFmtId="0" fontId="5" fillId="0" borderId="53" xfId="0" applyFont="1" applyBorder="1" applyAlignment="1">
      <alignment horizontal="center" vertical="top"/>
    </xf>
    <xf numFmtId="164" fontId="5" fillId="0" borderId="49" xfId="0" applyNumberFormat="1" applyFont="1" applyBorder="1" applyAlignment="1">
      <alignment horizontal="center" vertical="center"/>
    </xf>
    <xf numFmtId="0" fontId="32" fillId="0" borderId="40" xfId="0" applyFont="1" applyBorder="1" applyAlignment="1">
      <alignment vertical="top" wrapText="1"/>
    </xf>
    <xf numFmtId="164" fontId="5" fillId="5" borderId="4" xfId="0" applyNumberFormat="1" applyFont="1" applyFill="1" applyBorder="1" applyAlignment="1">
      <alignment horizontal="center" vertical="top"/>
    </xf>
    <xf numFmtId="164" fontId="5" fillId="0" borderId="4" xfId="0" applyNumberFormat="1" applyFont="1" applyBorder="1" applyAlignment="1">
      <alignment horizontal="center" vertical="top"/>
    </xf>
    <xf numFmtId="164" fontId="4" fillId="4" borderId="51" xfId="0" applyNumberFormat="1" applyFont="1" applyFill="1" applyBorder="1" applyAlignment="1">
      <alignment horizontal="center" vertical="top"/>
    </xf>
    <xf numFmtId="0" fontId="5" fillId="0" borderId="49" xfId="0" applyFont="1" applyBorder="1" applyAlignment="1">
      <alignment horizontal="center" vertical="top"/>
    </xf>
    <xf numFmtId="164" fontId="5" fillId="0" borderId="53" xfId="0" applyNumberFormat="1" applyFont="1" applyBorder="1" applyAlignment="1">
      <alignment horizontal="center" vertical="top"/>
    </xf>
    <xf numFmtId="2" fontId="5" fillId="0" borderId="49" xfId="0" applyNumberFormat="1" applyFont="1" applyBorder="1" applyAlignment="1">
      <alignment horizontal="center" vertical="top"/>
    </xf>
    <xf numFmtId="164" fontId="5" fillId="5" borderId="53" xfId="0" applyNumberFormat="1" applyFont="1" applyFill="1" applyBorder="1" applyAlignment="1">
      <alignment horizontal="center" vertical="top"/>
    </xf>
    <xf numFmtId="0" fontId="11" fillId="0" borderId="74" xfId="0" applyFont="1" applyBorder="1" applyAlignment="1">
      <alignment horizontal="left" vertical="top" wrapText="1"/>
    </xf>
    <xf numFmtId="164" fontId="5" fillId="5" borderId="49" xfId="0" applyNumberFormat="1" applyFont="1" applyFill="1" applyBorder="1" applyAlignment="1">
      <alignment horizontal="center" vertical="top"/>
    </xf>
    <xf numFmtId="164" fontId="5" fillId="0" borderId="49" xfId="0" applyNumberFormat="1" applyFont="1" applyBorder="1" applyAlignment="1">
      <alignment horizontal="center" vertical="top"/>
    </xf>
    <xf numFmtId="164" fontId="5" fillId="7" borderId="4" xfId="0" applyNumberFormat="1" applyFont="1" applyFill="1" applyBorder="1" applyAlignment="1">
      <alignment horizontal="center" vertical="top"/>
    </xf>
    <xf numFmtId="164" fontId="5" fillId="7" borderId="44" xfId="0" applyNumberFormat="1" applyFont="1" applyFill="1" applyBorder="1" applyAlignment="1">
      <alignment horizontal="center" vertical="top"/>
    </xf>
    <xf numFmtId="0" fontId="11" fillId="0" borderId="45" xfId="0" applyFont="1" applyBorder="1" applyAlignment="1">
      <alignment horizontal="center" vertical="top"/>
    </xf>
    <xf numFmtId="0" fontId="11" fillId="2" borderId="31" xfId="0" applyFont="1" applyFill="1" applyBorder="1" applyAlignment="1">
      <alignment vertical="top"/>
    </xf>
    <xf numFmtId="2" fontId="15" fillId="0" borderId="0" xfId="0" applyNumberFormat="1" applyFont="1" applyAlignment="1">
      <alignment vertical="top"/>
    </xf>
    <xf numFmtId="0" fontId="11" fillId="0" borderId="76" xfId="0" applyFont="1" applyBorder="1" applyAlignment="1">
      <alignment vertical="top" wrapText="1"/>
    </xf>
    <xf numFmtId="0" fontId="11" fillId="0" borderId="16" xfId="0" applyFont="1" applyBorder="1" applyAlignment="1">
      <alignment wrapText="1"/>
    </xf>
    <xf numFmtId="0" fontId="11" fillId="0" borderId="59" xfId="0" applyFont="1" applyBorder="1" applyAlignment="1">
      <alignment wrapText="1"/>
    </xf>
    <xf numFmtId="0" fontId="11" fillId="0" borderId="0" xfId="0" applyFont="1" applyAlignment="1">
      <alignment wrapText="1"/>
    </xf>
    <xf numFmtId="0" fontId="26" fillId="0" borderId="39" xfId="0" applyFont="1" applyBorder="1" applyAlignment="1">
      <alignment horizontal="left" vertical="top" wrapText="1"/>
    </xf>
    <xf numFmtId="0" fontId="11" fillId="7" borderId="13" xfId="0" applyFont="1" applyFill="1" applyBorder="1" applyAlignment="1">
      <alignment horizontal="center" vertical="top"/>
    </xf>
    <xf numFmtId="0" fontId="11" fillId="7" borderId="54" xfId="0" applyFont="1" applyFill="1" applyBorder="1" applyAlignment="1">
      <alignment horizontal="center" vertical="top"/>
    </xf>
    <xf numFmtId="0" fontId="11" fillId="7" borderId="1" xfId="0" applyFont="1" applyFill="1" applyBorder="1" applyAlignment="1">
      <alignment horizontal="center" vertical="top"/>
    </xf>
    <xf numFmtId="0" fontId="11" fillId="7" borderId="29" xfId="0" applyFont="1" applyFill="1" applyBorder="1" applyAlignment="1">
      <alignment horizontal="center" vertical="top"/>
    </xf>
    <xf numFmtId="0" fontId="14" fillId="0" borderId="25" xfId="0" applyFont="1" applyBorder="1" applyAlignment="1">
      <alignment horizontal="center" vertical="top"/>
    </xf>
    <xf numFmtId="164" fontId="11" fillId="0" borderId="70" xfId="0" applyNumberFormat="1" applyFont="1" applyBorder="1" applyAlignment="1">
      <alignment horizontal="center" vertical="center"/>
    </xf>
    <xf numFmtId="2" fontId="11" fillId="0" borderId="7" xfId="0" applyNumberFormat="1" applyFont="1" applyBorder="1" applyAlignment="1">
      <alignment horizontal="center" vertical="center"/>
    </xf>
    <xf numFmtId="164" fontId="11" fillId="0" borderId="7" xfId="0" applyNumberFormat="1" applyFont="1" applyBorder="1" applyAlignment="1">
      <alignment horizontal="center" vertical="center"/>
    </xf>
    <xf numFmtId="0" fontId="11" fillId="0" borderId="75" xfId="0" applyFont="1" applyBorder="1" applyAlignment="1">
      <alignment horizontal="left" vertical="top" wrapText="1"/>
    </xf>
    <xf numFmtId="2" fontId="28" fillId="4" borderId="11" xfId="0" applyNumberFormat="1" applyFont="1" applyFill="1" applyBorder="1" applyAlignment="1">
      <alignment horizontal="center" vertical="center"/>
    </xf>
    <xf numFmtId="164" fontId="11" fillId="0" borderId="44" xfId="0" applyNumberFormat="1" applyFont="1" applyBorder="1" applyAlignment="1">
      <alignment horizontal="center" vertical="center"/>
    </xf>
    <xf numFmtId="164" fontId="11" fillId="0" borderId="66" xfId="0" applyNumberFormat="1" applyFont="1" applyBorder="1" applyAlignment="1">
      <alignment horizontal="center" vertical="center"/>
    </xf>
    <xf numFmtId="0" fontId="5" fillId="0" borderId="52" xfId="0" applyFont="1" applyBorder="1" applyAlignment="1">
      <alignment horizontal="left" vertical="top" wrapText="1"/>
    </xf>
    <xf numFmtId="164" fontId="11" fillId="0" borderId="55" xfId="0" applyNumberFormat="1" applyFont="1" applyBorder="1" applyAlignment="1">
      <alignment horizontal="center" vertical="center"/>
    </xf>
    <xf numFmtId="164" fontId="28" fillId="3" borderId="2" xfId="0" applyNumberFormat="1" applyFont="1" applyFill="1" applyBorder="1" applyAlignment="1">
      <alignment horizontal="center" vertical="top"/>
    </xf>
    <xf numFmtId="0" fontId="11" fillId="2" borderId="22" xfId="0" applyFont="1" applyFill="1" applyBorder="1" applyAlignment="1">
      <alignment vertical="top"/>
    </xf>
    <xf numFmtId="0" fontId="28" fillId="3" borderId="3" xfId="0" applyFont="1" applyFill="1" applyBorder="1" applyAlignment="1">
      <alignment horizontal="left" vertical="top" wrapText="1"/>
    </xf>
    <xf numFmtId="0" fontId="28" fillId="3" borderId="21" xfId="0" applyFont="1" applyFill="1" applyBorder="1" applyAlignment="1">
      <alignment horizontal="left" vertical="top" wrapText="1"/>
    </xf>
    <xf numFmtId="49" fontId="11" fillId="0" borderId="6" xfId="0" applyNumberFormat="1" applyFont="1" applyBorder="1" applyAlignment="1">
      <alignment horizontal="center" vertical="top"/>
    </xf>
    <xf numFmtId="49" fontId="11" fillId="0" borderId="38" xfId="0" applyNumberFormat="1" applyFont="1" applyBorder="1" applyAlignment="1">
      <alignment horizontal="center" vertical="top"/>
    </xf>
    <xf numFmtId="49" fontId="26" fillId="0" borderId="38" xfId="0" applyNumberFormat="1" applyFont="1" applyBorder="1" applyAlignment="1">
      <alignment horizontal="center" vertical="top"/>
    </xf>
    <xf numFmtId="49" fontId="11" fillId="0" borderId="29" xfId="0" applyNumberFormat="1" applyFont="1" applyBorder="1" applyAlignment="1">
      <alignment horizontal="center" vertical="top"/>
    </xf>
    <xf numFmtId="49" fontId="11" fillId="0" borderId="18" xfId="0" applyNumberFormat="1" applyFont="1" applyBorder="1" applyAlignment="1">
      <alignment horizontal="center" vertical="top"/>
    </xf>
    <xf numFmtId="0" fontId="7" fillId="0" borderId="0" xfId="0" applyFont="1"/>
    <xf numFmtId="0" fontId="5" fillId="0" borderId="50" xfId="0" applyFont="1" applyBorder="1" applyAlignment="1">
      <alignment horizontal="left" vertical="top" wrapText="1"/>
    </xf>
    <xf numFmtId="0" fontId="5" fillId="0" borderId="52" xfId="0" applyFont="1" applyBorder="1" applyAlignment="1">
      <alignment vertical="top" wrapText="1"/>
    </xf>
    <xf numFmtId="0" fontId="5" fillId="0" borderId="65" xfId="0" applyFont="1" applyBorder="1" applyAlignment="1">
      <alignment vertical="top" wrapText="1"/>
    </xf>
    <xf numFmtId="0" fontId="11" fillId="0" borderId="14" xfId="0" applyFont="1" applyBorder="1" applyAlignment="1">
      <alignment horizontal="left" vertical="top" wrapText="1"/>
    </xf>
    <xf numFmtId="0" fontId="11" fillId="0" borderId="58" xfId="0" applyFont="1" applyBorder="1" applyAlignment="1">
      <alignment horizontal="left" vertical="top" wrapText="1"/>
    </xf>
    <xf numFmtId="0" fontId="11" fillId="0" borderId="39" xfId="0" applyFont="1" applyBorder="1" applyAlignment="1">
      <alignment horizontal="left" vertical="top" wrapText="1"/>
    </xf>
    <xf numFmtId="0" fontId="11" fillId="0" borderId="35" xfId="0" applyFont="1" applyBorder="1" applyAlignment="1">
      <alignment horizontal="center" vertical="top" wrapText="1"/>
    </xf>
    <xf numFmtId="0" fontId="11" fillId="0" borderId="35" xfId="0" applyFont="1" applyBorder="1" applyAlignment="1">
      <alignment horizontal="center" vertical="top"/>
    </xf>
    <xf numFmtId="0" fontId="11" fillId="0" borderId="50" xfId="0" applyFont="1" applyBorder="1" applyAlignment="1">
      <alignment vertical="top" wrapText="1"/>
    </xf>
    <xf numFmtId="0" fontId="11" fillId="0" borderId="41" xfId="0" applyFont="1" applyBorder="1" applyAlignment="1">
      <alignment horizontal="center" vertical="top"/>
    </xf>
    <xf numFmtId="0" fontId="5" fillId="0" borderId="73" xfId="0" applyFont="1" applyBorder="1" applyAlignment="1">
      <alignment horizontal="center" vertical="center" wrapText="1"/>
    </xf>
    <xf numFmtId="0" fontId="5" fillId="0" borderId="54" xfId="0" applyFont="1" applyBorder="1" applyAlignment="1">
      <alignment horizontal="center" vertical="top" wrapText="1"/>
    </xf>
    <xf numFmtId="0" fontId="11" fillId="0" borderId="54" xfId="0" applyFont="1" applyBorder="1" applyAlignment="1">
      <alignment horizontal="center" vertical="center" wrapText="1"/>
    </xf>
    <xf numFmtId="0" fontId="11" fillId="2" borderId="21" xfId="0" applyFont="1" applyFill="1" applyBorder="1" applyAlignment="1">
      <alignment horizontal="center" vertical="top"/>
    </xf>
    <xf numFmtId="49" fontId="11" fillId="0" borderId="34" xfId="0" applyNumberFormat="1" applyFont="1" applyBorder="1" applyAlignment="1">
      <alignment horizontal="center" vertical="top"/>
    </xf>
    <xf numFmtId="0" fontId="11" fillId="0" borderId="12" xfId="0" applyFont="1" applyBorder="1" applyAlignment="1">
      <alignment horizontal="left" vertical="top" wrapText="1"/>
    </xf>
    <xf numFmtId="164" fontId="11" fillId="5" borderId="53" xfId="0" applyNumberFormat="1" applyFont="1" applyFill="1" applyBorder="1" applyAlignment="1">
      <alignment horizontal="center" vertical="top"/>
    </xf>
    <xf numFmtId="1" fontId="11" fillId="0" borderId="33" xfId="0" applyNumberFormat="1" applyFont="1" applyBorder="1" applyAlignment="1">
      <alignment horizontal="left" vertical="top" wrapText="1"/>
    </xf>
    <xf numFmtId="0" fontId="7" fillId="0" borderId="39" xfId="0" applyFont="1" applyBorder="1" applyAlignment="1">
      <alignment horizontal="left" vertical="top" wrapText="1"/>
    </xf>
    <xf numFmtId="0" fontId="22" fillId="0" borderId="0" xfId="0" applyFont="1" applyAlignment="1">
      <alignment wrapText="1"/>
    </xf>
    <xf numFmtId="0" fontId="11" fillId="0" borderId="29" xfId="0" applyFont="1" applyBorder="1" applyAlignment="1">
      <alignment horizontal="center" vertical="center" textRotation="90"/>
    </xf>
    <xf numFmtId="0" fontId="11" fillId="0" borderId="38" xfId="0" applyFont="1" applyBorder="1" applyAlignment="1">
      <alignment horizontal="center" vertical="center" textRotation="90"/>
    </xf>
    <xf numFmtId="0" fontId="25" fillId="0" borderId="40" xfId="0" applyFont="1" applyBorder="1" applyAlignment="1">
      <alignment horizontal="left" vertical="center" wrapText="1"/>
    </xf>
    <xf numFmtId="0" fontId="25" fillId="0" borderId="42" xfId="0" applyFont="1" applyBorder="1" applyAlignment="1">
      <alignment vertical="center" wrapText="1"/>
    </xf>
    <xf numFmtId="1" fontId="11" fillId="0" borderId="62" xfId="0" applyNumberFormat="1" applyFont="1" applyBorder="1" applyAlignment="1">
      <alignment horizontal="left" vertical="top" wrapText="1"/>
    </xf>
    <xf numFmtId="0" fontId="3" fillId="0" borderId="63" xfId="0" applyFont="1" applyBorder="1" applyAlignment="1">
      <alignment horizontal="center" vertical="top" wrapText="1"/>
    </xf>
    <xf numFmtId="0" fontId="11" fillId="0" borderId="29" xfId="0" applyFont="1" applyBorder="1" applyAlignment="1">
      <alignment horizontal="center" vertical="center" wrapText="1"/>
    </xf>
    <xf numFmtId="0" fontId="11" fillId="0" borderId="62" xfId="0" applyFont="1" applyBorder="1" applyAlignment="1">
      <alignment horizontal="left" vertical="top" wrapText="1"/>
    </xf>
    <xf numFmtId="0" fontId="11" fillId="0" borderId="27" xfId="0" applyFont="1" applyBorder="1" applyAlignment="1">
      <alignment horizontal="left" vertical="top" wrapText="1"/>
    </xf>
    <xf numFmtId="49" fontId="30" fillId="2" borderId="56" xfId="0" applyNumberFormat="1" applyFont="1" applyFill="1" applyBorder="1" applyAlignment="1">
      <alignment horizontal="center" vertical="top"/>
    </xf>
    <xf numFmtId="0" fontId="11" fillId="0" borderId="17" xfId="0" applyFont="1" applyBorder="1" applyAlignment="1">
      <alignment vertical="top" wrapText="1"/>
    </xf>
    <xf numFmtId="0" fontId="11" fillId="0" borderId="63" xfId="0" applyFont="1" applyBorder="1" applyAlignment="1">
      <alignment horizontal="center" vertical="top" wrapText="1"/>
    </xf>
    <xf numFmtId="0" fontId="14" fillId="0" borderId="56" xfId="0" applyFont="1" applyBorder="1"/>
    <xf numFmtId="0" fontId="14" fillId="0" borderId="0" xfId="0" applyFont="1"/>
    <xf numFmtId="0" fontId="14" fillId="0" borderId="45" xfId="0" applyFont="1" applyBorder="1"/>
    <xf numFmtId="0" fontId="3" fillId="0" borderId="48" xfId="0" applyFont="1" applyBorder="1" applyAlignment="1">
      <alignment horizontal="center" vertical="top" wrapText="1"/>
    </xf>
    <xf numFmtId="49" fontId="16" fillId="2" borderId="56" xfId="0" applyNumberFormat="1" applyFont="1" applyFill="1" applyBorder="1" applyAlignment="1">
      <alignment horizontal="center" vertical="top"/>
    </xf>
    <xf numFmtId="0" fontId="11" fillId="0" borderId="19" xfId="0" applyFont="1" applyBorder="1" applyAlignment="1">
      <alignment horizontal="left" vertical="top" wrapText="1"/>
    </xf>
    <xf numFmtId="0" fontId="22" fillId="0" borderId="41" xfId="0" applyFont="1" applyBorder="1" applyAlignment="1">
      <alignment wrapText="1"/>
    </xf>
    <xf numFmtId="0" fontId="20" fillId="0" borderId="0" xfId="0" applyFont="1" applyAlignment="1">
      <alignment horizontal="right" vertical="top" wrapText="1"/>
    </xf>
    <xf numFmtId="0" fontId="24" fillId="0" borderId="0" xfId="0" applyFont="1" applyAlignment="1">
      <alignment vertical="top" wrapText="1"/>
    </xf>
    <xf numFmtId="0" fontId="11" fillId="0" borderId="35" xfId="0" applyFont="1" applyBorder="1" applyAlignment="1">
      <alignment horizontal="center" vertical="center"/>
    </xf>
    <xf numFmtId="0" fontId="11" fillId="0" borderId="42" xfId="0" applyFont="1" applyBorder="1" applyAlignment="1">
      <alignment vertical="top" wrapText="1"/>
    </xf>
    <xf numFmtId="0" fontId="11" fillId="0" borderId="43" xfId="0" applyFont="1" applyBorder="1" applyAlignment="1">
      <alignment vertical="top" wrapText="1"/>
    </xf>
    <xf numFmtId="0" fontId="11" fillId="0" borderId="31" xfId="0" applyFont="1" applyBorder="1" applyAlignment="1">
      <alignment vertical="top" wrapText="1"/>
    </xf>
    <xf numFmtId="0" fontId="11" fillId="0" borderId="45" xfId="0" applyFont="1" applyBorder="1" applyAlignment="1">
      <alignment horizontal="left" vertical="top" wrapText="1"/>
    </xf>
    <xf numFmtId="0" fontId="11" fillId="0" borderId="19" xfId="0" applyFont="1" applyBorder="1" applyAlignment="1">
      <alignment horizontal="center" vertical="top"/>
    </xf>
    <xf numFmtId="0" fontId="20" fillId="0" borderId="0" xfId="0" applyFont="1" applyAlignment="1">
      <alignment horizontal="left" wrapText="1"/>
    </xf>
    <xf numFmtId="0" fontId="22" fillId="0" borderId="0" xfId="0" applyFont="1" applyAlignment="1">
      <alignment horizontal="left" wrapText="1"/>
    </xf>
    <xf numFmtId="0" fontId="5" fillId="7" borderId="42" xfId="0" applyFont="1" applyFill="1" applyBorder="1" applyAlignment="1">
      <alignment horizontal="left" vertical="top" wrapText="1"/>
    </xf>
    <xf numFmtId="49" fontId="4" fillId="0" borderId="48" xfId="0" applyNumberFormat="1" applyFont="1" applyBorder="1" applyAlignment="1">
      <alignment horizontal="center" vertical="top"/>
    </xf>
    <xf numFmtId="49" fontId="4" fillId="0" borderId="17" xfId="0" applyNumberFormat="1" applyFont="1" applyBorder="1" applyAlignment="1">
      <alignment horizontal="center" vertical="top"/>
    </xf>
    <xf numFmtId="0" fontId="5" fillId="0" borderId="68" xfId="0" applyFont="1" applyBorder="1" applyAlignment="1">
      <alignment horizontal="left" vertical="top" wrapText="1"/>
    </xf>
    <xf numFmtId="49" fontId="2" fillId="0" borderId="4" xfId="0" applyNumberFormat="1" applyFont="1" applyBorder="1" applyAlignment="1">
      <alignment horizontal="center" vertical="top"/>
    </xf>
    <xf numFmtId="164" fontId="5" fillId="0" borderId="53" xfId="0" applyNumberFormat="1" applyFont="1" applyBorder="1" applyAlignment="1">
      <alignment horizontal="center" vertical="center"/>
    </xf>
    <xf numFmtId="0" fontId="11" fillId="7" borderId="30" xfId="0" applyFont="1" applyFill="1" applyBorder="1" applyAlignment="1">
      <alignment horizontal="center" vertical="top" wrapText="1"/>
    </xf>
    <xf numFmtId="0" fontId="11" fillId="0" borderId="64" xfId="0" applyFont="1" applyBorder="1" applyAlignment="1">
      <alignment horizontal="left" vertical="top" wrapText="1"/>
    </xf>
    <xf numFmtId="0" fontId="26" fillId="0" borderId="62" xfId="0" applyFont="1" applyBorder="1" applyAlignment="1">
      <alignment horizontal="left" vertical="top" wrapText="1"/>
    </xf>
    <xf numFmtId="0" fontId="28" fillId="7" borderId="21" xfId="0" applyFont="1" applyFill="1" applyBorder="1" applyAlignment="1">
      <alignment horizontal="left" vertical="top" wrapText="1"/>
    </xf>
    <xf numFmtId="0" fontId="28" fillId="7" borderId="22" xfId="0" applyFont="1" applyFill="1" applyBorder="1" applyAlignment="1">
      <alignment horizontal="left" vertical="top" wrapText="1"/>
    </xf>
    <xf numFmtId="0" fontId="20" fillId="7" borderId="4" xfId="4" applyFont="1" applyFill="1" applyBorder="1" applyAlignment="1">
      <alignment horizontal="center" vertical="top"/>
    </xf>
    <xf numFmtId="0" fontId="20" fillId="7" borderId="49" xfId="4" applyFont="1" applyFill="1" applyBorder="1" applyAlignment="1">
      <alignment horizontal="center" vertical="top"/>
    </xf>
    <xf numFmtId="0" fontId="20" fillId="7" borderId="7" xfId="4" applyFont="1" applyFill="1" applyBorder="1" applyAlignment="1">
      <alignment horizontal="center" vertical="top"/>
    </xf>
    <xf numFmtId="0" fontId="18" fillId="7" borderId="4" xfId="4" applyFont="1" applyFill="1" applyBorder="1" applyAlignment="1">
      <alignment horizontal="center" vertical="top"/>
    </xf>
    <xf numFmtId="0" fontId="18" fillId="7" borderId="17" xfId="4" applyFont="1" applyFill="1" applyBorder="1" applyAlignment="1">
      <alignment horizontal="left" vertical="top" wrapText="1"/>
    </xf>
    <xf numFmtId="49" fontId="18" fillId="7" borderId="17" xfId="4" applyNumberFormat="1" applyFont="1" applyFill="1" applyBorder="1" applyAlignment="1">
      <alignment horizontal="center" vertical="top"/>
    </xf>
    <xf numFmtId="0" fontId="18" fillId="7" borderId="49" xfId="4" applyFont="1" applyFill="1" applyBorder="1" applyAlignment="1">
      <alignment horizontal="center" vertical="top"/>
    </xf>
    <xf numFmtId="0" fontId="18" fillId="7" borderId="7" xfId="4" applyFont="1" applyFill="1" applyBorder="1" applyAlignment="1">
      <alignment horizontal="center" vertical="top"/>
    </xf>
    <xf numFmtId="0" fontId="18" fillId="7" borderId="40" xfId="4" applyFont="1" applyFill="1" applyBorder="1" applyAlignment="1">
      <alignment horizontal="left" vertical="top" wrapText="1"/>
    </xf>
    <xf numFmtId="49" fontId="18" fillId="7" borderId="40" xfId="4" applyNumberFormat="1" applyFont="1" applyFill="1" applyBorder="1" applyAlignment="1">
      <alignment horizontal="center" vertical="top"/>
    </xf>
    <xf numFmtId="0" fontId="20" fillId="14" borderId="31" xfId="4" applyFont="1" applyFill="1" applyBorder="1" applyAlignment="1">
      <alignment horizontal="center" vertical="top"/>
    </xf>
    <xf numFmtId="0" fontId="18" fillId="7" borderId="14" xfId="4" applyFont="1" applyFill="1" applyBorder="1" applyAlignment="1">
      <alignment horizontal="left" vertical="top" wrapText="1"/>
    </xf>
    <xf numFmtId="0" fontId="18" fillId="7" borderId="76" xfId="4" applyFont="1" applyFill="1" applyBorder="1" applyAlignment="1">
      <alignment horizontal="center" vertical="top" wrapText="1"/>
    </xf>
    <xf numFmtId="0" fontId="18" fillId="7" borderId="52" xfId="4" applyFont="1" applyFill="1" applyBorder="1" applyAlignment="1">
      <alignment wrapText="1"/>
    </xf>
    <xf numFmtId="0" fontId="18" fillId="7" borderId="54" xfId="4" applyFont="1" applyFill="1" applyBorder="1" applyAlignment="1">
      <alignment horizontal="center" vertical="center" wrapText="1"/>
    </xf>
    <xf numFmtId="0" fontId="18" fillId="7" borderId="68" xfId="4" applyFont="1" applyFill="1" applyBorder="1" applyAlignment="1">
      <alignment horizontal="left" vertical="top" wrapText="1"/>
    </xf>
    <xf numFmtId="0" fontId="18" fillId="7" borderId="77" xfId="4" applyFont="1" applyFill="1" applyBorder="1" applyAlignment="1">
      <alignment horizontal="center" vertical="center" wrapText="1"/>
    </xf>
    <xf numFmtId="0" fontId="18" fillId="7" borderId="9" xfId="4" applyFont="1" applyFill="1" applyBorder="1" applyAlignment="1">
      <alignment horizontal="left" vertical="top" wrapText="1"/>
    </xf>
    <xf numFmtId="0" fontId="18" fillId="7" borderId="80" xfId="4" applyFont="1" applyFill="1" applyBorder="1" applyAlignment="1">
      <alignment horizontal="center" vertical="center" wrapText="1"/>
    </xf>
    <xf numFmtId="0" fontId="18" fillId="7" borderId="8" xfId="4" applyFont="1" applyFill="1" applyBorder="1" applyAlignment="1">
      <alignment horizontal="center" vertical="top"/>
    </xf>
    <xf numFmtId="0" fontId="18" fillId="7" borderId="13" xfId="4" applyFont="1" applyFill="1" applyBorder="1" applyAlignment="1">
      <alignment horizontal="center" vertical="top"/>
    </xf>
    <xf numFmtId="0" fontId="18" fillId="7" borderId="35" xfId="4" applyFont="1" applyFill="1" applyBorder="1" applyAlignment="1">
      <alignment horizontal="center" vertical="top"/>
    </xf>
    <xf numFmtId="0" fontId="18" fillId="7" borderId="58" xfId="4" applyFont="1" applyFill="1" applyBorder="1" applyAlignment="1">
      <alignment wrapText="1"/>
    </xf>
    <xf numFmtId="0" fontId="18" fillId="7" borderId="68" xfId="4" applyFont="1" applyFill="1" applyBorder="1" applyAlignment="1">
      <alignment wrapText="1"/>
    </xf>
    <xf numFmtId="0" fontId="18" fillId="7" borderId="35" xfId="4" applyFont="1" applyFill="1" applyBorder="1" applyAlignment="1">
      <alignment vertical="center" wrapText="1"/>
    </xf>
    <xf numFmtId="9" fontId="18" fillId="14" borderId="3" xfId="4" applyNumberFormat="1" applyFont="1" applyFill="1" applyBorder="1" applyAlignment="1">
      <alignment horizontal="center" vertical="top"/>
    </xf>
    <xf numFmtId="0" fontId="18" fillId="7" borderId="58" xfId="4" applyFont="1" applyFill="1" applyBorder="1" applyAlignment="1">
      <alignment horizontal="left" vertical="top" wrapText="1"/>
    </xf>
    <xf numFmtId="0" fontId="18" fillId="7" borderId="75" xfId="4" applyFont="1" applyFill="1" applyBorder="1" applyAlignment="1">
      <alignment horizontal="center" vertical="center" wrapText="1"/>
    </xf>
    <xf numFmtId="0" fontId="18" fillId="7" borderId="54" xfId="4" applyFont="1" applyFill="1" applyBorder="1" applyAlignment="1">
      <alignment horizontal="center" vertical="top"/>
    </xf>
    <xf numFmtId="0" fontId="18" fillId="7" borderId="77" xfId="4" applyFont="1" applyFill="1" applyBorder="1" applyAlignment="1">
      <alignment horizontal="center" vertical="top" wrapText="1"/>
    </xf>
    <xf numFmtId="0" fontId="18" fillId="7" borderId="13" xfId="4" applyFont="1" applyFill="1" applyBorder="1" applyAlignment="1">
      <alignment horizontal="center" vertical="top" wrapText="1"/>
    </xf>
    <xf numFmtId="0" fontId="18" fillId="7" borderId="58" xfId="4" applyFont="1" applyFill="1" applyBorder="1" applyAlignment="1">
      <alignment vertical="top" wrapText="1"/>
    </xf>
    <xf numFmtId="0" fontId="18" fillId="7" borderId="68" xfId="4" applyFont="1" applyFill="1" applyBorder="1" applyAlignment="1">
      <alignment vertical="top" wrapText="1"/>
    </xf>
    <xf numFmtId="0" fontId="18" fillId="7" borderId="50" xfId="4" applyFont="1" applyFill="1" applyBorder="1" applyAlignment="1">
      <alignment horizontal="left" vertical="top" wrapText="1"/>
    </xf>
    <xf numFmtId="0" fontId="28" fillId="7" borderId="22" xfId="0" applyFont="1" applyFill="1" applyBorder="1" applyAlignment="1">
      <alignment vertical="top"/>
    </xf>
    <xf numFmtId="49" fontId="18" fillId="7" borderId="48" xfId="4" applyNumberFormat="1" applyFont="1" applyFill="1" applyBorder="1" applyAlignment="1">
      <alignment vertical="top"/>
    </xf>
    <xf numFmtId="49" fontId="18" fillId="7" borderId="17" xfId="4" applyNumberFormat="1" applyFont="1" applyFill="1" applyBorder="1" applyAlignment="1">
      <alignment vertical="top"/>
    </xf>
    <xf numFmtId="49" fontId="11" fillId="7" borderId="75" xfId="0" applyNumberFormat="1" applyFont="1" applyFill="1" applyBorder="1" applyAlignment="1">
      <alignment horizontal="center" vertical="top"/>
    </xf>
    <xf numFmtId="0" fontId="11" fillId="7" borderId="75" xfId="0" applyFont="1" applyFill="1" applyBorder="1" applyAlignment="1">
      <alignment horizontal="center" vertical="top"/>
    </xf>
    <xf numFmtId="0" fontId="18" fillId="7" borderId="35" xfId="4" applyFont="1" applyFill="1" applyBorder="1" applyAlignment="1">
      <alignment horizontal="center" vertical="center"/>
    </xf>
    <xf numFmtId="49" fontId="30" fillId="2" borderId="48" xfId="4" applyNumberFormat="1" applyFont="1" applyFill="1" applyBorder="1" applyAlignment="1">
      <alignment vertical="top"/>
    </xf>
    <xf numFmtId="49" fontId="4" fillId="7" borderId="64" xfId="4" applyNumberFormat="1" applyFont="1" applyFill="1" applyBorder="1" applyAlignment="1">
      <alignment vertical="top" wrapText="1"/>
    </xf>
    <xf numFmtId="49" fontId="4" fillId="7" borderId="48" xfId="4" applyNumberFormat="1" applyFont="1" applyFill="1" applyBorder="1" applyAlignment="1">
      <alignment horizontal="center" vertical="top" wrapText="1"/>
    </xf>
    <xf numFmtId="0" fontId="28" fillId="7" borderId="4" xfId="4" applyFont="1" applyFill="1" applyBorder="1" applyAlignment="1">
      <alignment horizontal="center" vertical="top"/>
    </xf>
    <xf numFmtId="49" fontId="30" fillId="2" borderId="17" xfId="4" applyNumberFormat="1" applyFont="1" applyFill="1" applyBorder="1" applyAlignment="1">
      <alignment vertical="top"/>
    </xf>
    <xf numFmtId="49" fontId="4" fillId="7" borderId="0" xfId="4" applyNumberFormat="1" applyFont="1" applyFill="1" applyAlignment="1">
      <alignment vertical="top" wrapText="1"/>
    </xf>
    <xf numFmtId="49" fontId="4" fillId="7" borderId="17" xfId="4" applyNumberFormat="1" applyFont="1" applyFill="1" applyBorder="1" applyAlignment="1">
      <alignment horizontal="center" vertical="top" wrapText="1"/>
    </xf>
    <xf numFmtId="0" fontId="28" fillId="7" borderId="49" xfId="4" applyFont="1" applyFill="1" applyBorder="1" applyAlignment="1">
      <alignment horizontal="center" vertical="top"/>
    </xf>
    <xf numFmtId="0" fontId="28" fillId="7" borderId="7" xfId="4" applyFont="1" applyFill="1" applyBorder="1" applyAlignment="1">
      <alignment horizontal="center" vertical="top"/>
    </xf>
    <xf numFmtId="49" fontId="30" fillId="2" borderId="40" xfId="4" applyNumberFormat="1" applyFont="1" applyFill="1" applyBorder="1" applyAlignment="1">
      <alignment horizontal="center" vertical="top"/>
    </xf>
    <xf numFmtId="0" fontId="24" fillId="7" borderId="42" xfId="4" applyFont="1" applyFill="1" applyBorder="1" applyAlignment="1">
      <alignment horizontal="center" vertical="top" wrapText="1"/>
    </xf>
    <xf numFmtId="0" fontId="24" fillId="7" borderId="40" xfId="4" applyFont="1" applyFill="1" applyBorder="1" applyAlignment="1">
      <alignment horizontal="center" vertical="top" wrapText="1"/>
    </xf>
    <xf numFmtId="0" fontId="4" fillId="14" borderId="31" xfId="4" applyFont="1" applyFill="1" applyBorder="1" applyAlignment="1">
      <alignment horizontal="center" vertical="top"/>
    </xf>
    <xf numFmtId="49" fontId="4" fillId="7" borderId="64" xfId="4" applyNumberFormat="1" applyFont="1" applyFill="1" applyBorder="1" applyAlignment="1">
      <alignment horizontal="center" vertical="top" wrapText="1"/>
    </xf>
    <xf numFmtId="0" fontId="5" fillId="7" borderId="4" xfId="4" applyFont="1" applyFill="1" applyBorder="1" applyAlignment="1">
      <alignment horizontal="center" vertical="top"/>
    </xf>
    <xf numFmtId="49" fontId="4" fillId="7" borderId="0" xfId="4" applyNumberFormat="1" applyFont="1" applyFill="1" applyAlignment="1">
      <alignment horizontal="center" vertical="top" wrapText="1"/>
    </xf>
    <xf numFmtId="0" fontId="5" fillId="7" borderId="49" xfId="4" applyFont="1" applyFill="1" applyBorder="1" applyAlignment="1">
      <alignment horizontal="center" vertical="top"/>
    </xf>
    <xf numFmtId="0" fontId="5" fillId="7" borderId="7" xfId="4" applyFont="1" applyFill="1" applyBorder="1" applyAlignment="1">
      <alignment horizontal="center" vertical="top"/>
    </xf>
    <xf numFmtId="49" fontId="4" fillId="7" borderId="40" xfId="4" applyNumberFormat="1" applyFont="1" applyFill="1" applyBorder="1" applyAlignment="1">
      <alignment horizontal="center" vertical="top" wrapText="1"/>
    </xf>
    <xf numFmtId="0" fontId="24" fillId="7" borderId="41" xfId="4" applyFont="1" applyFill="1" applyBorder="1" applyAlignment="1">
      <alignment horizontal="center" vertical="top" wrapText="1"/>
    </xf>
    <xf numFmtId="0" fontId="18" fillId="0" borderId="25" xfId="4" applyFont="1" applyBorder="1" applyAlignment="1">
      <alignment horizontal="center" vertical="center" wrapText="1"/>
    </xf>
    <xf numFmtId="0" fontId="18" fillId="0" borderId="29" xfId="4" applyFont="1" applyBorder="1" applyAlignment="1">
      <alignment horizontal="center" vertical="center" wrapText="1"/>
    </xf>
    <xf numFmtId="49" fontId="20" fillId="15" borderId="47" xfId="4" applyNumberFormat="1" applyFont="1" applyFill="1" applyBorder="1" applyAlignment="1">
      <alignment horizontal="center" vertical="top" wrapText="1"/>
    </xf>
    <xf numFmtId="0" fontId="20" fillId="16" borderId="0" xfId="4" applyFont="1" applyFill="1" applyAlignment="1">
      <alignment vertical="top"/>
    </xf>
    <xf numFmtId="0" fontId="20" fillId="2" borderId="64" xfId="4" applyFont="1" applyFill="1" applyBorder="1" applyAlignment="1">
      <alignment horizontal="left" vertical="top"/>
    </xf>
    <xf numFmtId="0" fontId="20" fillId="16" borderId="64" xfId="4" applyFont="1" applyFill="1" applyBorder="1" applyAlignment="1">
      <alignment horizontal="left" vertical="top"/>
    </xf>
    <xf numFmtId="0" fontId="22" fillId="16" borderId="64" xfId="4" applyFont="1" applyFill="1" applyBorder="1"/>
    <xf numFmtId="0" fontId="20" fillId="2" borderId="71" xfId="4" applyFont="1" applyFill="1" applyBorder="1" applyAlignment="1">
      <alignment horizontal="left" vertical="top"/>
    </xf>
    <xf numFmtId="49" fontId="20" fillId="16" borderId="31" xfId="4" applyNumberFormat="1" applyFont="1" applyFill="1" applyBorder="1" applyAlignment="1">
      <alignment horizontal="center" vertical="top" wrapText="1"/>
    </xf>
    <xf numFmtId="0" fontId="20" fillId="0" borderId="31" xfId="4" applyFont="1" applyBorder="1" applyAlignment="1">
      <alignment vertical="top"/>
    </xf>
    <xf numFmtId="0" fontId="20" fillId="0" borderId="22" xfId="4" applyFont="1" applyBorder="1" applyAlignment="1">
      <alignment horizontal="left" vertical="top"/>
    </xf>
    <xf numFmtId="0" fontId="18" fillId="0" borderId="22" xfId="4" applyFont="1" applyBorder="1" applyAlignment="1">
      <alignment horizontal="left" vertical="top"/>
    </xf>
    <xf numFmtId="0" fontId="18" fillId="7" borderId="3" xfId="4" applyFont="1" applyFill="1" applyBorder="1" applyAlignment="1">
      <alignment vertical="center" wrapText="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18" fillId="7" borderId="3" xfId="4" applyFont="1" applyFill="1" applyBorder="1" applyAlignment="1">
      <alignment horizontal="center" vertical="center"/>
    </xf>
    <xf numFmtId="0" fontId="18" fillId="7" borderId="57" xfId="4" applyFont="1" applyFill="1" applyBorder="1" applyAlignment="1">
      <alignment horizontal="center" vertical="center"/>
    </xf>
    <xf numFmtId="49" fontId="20" fillId="2" borderId="63" xfId="4" applyNumberFormat="1" applyFont="1" applyFill="1" applyBorder="1" applyAlignment="1">
      <alignment horizontal="center" vertical="top"/>
    </xf>
    <xf numFmtId="49" fontId="20" fillId="17" borderId="63" xfId="4" applyNumberFormat="1" applyFont="1" applyFill="1" applyBorder="1" applyAlignment="1">
      <alignment horizontal="center" vertical="top"/>
    </xf>
    <xf numFmtId="0" fontId="20" fillId="17" borderId="22" xfId="4" applyFont="1" applyFill="1" applyBorder="1" applyAlignment="1">
      <alignment vertical="top"/>
    </xf>
    <xf numFmtId="49" fontId="20" fillId="9" borderId="47" xfId="4" applyNumberFormat="1" applyFont="1" applyFill="1" applyBorder="1" applyAlignment="1">
      <alignment horizontal="center" vertical="top"/>
    </xf>
    <xf numFmtId="0" fontId="20" fillId="7" borderId="41" xfId="4" applyFont="1" applyFill="1" applyBorder="1" applyAlignment="1">
      <alignment horizontal="left" vertical="top"/>
    </xf>
    <xf numFmtId="0" fontId="18" fillId="0" borderId="3" xfId="4" applyFont="1" applyBorder="1" applyAlignment="1">
      <alignment vertical="center" wrapText="1"/>
    </xf>
    <xf numFmtId="49" fontId="20" fillId="2" borderId="48" xfId="4" applyNumberFormat="1" applyFont="1" applyFill="1" applyBorder="1" applyAlignment="1">
      <alignment vertical="top"/>
    </xf>
    <xf numFmtId="49" fontId="20" fillId="3" borderId="48" xfId="4" applyNumberFormat="1" applyFont="1" applyFill="1" applyBorder="1" applyAlignment="1">
      <alignment horizontal="center" vertical="top"/>
    </xf>
    <xf numFmtId="49" fontId="20" fillId="7" borderId="64" xfId="4" applyNumberFormat="1" applyFont="1" applyFill="1" applyBorder="1" applyAlignment="1">
      <alignment vertical="top" wrapText="1"/>
    </xf>
    <xf numFmtId="49" fontId="20" fillId="7" borderId="48" xfId="4" applyNumberFormat="1" applyFont="1" applyFill="1" applyBorder="1" applyAlignment="1">
      <alignment horizontal="center" vertical="top" wrapText="1"/>
    </xf>
    <xf numFmtId="164" fontId="18" fillId="7" borderId="4" xfId="4" applyNumberFormat="1" applyFont="1" applyFill="1" applyBorder="1" applyAlignment="1">
      <alignment horizontal="center" vertical="top"/>
    </xf>
    <xf numFmtId="0" fontId="18" fillId="7" borderId="14" xfId="4" applyFont="1" applyFill="1" applyBorder="1" applyAlignment="1">
      <alignment vertical="top" wrapText="1"/>
    </xf>
    <xf numFmtId="0" fontId="18" fillId="0" borderId="15" xfId="4" applyFont="1" applyBorder="1" applyAlignment="1">
      <alignment horizontal="center" vertical="top"/>
    </xf>
    <xf numFmtId="49" fontId="20" fillId="2" borderId="17" xfId="4" applyNumberFormat="1" applyFont="1" applyFill="1" applyBorder="1" applyAlignment="1">
      <alignment vertical="top"/>
    </xf>
    <xf numFmtId="49" fontId="20" fillId="3" borderId="17" xfId="4" applyNumberFormat="1" applyFont="1" applyFill="1" applyBorder="1" applyAlignment="1">
      <alignment horizontal="center" vertical="top"/>
    </xf>
    <xf numFmtId="49" fontId="20" fillId="7" borderId="0" xfId="4" applyNumberFormat="1" applyFont="1" applyFill="1" applyAlignment="1">
      <alignment vertical="top" wrapText="1"/>
    </xf>
    <xf numFmtId="49" fontId="20" fillId="7" borderId="17" xfId="4" applyNumberFormat="1" applyFont="1" applyFill="1" applyBorder="1" applyAlignment="1">
      <alignment horizontal="center" vertical="top" wrapText="1"/>
    </xf>
    <xf numFmtId="164" fontId="18" fillId="7" borderId="53" xfId="4" applyNumberFormat="1" applyFont="1" applyFill="1" applyBorder="1" applyAlignment="1">
      <alignment horizontal="center" vertical="top"/>
    </xf>
    <xf numFmtId="0" fontId="18" fillId="7" borderId="5" xfId="4" applyFont="1" applyFill="1" applyBorder="1" applyAlignment="1">
      <alignment horizontal="left" vertical="top" wrapText="1"/>
    </xf>
    <xf numFmtId="0" fontId="18" fillId="0" borderId="73" xfId="4" applyFont="1" applyBorder="1" applyAlignment="1">
      <alignment horizontal="center" vertical="top"/>
    </xf>
    <xf numFmtId="164" fontId="18" fillId="7" borderId="7" xfId="4" applyNumberFormat="1" applyFont="1" applyFill="1" applyBorder="1" applyAlignment="1">
      <alignment horizontal="center" vertical="top"/>
    </xf>
    <xf numFmtId="0" fontId="18" fillId="0" borderId="10" xfId="4" applyFont="1" applyBorder="1" applyAlignment="1">
      <alignment horizontal="center" vertical="top"/>
    </xf>
    <xf numFmtId="49" fontId="20" fillId="2" borderId="40" xfId="4" applyNumberFormat="1" applyFont="1" applyFill="1" applyBorder="1" applyAlignment="1">
      <alignment horizontal="center" vertical="top"/>
    </xf>
    <xf numFmtId="0" fontId="22" fillId="7" borderId="42" xfId="4" applyFont="1" applyFill="1" applyBorder="1" applyAlignment="1">
      <alignment horizontal="center" vertical="top" wrapText="1"/>
    </xf>
    <xf numFmtId="0" fontId="22" fillId="7" borderId="40" xfId="4" applyFont="1" applyFill="1" applyBorder="1" applyAlignment="1">
      <alignment horizontal="center" vertical="top" wrapText="1"/>
    </xf>
    <xf numFmtId="164" fontId="20" fillId="14" borderId="47" xfId="4" applyNumberFormat="1" applyFont="1" applyFill="1" applyBorder="1" applyAlignment="1">
      <alignment horizontal="center" vertical="top"/>
    </xf>
    <xf numFmtId="49" fontId="20" fillId="7" borderId="64" xfId="4" applyNumberFormat="1" applyFont="1" applyFill="1" applyBorder="1" applyAlignment="1">
      <alignment horizontal="center" vertical="top" wrapText="1"/>
    </xf>
    <xf numFmtId="164" fontId="18" fillId="7" borderId="44" xfId="4" applyNumberFormat="1" applyFont="1" applyFill="1" applyBorder="1" applyAlignment="1">
      <alignment horizontal="center" vertical="top"/>
    </xf>
    <xf numFmtId="49" fontId="20" fillId="7" borderId="0" xfId="4" applyNumberFormat="1" applyFont="1" applyFill="1" applyAlignment="1">
      <alignment horizontal="center" vertical="top" wrapText="1"/>
    </xf>
    <xf numFmtId="164" fontId="18" fillId="7" borderId="61" xfId="4" applyNumberFormat="1" applyFont="1" applyFill="1" applyBorder="1" applyAlignment="1">
      <alignment horizontal="center" vertical="top"/>
    </xf>
    <xf numFmtId="164" fontId="18" fillId="7" borderId="72" xfId="4" applyNumberFormat="1" applyFont="1" applyFill="1" applyBorder="1" applyAlignment="1">
      <alignment horizontal="center" vertical="top"/>
    </xf>
    <xf numFmtId="49" fontId="20" fillId="7" borderId="40" xfId="4" applyNumberFormat="1" applyFont="1" applyFill="1" applyBorder="1" applyAlignment="1">
      <alignment horizontal="center" vertical="top" wrapText="1"/>
    </xf>
    <xf numFmtId="0" fontId="22" fillId="7" borderId="41" xfId="4" applyFont="1" applyFill="1" applyBorder="1" applyAlignment="1">
      <alignment horizontal="center" vertical="top" wrapText="1"/>
    </xf>
    <xf numFmtId="0" fontId="18" fillId="7" borderId="54" xfId="4" applyFont="1" applyFill="1" applyBorder="1" applyAlignment="1">
      <alignment vertical="top"/>
    </xf>
    <xf numFmtId="0" fontId="18" fillId="7" borderId="35" xfId="4" applyFont="1" applyFill="1" applyBorder="1" applyAlignment="1">
      <alignment vertical="top"/>
    </xf>
    <xf numFmtId="9" fontId="18" fillId="14" borderId="23" xfId="4" applyNumberFormat="1" applyFont="1" applyFill="1" applyBorder="1" applyAlignment="1">
      <alignment horizontal="center" vertical="top"/>
    </xf>
    <xf numFmtId="164" fontId="18" fillId="7" borderId="49" xfId="4" applyNumberFormat="1" applyFont="1" applyFill="1" applyBorder="1" applyAlignment="1">
      <alignment horizontal="center" vertical="top"/>
    </xf>
    <xf numFmtId="0" fontId="18" fillId="0" borderId="74" xfId="4" applyFont="1" applyBorder="1" applyAlignment="1">
      <alignment horizontal="center" vertical="top"/>
    </xf>
    <xf numFmtId="0" fontId="20" fillId="14" borderId="20" xfId="4" applyFont="1" applyFill="1" applyBorder="1" applyAlignment="1">
      <alignment horizontal="center" vertical="top"/>
    </xf>
    <xf numFmtId="164" fontId="20" fillId="14" borderId="11" xfId="4" applyNumberFormat="1" applyFont="1" applyFill="1" applyBorder="1" applyAlignment="1">
      <alignment horizontal="center" vertical="top"/>
    </xf>
    <xf numFmtId="49" fontId="20" fillId="9" borderId="40" xfId="4" applyNumberFormat="1" applyFont="1" applyFill="1" applyBorder="1" applyAlignment="1">
      <alignment horizontal="center" vertical="top"/>
    </xf>
    <xf numFmtId="0" fontId="20" fillId="9" borderId="42" xfId="4" applyFont="1" applyFill="1" applyBorder="1" applyAlignment="1">
      <alignment horizontal="center" vertical="top"/>
    </xf>
    <xf numFmtId="164" fontId="20" fillId="9" borderId="40" xfId="4" applyNumberFormat="1" applyFont="1" applyFill="1" applyBorder="1" applyAlignment="1">
      <alignment horizontal="center" vertical="top" wrapText="1"/>
    </xf>
    <xf numFmtId="0" fontId="20" fillId="9" borderId="41" xfId="4" applyFont="1" applyFill="1" applyBorder="1" applyAlignment="1">
      <alignment horizontal="left" vertical="top" wrapText="1"/>
    </xf>
    <xf numFmtId="0" fontId="20" fillId="9" borderId="43" xfId="4" applyFont="1" applyFill="1" applyBorder="1" applyAlignment="1">
      <alignment horizontal="left" vertical="top" wrapText="1"/>
    </xf>
    <xf numFmtId="49" fontId="20" fillId="15" borderId="40" xfId="4" applyNumberFormat="1" applyFont="1" applyFill="1" applyBorder="1" applyAlignment="1">
      <alignment horizontal="center" vertical="top"/>
    </xf>
    <xf numFmtId="0" fontId="20" fillId="15" borderId="42" xfId="4" applyFont="1" applyFill="1" applyBorder="1" applyAlignment="1">
      <alignment horizontal="center" vertical="top"/>
    </xf>
    <xf numFmtId="164" fontId="20" fillId="15" borderId="40" xfId="4" applyNumberFormat="1" applyFont="1" applyFill="1" applyBorder="1" applyAlignment="1">
      <alignment horizontal="center" vertical="top" wrapText="1"/>
    </xf>
    <xf numFmtId="0" fontId="20" fillId="15" borderId="41" xfId="4" applyFont="1" applyFill="1" applyBorder="1" applyAlignment="1">
      <alignment horizontal="left" vertical="top" wrapText="1"/>
    </xf>
    <xf numFmtId="0" fontId="20" fillId="15" borderId="43" xfId="4" applyFont="1" applyFill="1" applyBorder="1" applyAlignment="1">
      <alignment horizontal="left" vertical="top" wrapText="1"/>
    </xf>
    <xf numFmtId="0" fontId="18" fillId="0" borderId="3" xfId="4" applyFont="1" applyBorder="1" applyAlignment="1">
      <alignment horizontal="center" vertical="top"/>
    </xf>
    <xf numFmtId="0" fontId="18" fillId="0" borderId="57" xfId="4" applyFont="1" applyBorder="1" applyAlignment="1">
      <alignment horizontal="center" vertical="top"/>
    </xf>
    <xf numFmtId="0" fontId="18" fillId="0" borderId="3" xfId="4" applyFont="1" applyBorder="1" applyAlignment="1">
      <alignment horizontal="left" vertical="top" wrapText="1"/>
    </xf>
    <xf numFmtId="0" fontId="18" fillId="0" borderId="3" xfId="4" applyFont="1" applyBorder="1" applyAlignment="1">
      <alignment horizontal="center" vertical="top" wrapText="1"/>
    </xf>
    <xf numFmtId="164" fontId="20" fillId="0" borderId="4" xfId="4" applyNumberFormat="1" applyFont="1" applyBorder="1" applyAlignment="1">
      <alignment horizontal="center" vertical="top"/>
    </xf>
    <xf numFmtId="164" fontId="18" fillId="0" borderId="4" xfId="4" applyNumberFormat="1" applyFont="1" applyBorder="1" applyAlignment="1">
      <alignment horizontal="center" vertical="top"/>
    </xf>
    <xf numFmtId="9" fontId="18" fillId="0" borderId="24" xfId="4" applyNumberFormat="1" applyFont="1" applyBorder="1" applyAlignment="1">
      <alignment horizontal="center" vertical="top"/>
    </xf>
    <xf numFmtId="9" fontId="18" fillId="0" borderId="13" xfId="4" applyNumberFormat="1" applyFont="1" applyBorder="1" applyAlignment="1">
      <alignment horizontal="center" vertical="top"/>
    </xf>
    <xf numFmtId="164" fontId="20" fillId="0" borderId="49" xfId="4" applyNumberFormat="1" applyFont="1" applyBorder="1" applyAlignment="1">
      <alignment horizontal="center" vertical="top"/>
    </xf>
    <xf numFmtId="0" fontId="18" fillId="0" borderId="52" xfId="4" applyFont="1" applyBorder="1" applyAlignment="1">
      <alignment horizontal="left" vertical="top"/>
    </xf>
    <xf numFmtId="0" fontId="18" fillId="0" borderId="54" xfId="4" applyFont="1" applyBorder="1" applyAlignment="1">
      <alignment horizontal="center" vertical="center"/>
    </xf>
    <xf numFmtId="9" fontId="18" fillId="0" borderId="59" xfId="4" applyNumberFormat="1" applyFont="1" applyBorder="1" applyAlignment="1">
      <alignment horizontal="center" vertical="top"/>
    </xf>
    <xf numFmtId="9" fontId="18" fillId="0" borderId="54" xfId="4" applyNumberFormat="1" applyFont="1" applyBorder="1" applyAlignment="1">
      <alignment horizontal="center" vertical="top"/>
    </xf>
    <xf numFmtId="164" fontId="18" fillId="0" borderId="40" xfId="4" applyNumberFormat="1" applyFont="1" applyBorder="1" applyAlignment="1">
      <alignment horizontal="center" vertical="top"/>
    </xf>
    <xf numFmtId="164" fontId="20" fillId="14" borderId="40" xfId="4" applyNumberFormat="1" applyFont="1" applyFill="1" applyBorder="1" applyAlignment="1">
      <alignment horizontal="center" vertical="top"/>
    </xf>
    <xf numFmtId="49" fontId="30" fillId="2" borderId="47" xfId="4" applyNumberFormat="1" applyFont="1" applyFill="1" applyBorder="1" applyAlignment="1">
      <alignment horizontal="center" vertical="top"/>
    </xf>
    <xf numFmtId="49" fontId="30" fillId="9" borderId="47" xfId="4" applyNumberFormat="1" applyFont="1" applyFill="1" applyBorder="1" applyAlignment="1">
      <alignment horizontal="center" vertical="top"/>
    </xf>
    <xf numFmtId="0" fontId="4" fillId="9" borderId="31" xfId="4" applyFont="1" applyFill="1" applyBorder="1" applyAlignment="1">
      <alignment horizontal="center" vertical="top"/>
    </xf>
    <xf numFmtId="164" fontId="28" fillId="9" borderId="47" xfId="4" applyNumberFormat="1" applyFont="1" applyFill="1" applyBorder="1" applyAlignment="1">
      <alignment horizontal="center" vertical="top" wrapText="1"/>
    </xf>
    <xf numFmtId="0" fontId="28" fillId="9" borderId="22" xfId="4" applyFont="1" applyFill="1" applyBorder="1" applyAlignment="1">
      <alignment horizontal="left" vertical="top" wrapText="1"/>
    </xf>
    <xf numFmtId="0" fontId="28" fillId="9" borderId="23" xfId="4" applyFont="1" applyFill="1" applyBorder="1" applyAlignment="1">
      <alignment horizontal="left" vertical="top" wrapText="1"/>
    </xf>
    <xf numFmtId="49" fontId="30" fillId="15" borderId="40" xfId="4" applyNumberFormat="1" applyFont="1" applyFill="1" applyBorder="1" applyAlignment="1">
      <alignment horizontal="center" vertical="top"/>
    </xf>
    <xf numFmtId="0" fontId="4" fillId="15" borderId="42" xfId="4" applyFont="1" applyFill="1" applyBorder="1" applyAlignment="1">
      <alignment horizontal="center" vertical="top"/>
    </xf>
    <xf numFmtId="164" fontId="28" fillId="15" borderId="40" xfId="4" applyNumberFormat="1" applyFont="1" applyFill="1" applyBorder="1" applyAlignment="1">
      <alignment horizontal="center" vertical="top" wrapText="1"/>
    </xf>
    <xf numFmtId="0" fontId="28" fillId="15" borderId="41" xfId="4" applyFont="1" applyFill="1" applyBorder="1" applyAlignment="1">
      <alignment horizontal="left" vertical="top" wrapText="1"/>
    </xf>
    <xf numFmtId="0" fontId="28" fillId="15" borderId="43" xfId="4" applyFont="1" applyFill="1" applyBorder="1" applyAlignment="1">
      <alignment horizontal="left" vertical="top" wrapText="1"/>
    </xf>
    <xf numFmtId="0" fontId="18" fillId="0" borderId="57" xfId="4" applyFont="1" applyBorder="1" applyAlignment="1">
      <alignment horizontal="left" vertical="top"/>
    </xf>
    <xf numFmtId="164" fontId="18" fillId="7" borderId="66" xfId="4" applyNumberFormat="1" applyFont="1" applyFill="1" applyBorder="1" applyAlignment="1">
      <alignment horizontal="center" vertical="top"/>
    </xf>
    <xf numFmtId="0" fontId="22" fillId="7" borderId="48" xfId="4" applyFont="1" applyFill="1" applyBorder="1" applyAlignment="1">
      <alignment horizontal="center" vertical="top" wrapText="1"/>
    </xf>
    <xf numFmtId="0" fontId="22" fillId="7" borderId="17" xfId="4" applyFont="1" applyFill="1" applyBorder="1" applyAlignment="1">
      <alignment horizontal="center" vertical="top" wrapText="1"/>
    </xf>
    <xf numFmtId="164" fontId="18" fillId="0" borderId="49" xfId="4" applyNumberFormat="1" applyFont="1" applyBorder="1" applyAlignment="1">
      <alignment horizontal="center" vertical="top"/>
    </xf>
    <xf numFmtId="164" fontId="20" fillId="0" borderId="17" xfId="4" applyNumberFormat="1" applyFont="1" applyBorder="1" applyAlignment="1">
      <alignment horizontal="center" vertical="top"/>
    </xf>
    <xf numFmtId="49" fontId="30" fillId="9" borderId="40" xfId="4" applyNumberFormat="1" applyFont="1" applyFill="1" applyBorder="1" applyAlignment="1">
      <alignment horizontal="center" vertical="top"/>
    </xf>
    <xf numFmtId="0" fontId="4" fillId="9" borderId="42" xfId="4" applyFont="1" applyFill="1" applyBorder="1" applyAlignment="1">
      <alignment horizontal="center" vertical="top"/>
    </xf>
    <xf numFmtId="164" fontId="28" fillId="9" borderId="40" xfId="4" applyNumberFormat="1" applyFont="1" applyFill="1" applyBorder="1" applyAlignment="1">
      <alignment horizontal="center" vertical="top" wrapText="1"/>
    </xf>
    <xf numFmtId="0" fontId="28" fillId="9" borderId="41" xfId="4" applyFont="1" applyFill="1" applyBorder="1" applyAlignment="1">
      <alignment horizontal="left" vertical="top" wrapText="1"/>
    </xf>
    <xf numFmtId="0" fontId="28" fillId="9" borderId="43" xfId="4" applyFont="1" applyFill="1" applyBorder="1" applyAlignment="1">
      <alignment horizontal="left" vertical="top" wrapText="1"/>
    </xf>
    <xf numFmtId="49" fontId="30" fillId="2" borderId="63" xfId="4" applyNumberFormat="1" applyFont="1" applyFill="1" applyBorder="1" applyAlignment="1">
      <alignment horizontal="center" vertical="top"/>
    </xf>
    <xf numFmtId="49" fontId="30" fillId="17" borderId="63" xfId="4" applyNumberFormat="1" applyFont="1" applyFill="1" applyBorder="1" applyAlignment="1">
      <alignment horizontal="center" vertical="top"/>
    </xf>
    <xf numFmtId="0" fontId="28" fillId="7" borderId="41" xfId="4" applyFont="1" applyFill="1" applyBorder="1" applyAlignment="1">
      <alignment horizontal="left" vertical="top"/>
    </xf>
    <xf numFmtId="0" fontId="11" fillId="0" borderId="3" xfId="4" applyFont="1" applyBorder="1" applyAlignment="1">
      <alignment vertical="center" wrapText="1"/>
    </xf>
    <xf numFmtId="0" fontId="11" fillId="0" borderId="3" xfId="4" applyFont="1" applyBorder="1" applyAlignment="1">
      <alignment horizontal="center" vertical="center" wrapText="1"/>
    </xf>
    <xf numFmtId="0" fontId="11" fillId="0" borderId="3" xfId="4" applyFont="1" applyBorder="1" applyAlignment="1">
      <alignment horizontal="center" vertical="top"/>
    </xf>
    <xf numFmtId="0" fontId="11" fillId="0" borderId="3" xfId="4" applyFont="1" applyBorder="1" applyAlignment="1">
      <alignment horizontal="left" vertical="top"/>
    </xf>
    <xf numFmtId="0" fontId="11" fillId="0" borderId="57" xfId="4" applyFont="1" applyBorder="1" applyAlignment="1">
      <alignment horizontal="left" vertical="top"/>
    </xf>
    <xf numFmtId="164" fontId="5" fillId="7" borderId="4" xfId="4" applyNumberFormat="1" applyFont="1" applyFill="1" applyBorder="1" applyAlignment="1">
      <alignment horizontal="center" vertical="top"/>
    </xf>
    <xf numFmtId="0" fontId="5" fillId="7" borderId="14" xfId="4" applyFont="1" applyFill="1" applyBorder="1" applyAlignment="1">
      <alignment horizontal="left" vertical="top" wrapText="1"/>
    </xf>
    <xf numFmtId="0" fontId="5" fillId="7" borderId="76" xfId="4" applyFont="1" applyFill="1" applyBorder="1" applyAlignment="1">
      <alignment horizontal="center" vertical="top" wrapText="1"/>
    </xf>
    <xf numFmtId="0" fontId="5" fillId="7" borderId="13" xfId="4" applyFont="1" applyFill="1" applyBorder="1" applyAlignment="1">
      <alignment horizontal="center" vertical="top"/>
    </xf>
    <xf numFmtId="164" fontId="5" fillId="7" borderId="53" xfId="4" applyNumberFormat="1" applyFont="1" applyFill="1" applyBorder="1" applyAlignment="1">
      <alignment horizontal="center" vertical="top"/>
    </xf>
    <xf numFmtId="0" fontId="5" fillId="7" borderId="68" xfId="4" applyFont="1" applyFill="1" applyBorder="1" applyAlignment="1">
      <alignment horizontal="left" vertical="top" wrapText="1"/>
    </xf>
    <xf numFmtId="0" fontId="5" fillId="7" borderId="77" xfId="4" applyFont="1" applyFill="1" applyBorder="1" applyAlignment="1">
      <alignment horizontal="center" vertical="center" wrapText="1"/>
    </xf>
    <xf numFmtId="0" fontId="5" fillId="7" borderId="35" xfId="4" applyFont="1" applyFill="1" applyBorder="1" applyAlignment="1">
      <alignment horizontal="center" vertical="top"/>
    </xf>
    <xf numFmtId="164" fontId="5" fillId="7" borderId="7" xfId="4" applyNumberFormat="1" applyFont="1" applyFill="1" applyBorder="1" applyAlignment="1">
      <alignment horizontal="center" vertical="top"/>
    </xf>
    <xf numFmtId="0" fontId="5" fillId="7" borderId="9" xfId="4" applyFont="1" applyFill="1" applyBorder="1" applyAlignment="1">
      <alignment horizontal="left" vertical="top" wrapText="1"/>
    </xf>
    <xf numFmtId="0" fontId="5" fillId="7" borderId="80" xfId="4" applyFont="1" applyFill="1" applyBorder="1" applyAlignment="1">
      <alignment horizontal="center" vertical="center" wrapText="1"/>
    </xf>
    <xf numFmtId="0" fontId="5" fillId="7" borderId="8" xfId="4" applyFont="1" applyFill="1" applyBorder="1" applyAlignment="1">
      <alignment horizontal="center" vertical="top"/>
    </xf>
    <xf numFmtId="0" fontId="5" fillId="0" borderId="10" xfId="4" applyFont="1" applyBorder="1" applyAlignment="1">
      <alignment horizontal="center" vertical="top"/>
    </xf>
    <xf numFmtId="164" fontId="4" fillId="14" borderId="47" xfId="4" applyNumberFormat="1" applyFont="1" applyFill="1" applyBorder="1" applyAlignment="1">
      <alignment horizontal="center" vertical="top"/>
    </xf>
    <xf numFmtId="164" fontId="5" fillId="7" borderId="44" xfId="4" applyNumberFormat="1" applyFont="1" applyFill="1" applyBorder="1" applyAlignment="1">
      <alignment horizontal="center" vertical="top"/>
    </xf>
    <xf numFmtId="164" fontId="5" fillId="7" borderId="61" xfId="4" applyNumberFormat="1" applyFont="1" applyFill="1" applyBorder="1" applyAlignment="1">
      <alignment horizontal="center" vertical="top"/>
    </xf>
    <xf numFmtId="164" fontId="5" fillId="7" borderId="72" xfId="4" applyNumberFormat="1" applyFont="1" applyFill="1" applyBorder="1" applyAlignment="1">
      <alignment horizontal="center" vertical="top"/>
    </xf>
    <xf numFmtId="49" fontId="4" fillId="15" borderId="47" xfId="4" applyNumberFormat="1" applyFont="1" applyFill="1" applyBorder="1" applyAlignment="1">
      <alignment horizontal="center" vertical="top" wrapText="1"/>
    </xf>
    <xf numFmtId="0" fontId="4" fillId="16" borderId="0" xfId="4" applyFont="1" applyFill="1" applyAlignment="1">
      <alignment vertical="top"/>
    </xf>
    <xf numFmtId="0" fontId="41" fillId="2" borderId="64" xfId="4" applyFont="1" applyFill="1" applyBorder="1" applyAlignment="1">
      <alignment horizontal="left" vertical="top"/>
    </xf>
    <xf numFmtId="0" fontId="4" fillId="2" borderId="64" xfId="4" applyFont="1" applyFill="1" applyBorder="1" applyAlignment="1">
      <alignment horizontal="left" vertical="top"/>
    </xf>
    <xf numFmtId="0" fontId="4" fillId="16" borderId="64" xfId="4" applyFont="1" applyFill="1" applyBorder="1" applyAlignment="1">
      <alignment horizontal="left" vertical="top"/>
    </xf>
    <xf numFmtId="0" fontId="7" fillId="16" borderId="64" xfId="4" applyFill="1" applyBorder="1"/>
    <xf numFmtId="0" fontId="4" fillId="2" borderId="71" xfId="4" applyFont="1" applyFill="1" applyBorder="1" applyAlignment="1">
      <alignment horizontal="left" vertical="top"/>
    </xf>
    <xf numFmtId="49" fontId="4" fillId="16" borderId="31" xfId="4" applyNumberFormat="1" applyFont="1" applyFill="1" applyBorder="1" applyAlignment="1">
      <alignment horizontal="center" vertical="top" wrapText="1"/>
    </xf>
    <xf numFmtId="0" fontId="41" fillId="0" borderId="31" xfId="4" applyFont="1" applyBorder="1" applyAlignment="1">
      <alignment vertical="top"/>
    </xf>
    <xf numFmtId="0" fontId="41" fillId="0" borderId="22" xfId="4" applyFont="1" applyBorder="1" applyAlignment="1">
      <alignment horizontal="left" vertical="top"/>
    </xf>
    <xf numFmtId="0" fontId="19" fillId="0" borderId="22" xfId="4" applyFont="1" applyBorder="1" applyAlignment="1">
      <alignment horizontal="left" vertical="top"/>
    </xf>
    <xf numFmtId="0" fontId="4" fillId="0" borderId="22" xfId="4" applyFont="1" applyBorder="1" applyAlignment="1">
      <alignment horizontal="left" vertical="top"/>
    </xf>
    <xf numFmtId="0" fontId="11" fillId="0" borderId="3" xfId="4" applyFont="1" applyBorder="1" applyAlignment="1">
      <alignment horizontal="center" vertical="center"/>
    </xf>
    <xf numFmtId="0" fontId="18" fillId="0" borderId="3" xfId="4" applyFont="1" applyBorder="1" applyAlignment="1">
      <alignment horizontal="left" vertical="top"/>
    </xf>
    <xf numFmtId="0" fontId="18" fillId="14" borderId="2" xfId="4" applyFont="1" applyFill="1" applyBorder="1" applyAlignment="1">
      <alignment horizontal="left" vertical="top"/>
    </xf>
    <xf numFmtId="0" fontId="18" fillId="14" borderId="32" xfId="4" applyFont="1" applyFill="1" applyBorder="1" applyAlignment="1">
      <alignment horizontal="center" vertical="center"/>
    </xf>
    <xf numFmtId="9" fontId="18" fillId="14" borderId="57" xfId="4" applyNumberFormat="1" applyFont="1" applyFill="1" applyBorder="1" applyAlignment="1">
      <alignment horizontal="center" vertical="top"/>
    </xf>
    <xf numFmtId="0" fontId="20" fillId="16" borderId="64" xfId="4" applyFont="1" applyFill="1" applyBorder="1" applyAlignment="1">
      <alignment vertical="top"/>
    </xf>
    <xf numFmtId="0" fontId="11" fillId="7" borderId="3" xfId="4" applyFont="1" applyFill="1" applyBorder="1" applyAlignment="1">
      <alignment vertical="center" wrapText="1"/>
    </xf>
    <xf numFmtId="0" fontId="3" fillId="0" borderId="3" xfId="4" applyFont="1" applyBorder="1" applyAlignment="1">
      <alignment horizontal="center" vertical="center" wrapText="1"/>
    </xf>
    <xf numFmtId="0" fontId="19" fillId="7" borderId="49" xfId="4" applyFont="1" applyFill="1" applyBorder="1" applyAlignment="1">
      <alignment horizontal="center" vertical="top"/>
    </xf>
    <xf numFmtId="164" fontId="19" fillId="7" borderId="53" xfId="4" applyNumberFormat="1" applyFont="1" applyFill="1" applyBorder="1" applyAlignment="1">
      <alignment horizontal="center" vertical="top"/>
    </xf>
    <xf numFmtId="164" fontId="19" fillId="7" borderId="61" xfId="4" applyNumberFormat="1" applyFont="1" applyFill="1" applyBorder="1" applyAlignment="1">
      <alignment horizontal="center" vertical="top"/>
    </xf>
    <xf numFmtId="0" fontId="19" fillId="7" borderId="52" xfId="4" applyFont="1" applyFill="1" applyBorder="1" applyAlignment="1">
      <alignment wrapText="1"/>
    </xf>
    <xf numFmtId="0" fontId="19" fillId="7" borderId="68" xfId="4" applyFont="1" applyFill="1" applyBorder="1" applyAlignment="1">
      <alignment horizontal="left" vertical="top" wrapText="1"/>
    </xf>
    <xf numFmtId="0" fontId="19" fillId="7" borderId="7" xfId="4" applyFont="1" applyFill="1" applyBorder="1" applyAlignment="1">
      <alignment horizontal="center" vertical="top"/>
    </xf>
    <xf numFmtId="164" fontId="19" fillId="7" borderId="7" xfId="4" applyNumberFormat="1" applyFont="1" applyFill="1" applyBorder="1" applyAlignment="1">
      <alignment horizontal="center" vertical="top"/>
    </xf>
    <xf numFmtId="164" fontId="19" fillId="7" borderId="72" xfId="4" applyNumberFormat="1" applyFont="1" applyFill="1" applyBorder="1" applyAlignment="1">
      <alignment horizontal="center" vertical="top"/>
    </xf>
    <xf numFmtId="0" fontId="19" fillId="7" borderId="9" xfId="4" applyFont="1" applyFill="1" applyBorder="1" applyAlignment="1">
      <alignment horizontal="left" vertical="top" wrapText="1"/>
    </xf>
    <xf numFmtId="0" fontId="41" fillId="14" borderId="31" xfId="4" applyFont="1" applyFill="1" applyBorder="1" applyAlignment="1">
      <alignment horizontal="center" vertical="top"/>
    </xf>
    <xf numFmtId="164" fontId="41" fillId="14" borderId="47" xfId="4" applyNumberFormat="1" applyFont="1" applyFill="1" applyBorder="1" applyAlignment="1">
      <alignment horizontal="center" vertical="top"/>
    </xf>
    <xf numFmtId="0" fontId="19" fillId="14" borderId="2" xfId="4" applyFont="1" applyFill="1" applyBorder="1" applyAlignment="1">
      <alignment horizontal="left" vertical="top"/>
    </xf>
    <xf numFmtId="0" fontId="41" fillId="9" borderId="42" xfId="4" applyFont="1" applyFill="1" applyBorder="1" applyAlignment="1">
      <alignment horizontal="center" vertical="top"/>
    </xf>
    <xf numFmtId="164" fontId="41" fillId="9" borderId="40" xfId="4" applyNumberFormat="1" applyFont="1" applyFill="1" applyBorder="1" applyAlignment="1">
      <alignment horizontal="center" vertical="top" wrapText="1"/>
    </xf>
    <xf numFmtId="0" fontId="41" fillId="9" borderId="41" xfId="4" applyFont="1" applyFill="1" applyBorder="1" applyAlignment="1">
      <alignment horizontal="left" vertical="top" wrapText="1"/>
    </xf>
    <xf numFmtId="0" fontId="41" fillId="17" borderId="22" xfId="4" applyFont="1" applyFill="1" applyBorder="1" applyAlignment="1">
      <alignment vertical="top"/>
    </xf>
    <xf numFmtId="49" fontId="41" fillId="2" borderId="63" xfId="4" applyNumberFormat="1" applyFont="1" applyFill="1" applyBorder="1" applyAlignment="1">
      <alignment horizontal="center" vertical="top"/>
    </xf>
    <xf numFmtId="49" fontId="41" fillId="9" borderId="47" xfId="4" applyNumberFormat="1" applyFont="1" applyFill="1" applyBorder="1" applyAlignment="1">
      <alignment horizontal="center" vertical="top"/>
    </xf>
    <xf numFmtId="0" fontId="41" fillId="7" borderId="41" xfId="4" applyFont="1" applyFill="1" applyBorder="1" applyAlignment="1">
      <alignment horizontal="left" vertical="top"/>
    </xf>
    <xf numFmtId="0" fontId="19" fillId="7" borderId="3" xfId="4" applyFont="1" applyFill="1" applyBorder="1" applyAlignment="1">
      <alignment vertical="center" wrapText="1"/>
    </xf>
    <xf numFmtId="49" fontId="41" fillId="2" borderId="48" xfId="4" applyNumberFormat="1" applyFont="1" applyFill="1" applyBorder="1" applyAlignment="1">
      <alignment vertical="top"/>
    </xf>
    <xf numFmtId="49" fontId="41" fillId="7" borderId="64" xfId="4" applyNumberFormat="1" applyFont="1" applyFill="1" applyBorder="1" applyAlignment="1">
      <alignment vertical="top" wrapText="1"/>
    </xf>
    <xf numFmtId="49" fontId="41" fillId="7" borderId="48" xfId="4" applyNumberFormat="1" applyFont="1" applyFill="1" applyBorder="1" applyAlignment="1">
      <alignment horizontal="center" vertical="top" wrapText="1"/>
    </xf>
    <xf numFmtId="0" fontId="41" fillId="7" borderId="4" xfId="4" applyFont="1" applyFill="1" applyBorder="1" applyAlignment="1">
      <alignment horizontal="center" vertical="top"/>
    </xf>
    <xf numFmtId="164" fontId="19" fillId="7" borderId="4" xfId="4" applyNumberFormat="1" applyFont="1" applyFill="1" applyBorder="1" applyAlignment="1">
      <alignment horizontal="center" vertical="top"/>
    </xf>
    <xf numFmtId="0" fontId="19" fillId="7" borderId="14" xfId="4" applyFont="1" applyFill="1" applyBorder="1" applyAlignment="1">
      <alignment horizontal="left" vertical="top" wrapText="1"/>
    </xf>
    <xf numFmtId="0" fontId="19" fillId="7" borderId="76" xfId="4" applyFont="1" applyFill="1" applyBorder="1" applyAlignment="1">
      <alignment horizontal="center" vertical="top" wrapText="1"/>
    </xf>
    <xf numFmtId="0" fontId="19" fillId="7" borderId="13" xfId="4" applyFont="1" applyFill="1" applyBorder="1" applyAlignment="1">
      <alignment horizontal="center" vertical="top"/>
    </xf>
    <xf numFmtId="49" fontId="41" fillId="2" borderId="17" xfId="4" applyNumberFormat="1" applyFont="1" applyFill="1" applyBorder="1" applyAlignment="1">
      <alignment vertical="top"/>
    </xf>
    <xf numFmtId="49" fontId="41" fillId="7" borderId="0" xfId="4" applyNumberFormat="1" applyFont="1" applyFill="1" applyAlignment="1">
      <alignment vertical="top" wrapText="1"/>
    </xf>
    <xf numFmtId="49" fontId="41" fillId="7" borderId="17" xfId="4" applyNumberFormat="1" applyFont="1" applyFill="1" applyBorder="1" applyAlignment="1">
      <alignment horizontal="center" vertical="top" wrapText="1"/>
    </xf>
    <xf numFmtId="0" fontId="19" fillId="7" borderId="77" xfId="4" applyFont="1" applyFill="1" applyBorder="1" applyAlignment="1">
      <alignment horizontal="center" vertical="center" wrapText="1"/>
    </xf>
    <xf numFmtId="0" fontId="19" fillId="7" borderId="35" xfId="4" applyFont="1" applyFill="1" applyBorder="1" applyAlignment="1">
      <alignment horizontal="center" vertical="top"/>
    </xf>
    <xf numFmtId="0" fontId="19" fillId="7" borderId="80" xfId="4" applyFont="1" applyFill="1" applyBorder="1" applyAlignment="1">
      <alignment horizontal="center" vertical="center" wrapText="1"/>
    </xf>
    <xf numFmtId="0" fontId="19" fillId="7" borderId="8" xfId="4" applyFont="1" applyFill="1" applyBorder="1" applyAlignment="1">
      <alignment horizontal="center" vertical="top"/>
    </xf>
    <xf numFmtId="0" fontId="19" fillId="0" borderId="10" xfId="4" applyFont="1" applyBorder="1" applyAlignment="1">
      <alignment horizontal="center" vertical="top"/>
    </xf>
    <xf numFmtId="49" fontId="41" fillId="2" borderId="40" xfId="4" applyNumberFormat="1" applyFont="1" applyFill="1" applyBorder="1" applyAlignment="1">
      <alignment horizontal="center" vertical="top"/>
    </xf>
    <xf numFmtId="0" fontId="42" fillId="7" borderId="42" xfId="4" applyFont="1" applyFill="1" applyBorder="1" applyAlignment="1">
      <alignment horizontal="center" vertical="top" wrapText="1"/>
    </xf>
    <xf numFmtId="0" fontId="42" fillId="7" borderId="40" xfId="4" applyFont="1" applyFill="1" applyBorder="1" applyAlignment="1">
      <alignment horizontal="center" vertical="top" wrapText="1"/>
    </xf>
    <xf numFmtId="49" fontId="41" fillId="7" borderId="64" xfId="4" applyNumberFormat="1" applyFont="1" applyFill="1" applyBorder="1" applyAlignment="1">
      <alignment horizontal="center" vertical="top" wrapText="1"/>
    </xf>
    <xf numFmtId="0" fontId="19" fillId="7" borderId="4" xfId="4" applyFont="1" applyFill="1" applyBorder="1" applyAlignment="1">
      <alignment horizontal="center" vertical="top"/>
    </xf>
    <xf numFmtId="164" fontId="19" fillId="7" borderId="44" xfId="4" applyNumberFormat="1" applyFont="1" applyFill="1" applyBorder="1" applyAlignment="1">
      <alignment horizontal="center" vertical="top"/>
    </xf>
    <xf numFmtId="49" fontId="41" fillId="7" borderId="0" xfId="4" applyNumberFormat="1" applyFont="1" applyFill="1" applyAlignment="1">
      <alignment horizontal="center" vertical="top" wrapText="1"/>
    </xf>
    <xf numFmtId="0" fontId="19" fillId="7" borderId="54" xfId="4" applyFont="1" applyFill="1" applyBorder="1" applyAlignment="1">
      <alignment horizontal="center" vertical="center" wrapText="1"/>
    </xf>
    <xf numFmtId="49" fontId="41" fillId="7" borderId="40" xfId="4" applyNumberFormat="1" applyFont="1" applyFill="1" applyBorder="1" applyAlignment="1">
      <alignment horizontal="center" vertical="top" wrapText="1"/>
    </xf>
    <xf numFmtId="0" fontId="42" fillId="7" borderId="41" xfId="4" applyFont="1" applyFill="1" applyBorder="1" applyAlignment="1">
      <alignment horizontal="center" vertical="top" wrapText="1"/>
    </xf>
    <xf numFmtId="49" fontId="30" fillId="2" borderId="31" xfId="4" applyNumberFormat="1" applyFont="1" applyFill="1" applyBorder="1" applyAlignment="1">
      <alignment horizontal="center" vertical="top"/>
    </xf>
    <xf numFmtId="0" fontId="28" fillId="7" borderId="22" xfId="4" applyFont="1" applyFill="1" applyBorder="1" applyAlignment="1">
      <alignment horizontal="left" vertical="top"/>
    </xf>
    <xf numFmtId="0" fontId="11" fillId="7" borderId="13" xfId="4" applyFont="1" applyFill="1" applyBorder="1" applyAlignment="1">
      <alignment horizontal="center" vertical="top"/>
    </xf>
    <xf numFmtId="0" fontId="11" fillId="7" borderId="35" xfId="4" applyFont="1" applyFill="1" applyBorder="1" applyAlignment="1">
      <alignment horizontal="center" vertical="top"/>
    </xf>
    <xf numFmtId="0" fontId="11" fillId="7" borderId="8" xfId="4" applyFont="1" applyFill="1" applyBorder="1" applyAlignment="1">
      <alignment horizontal="center" vertical="top"/>
    </xf>
    <xf numFmtId="9" fontId="11" fillId="14" borderId="3" xfId="4" applyNumberFormat="1" applyFont="1" applyFill="1" applyBorder="1" applyAlignment="1">
      <alignment horizontal="center" vertical="top"/>
    </xf>
    <xf numFmtId="49" fontId="20" fillId="2" borderId="31" xfId="4" applyNumberFormat="1" applyFont="1" applyFill="1" applyBorder="1" applyAlignment="1">
      <alignment horizontal="center" vertical="top"/>
    </xf>
    <xf numFmtId="49" fontId="20" fillId="17" borderId="47" xfId="4" applyNumberFormat="1" applyFont="1" applyFill="1" applyBorder="1" applyAlignment="1">
      <alignment horizontal="center" vertical="top"/>
    </xf>
    <xf numFmtId="0" fontId="18" fillId="7" borderId="35" xfId="4" applyFont="1" applyFill="1" applyBorder="1" applyAlignment="1">
      <alignment horizontal="center" vertical="center" wrapText="1"/>
    </xf>
    <xf numFmtId="0" fontId="18" fillId="7" borderId="17" xfId="4" applyFont="1" applyFill="1" applyBorder="1" applyAlignment="1">
      <alignment vertical="top" wrapText="1"/>
    </xf>
    <xf numFmtId="0" fontId="20" fillId="7" borderId="56" xfId="4" applyFont="1" applyFill="1" applyBorder="1" applyAlignment="1">
      <alignment horizontal="center" vertical="top"/>
    </xf>
    <xf numFmtId="164" fontId="18" fillId="7" borderId="17" xfId="4" applyNumberFormat="1" applyFont="1" applyFill="1" applyBorder="1" applyAlignment="1">
      <alignment horizontal="center" vertical="top"/>
    </xf>
    <xf numFmtId="0" fontId="18" fillId="7" borderId="27" xfId="4" applyFont="1" applyFill="1" applyBorder="1" applyAlignment="1">
      <alignment horizontal="center" vertical="center" wrapText="1"/>
    </xf>
    <xf numFmtId="0" fontId="18" fillId="7" borderId="18" xfId="4" applyFont="1" applyFill="1" applyBorder="1" applyAlignment="1">
      <alignment horizontal="center" vertical="top"/>
    </xf>
    <xf numFmtId="0" fontId="18" fillId="0" borderId="19" xfId="4" applyFont="1" applyBorder="1" applyAlignment="1">
      <alignment horizontal="center" vertical="top"/>
    </xf>
    <xf numFmtId="0" fontId="20" fillId="7" borderId="40" xfId="4" applyFont="1" applyFill="1" applyBorder="1" applyAlignment="1">
      <alignment vertical="top" wrapText="1"/>
    </xf>
    <xf numFmtId="0" fontId="18" fillId="7" borderId="56" xfId="4" applyFont="1" applyFill="1" applyBorder="1" applyAlignment="1">
      <alignment horizontal="center" vertical="top"/>
    </xf>
    <xf numFmtId="164" fontId="18" fillId="7" borderId="45" xfId="4" applyNumberFormat="1" applyFont="1" applyFill="1" applyBorder="1" applyAlignment="1">
      <alignment horizontal="center" vertical="top"/>
    </xf>
    <xf numFmtId="49" fontId="41" fillId="9" borderId="40" xfId="4" applyNumberFormat="1" applyFont="1" applyFill="1" applyBorder="1" applyAlignment="1">
      <alignment horizontal="center" vertical="top"/>
    </xf>
    <xf numFmtId="49" fontId="41" fillId="2" borderId="31" xfId="4" applyNumberFormat="1" applyFont="1" applyFill="1" applyBorder="1" applyAlignment="1">
      <alignment horizontal="center" vertical="top"/>
    </xf>
    <xf numFmtId="49" fontId="41" fillId="17" borderId="47" xfId="4" applyNumberFormat="1" applyFont="1" applyFill="1" applyBorder="1" applyAlignment="1">
      <alignment horizontal="center" vertical="top"/>
    </xf>
    <xf numFmtId="0" fontId="19" fillId="7" borderId="35" xfId="4" applyFont="1" applyFill="1" applyBorder="1" applyAlignment="1">
      <alignment horizontal="center" vertical="center"/>
    </xf>
    <xf numFmtId="0" fontId="36" fillId="7" borderId="17" xfId="4" applyFont="1" applyFill="1" applyBorder="1" applyAlignment="1">
      <alignment vertical="top" wrapText="1"/>
    </xf>
    <xf numFmtId="0" fontId="41" fillId="18" borderId="31" xfId="4" applyFont="1" applyFill="1" applyBorder="1" applyAlignment="1">
      <alignment horizontal="center" vertical="top"/>
    </xf>
    <xf numFmtId="164" fontId="19" fillId="7" borderId="49" xfId="4" applyNumberFormat="1" applyFont="1" applyFill="1" applyBorder="1" applyAlignment="1">
      <alignment horizontal="center" vertical="top"/>
    </xf>
    <xf numFmtId="164" fontId="19" fillId="7" borderId="66" xfId="4" applyNumberFormat="1" applyFont="1" applyFill="1" applyBorder="1" applyAlignment="1">
      <alignment horizontal="center" vertical="top"/>
    </xf>
    <xf numFmtId="0" fontId="19" fillId="7" borderId="54" xfId="4" applyFont="1" applyFill="1" applyBorder="1" applyAlignment="1">
      <alignment horizontal="center" vertical="top"/>
    </xf>
    <xf numFmtId="0" fontId="19" fillId="0" borderId="73" xfId="4" applyFont="1" applyBorder="1" applyAlignment="1">
      <alignment horizontal="center" vertical="top"/>
    </xf>
    <xf numFmtId="0" fontId="20" fillId="7" borderId="22" xfId="4" applyFont="1" applyFill="1" applyBorder="1" applyAlignment="1">
      <alignment horizontal="left" vertical="top"/>
    </xf>
    <xf numFmtId="0" fontId="18" fillId="7" borderId="35" xfId="4" applyFont="1" applyFill="1" applyBorder="1" applyAlignment="1">
      <alignment horizontal="left"/>
    </xf>
    <xf numFmtId="1" fontId="18" fillId="7" borderId="35" xfId="4" applyNumberFormat="1" applyFont="1" applyFill="1" applyBorder="1" applyAlignment="1">
      <alignment horizontal="center" vertical="top"/>
    </xf>
    <xf numFmtId="0" fontId="18" fillId="7" borderId="76" xfId="4" applyFont="1" applyFill="1" applyBorder="1" applyAlignment="1">
      <alignment horizontal="center" vertical="center" wrapText="1"/>
    </xf>
    <xf numFmtId="0" fontId="18" fillId="14" borderId="31" xfId="4" applyFont="1" applyFill="1" applyBorder="1" applyAlignment="1">
      <alignment horizontal="left" vertical="top"/>
    </xf>
    <xf numFmtId="0" fontId="18" fillId="0" borderId="59" xfId="4" applyFont="1" applyBorder="1" applyAlignment="1">
      <alignment horizontal="left" vertical="top"/>
    </xf>
    <xf numFmtId="164" fontId="20" fillId="0" borderId="40" xfId="4" applyNumberFormat="1" applyFont="1" applyBorder="1" applyAlignment="1">
      <alignment horizontal="center" vertical="top"/>
    </xf>
    <xf numFmtId="0" fontId="18" fillId="0" borderId="41" xfId="4" applyFont="1" applyBorder="1" applyAlignment="1">
      <alignment horizontal="left" vertical="top"/>
    </xf>
    <xf numFmtId="0" fontId="20" fillId="15" borderId="0" xfId="4" applyFont="1" applyFill="1" applyAlignment="1">
      <alignment vertical="top"/>
    </xf>
    <xf numFmtId="0" fontId="20" fillId="15" borderId="64" xfId="4" applyFont="1" applyFill="1" applyBorder="1" applyAlignment="1">
      <alignment horizontal="left" vertical="top"/>
    </xf>
    <xf numFmtId="0" fontId="22" fillId="15" borderId="64" xfId="4" applyFont="1" applyFill="1" applyBorder="1"/>
    <xf numFmtId="0" fontId="20" fillId="15" borderId="71" xfId="4" applyFont="1" applyFill="1" applyBorder="1" applyAlignment="1">
      <alignment horizontal="left" vertical="top"/>
    </xf>
    <xf numFmtId="49" fontId="20" fillId="17" borderId="31" xfId="4" applyNumberFormat="1" applyFont="1" applyFill="1" applyBorder="1" applyAlignment="1">
      <alignment horizontal="center" vertical="top"/>
    </xf>
    <xf numFmtId="0" fontId="4" fillId="7" borderId="4" xfId="4" applyFont="1" applyFill="1" applyBorder="1" applyAlignment="1">
      <alignment horizontal="center" vertical="top"/>
    </xf>
    <xf numFmtId="0" fontId="4" fillId="7" borderId="49" xfId="4" applyFont="1" applyFill="1" applyBorder="1" applyAlignment="1">
      <alignment horizontal="center" vertical="top"/>
    </xf>
    <xf numFmtId="0" fontId="4" fillId="7" borderId="7" xfId="4" applyFont="1" applyFill="1" applyBorder="1" applyAlignment="1">
      <alignment horizontal="center" vertical="top"/>
    </xf>
    <xf numFmtId="0" fontId="20" fillId="15" borderId="22" xfId="4" applyFont="1" applyFill="1" applyBorder="1" applyAlignment="1">
      <alignment vertical="top"/>
    </xf>
    <xf numFmtId="0" fontId="20" fillId="15" borderId="22" xfId="4" applyFont="1" applyFill="1" applyBorder="1" applyAlignment="1">
      <alignment horizontal="left" vertical="top"/>
    </xf>
    <xf numFmtId="0" fontId="22" fillId="15" borderId="22" xfId="4" applyFont="1" applyFill="1" applyBorder="1"/>
    <xf numFmtId="0" fontId="20" fillId="15" borderId="23" xfId="4" applyFont="1" applyFill="1" applyBorder="1" applyAlignment="1">
      <alignment horizontal="left" vertical="top"/>
    </xf>
    <xf numFmtId="0" fontId="18" fillId="0" borderId="57" xfId="4" applyFont="1" applyBorder="1" applyAlignment="1">
      <alignment horizontal="center" vertical="center"/>
    </xf>
    <xf numFmtId="2" fontId="18" fillId="7" borderId="53" xfId="4" applyNumberFormat="1" applyFont="1" applyFill="1" applyBorder="1" applyAlignment="1">
      <alignment horizontal="center" vertical="top"/>
    </xf>
    <xf numFmtId="0" fontId="18" fillId="2" borderId="64" xfId="4" applyFont="1" applyFill="1" applyBorder="1" applyAlignment="1">
      <alignment horizontal="left" vertical="top"/>
    </xf>
    <xf numFmtId="0" fontId="20" fillId="17" borderId="31" xfId="4" applyFont="1" applyFill="1" applyBorder="1" applyAlignment="1">
      <alignment vertical="top"/>
    </xf>
    <xf numFmtId="0" fontId="20" fillId="18" borderId="31" xfId="4" applyFont="1" applyFill="1" applyBorder="1" applyAlignment="1">
      <alignment horizontal="center" vertical="top"/>
    </xf>
    <xf numFmtId="164" fontId="20" fillId="18" borderId="47" xfId="4" applyNumberFormat="1" applyFont="1" applyFill="1" applyBorder="1" applyAlignment="1">
      <alignment horizontal="center" vertical="top"/>
    </xf>
    <xf numFmtId="0" fontId="18" fillId="7" borderId="56" xfId="4" applyFont="1" applyFill="1" applyBorder="1" applyAlignment="1">
      <alignment wrapText="1"/>
    </xf>
    <xf numFmtId="49" fontId="20" fillId="19" borderId="40" xfId="4" applyNumberFormat="1" applyFont="1" applyFill="1" applyBorder="1" applyAlignment="1">
      <alignment horizontal="center" vertical="top"/>
    </xf>
    <xf numFmtId="0" fontId="20" fillId="19" borderId="42" xfId="4" applyFont="1" applyFill="1" applyBorder="1" applyAlignment="1">
      <alignment horizontal="center" vertical="top"/>
    </xf>
    <xf numFmtId="164" fontId="20" fillId="19" borderId="40" xfId="4" applyNumberFormat="1" applyFont="1" applyFill="1" applyBorder="1" applyAlignment="1">
      <alignment horizontal="center" vertical="top" wrapText="1"/>
    </xf>
    <xf numFmtId="0" fontId="20" fillId="19" borderId="41" xfId="4" applyFont="1" applyFill="1" applyBorder="1" applyAlignment="1">
      <alignment horizontal="left" vertical="top" wrapText="1"/>
    </xf>
    <xf numFmtId="0" fontId="20" fillId="19" borderId="43" xfId="4" applyFont="1" applyFill="1" applyBorder="1" applyAlignment="1">
      <alignment horizontal="left" vertical="top" wrapText="1"/>
    </xf>
    <xf numFmtId="49" fontId="18" fillId="0" borderId="64" xfId="4" applyNumberFormat="1" applyFont="1" applyBorder="1" applyAlignment="1">
      <alignment vertical="top"/>
    </xf>
    <xf numFmtId="0" fontId="7" fillId="0" borderId="0" xfId="4"/>
    <xf numFmtId="49" fontId="18" fillId="0" borderId="0" xfId="4" applyNumberFormat="1" applyFont="1" applyAlignment="1">
      <alignment vertical="top"/>
    </xf>
    <xf numFmtId="0" fontId="28" fillId="0" borderId="0" xfId="4" applyFont="1" applyAlignment="1">
      <alignment vertical="top"/>
    </xf>
    <xf numFmtId="164" fontId="34" fillId="0" borderId="0" xfId="4" applyNumberFormat="1" applyFont="1"/>
    <xf numFmtId="2" fontId="11" fillId="0" borderId="0" xfId="4" applyNumberFormat="1" applyFont="1"/>
    <xf numFmtId="164" fontId="11" fillId="0" borderId="0" xfId="4" applyNumberFormat="1" applyFont="1"/>
    <xf numFmtId="0" fontId="18" fillId="0" borderId="0" xfId="4" applyFont="1"/>
    <xf numFmtId="164" fontId="28" fillId="0" borderId="0" xfId="4" applyNumberFormat="1" applyFont="1"/>
    <xf numFmtId="0" fontId="7" fillId="0" borderId="22" xfId="4" applyBorder="1"/>
    <xf numFmtId="164" fontId="7" fillId="0" borderId="0" xfId="4" applyNumberFormat="1"/>
    <xf numFmtId="0" fontId="10" fillId="0" borderId="0" xfId="4" applyFont="1"/>
    <xf numFmtId="2" fontId="20" fillId="6" borderId="47" xfId="4" applyNumberFormat="1" applyFont="1" applyFill="1" applyBorder="1" applyAlignment="1">
      <alignment vertical="top" wrapText="1"/>
    </xf>
    <xf numFmtId="2" fontId="18" fillId="0" borderId="4" xfId="4" applyNumberFormat="1" applyFont="1" applyBorder="1" applyAlignment="1">
      <alignment vertical="top" wrapText="1"/>
    </xf>
    <xf numFmtId="2" fontId="18" fillId="0" borderId="44" xfId="4" applyNumberFormat="1" applyFont="1" applyBorder="1" applyAlignment="1">
      <alignment vertical="top" wrapText="1"/>
    </xf>
    <xf numFmtId="2" fontId="44" fillId="20" borderId="47" xfId="4" applyNumberFormat="1" applyFont="1" applyFill="1" applyBorder="1" applyAlignment="1">
      <alignment vertical="top" wrapText="1"/>
    </xf>
    <xf numFmtId="2" fontId="44" fillId="20" borderId="23" xfId="4" applyNumberFormat="1" applyFont="1" applyFill="1" applyBorder="1" applyAlignment="1">
      <alignment vertical="top" wrapText="1"/>
    </xf>
    <xf numFmtId="0" fontId="18" fillId="0" borderId="43" xfId="4" applyFont="1" applyBorder="1" applyAlignment="1">
      <alignment vertical="center" wrapText="1"/>
    </xf>
    <xf numFmtId="49" fontId="20" fillId="16" borderId="42" xfId="4" applyNumberFormat="1" applyFont="1" applyFill="1" applyBorder="1" applyAlignment="1">
      <alignment horizontal="center" vertical="top" wrapText="1"/>
    </xf>
    <xf numFmtId="0" fontId="20" fillId="0" borderId="42" xfId="4" applyFont="1" applyBorder="1" applyAlignment="1">
      <alignment vertical="top"/>
    </xf>
    <xf numFmtId="0" fontId="20" fillId="0" borderId="41" xfId="4" applyFont="1" applyBorder="1" applyAlignment="1">
      <alignment horizontal="left" vertical="top"/>
    </xf>
    <xf numFmtId="0" fontId="18" fillId="7" borderId="29" xfId="4" applyFont="1" applyFill="1" applyBorder="1" applyAlignment="1">
      <alignment vertical="center" wrapText="1"/>
    </xf>
    <xf numFmtId="0" fontId="18" fillId="0" borderId="29" xfId="4" applyFont="1" applyBorder="1" applyAlignment="1">
      <alignment horizontal="center" vertical="center"/>
    </xf>
    <xf numFmtId="0" fontId="18" fillId="7" borderId="29" xfId="4" applyFont="1" applyFill="1" applyBorder="1" applyAlignment="1">
      <alignment horizontal="center" vertical="center"/>
    </xf>
    <xf numFmtId="0" fontId="20" fillId="16" borderId="22" xfId="4" applyFont="1" applyFill="1" applyBorder="1" applyAlignment="1">
      <alignment vertical="top"/>
    </xf>
    <xf numFmtId="0" fontId="20" fillId="2" borderId="22" xfId="4" applyFont="1" applyFill="1" applyBorder="1" applyAlignment="1">
      <alignment horizontal="left" vertical="top"/>
    </xf>
    <xf numFmtId="0" fontId="20" fillId="16" borderId="22" xfId="4" applyFont="1" applyFill="1" applyBorder="1" applyAlignment="1">
      <alignment horizontal="left" vertical="top"/>
    </xf>
    <xf numFmtId="0" fontId="22" fillId="16" borderId="22" xfId="4" applyFont="1" applyFill="1" applyBorder="1"/>
    <xf numFmtId="0" fontId="18" fillId="0" borderId="57" xfId="4" applyFont="1" applyBorder="1" applyAlignment="1">
      <alignment horizontal="center" vertical="top" wrapText="1"/>
    </xf>
    <xf numFmtId="0" fontId="9" fillId="0" borderId="0" xfId="0" applyFont="1"/>
    <xf numFmtId="0" fontId="11" fillId="0" borderId="18" xfId="0" applyFont="1" applyBorder="1" applyAlignment="1">
      <alignment horizontal="center" vertical="center" textRotation="90"/>
    </xf>
    <xf numFmtId="0" fontId="28" fillId="3" borderId="18" xfId="0" applyFont="1" applyFill="1" applyBorder="1" applyAlignment="1">
      <alignment horizontal="left" vertical="top" wrapText="1"/>
    </xf>
    <xf numFmtId="0" fontId="28" fillId="3" borderId="6" xfId="0" applyFont="1" applyFill="1" applyBorder="1" applyAlignment="1">
      <alignment horizontal="left" vertical="top" wrapText="1"/>
    </xf>
    <xf numFmtId="0" fontId="28" fillId="7" borderId="6" xfId="0" applyFont="1" applyFill="1" applyBorder="1" applyAlignment="1">
      <alignment horizontal="left" vertical="top" wrapText="1"/>
    </xf>
    <xf numFmtId="0" fontId="11" fillId="7" borderId="17" xfId="0" applyFont="1" applyFill="1" applyBorder="1" applyAlignment="1">
      <alignment horizontal="left" vertical="top" wrapText="1"/>
    </xf>
    <xf numFmtId="0" fontId="11" fillId="0" borderId="40" xfId="0" applyFont="1" applyBorder="1" applyAlignment="1">
      <alignment vertical="center" wrapText="1"/>
    </xf>
    <xf numFmtId="164" fontId="11" fillId="5" borderId="50" xfId="0" applyNumberFormat="1" applyFont="1" applyFill="1" applyBorder="1" applyAlignment="1">
      <alignment horizontal="left" vertical="center" wrapText="1"/>
    </xf>
    <xf numFmtId="0" fontId="11" fillId="7" borderId="4" xfId="0" applyFont="1" applyFill="1" applyBorder="1" applyAlignment="1">
      <alignment horizontal="center" vertical="top" wrapText="1"/>
    </xf>
    <xf numFmtId="0" fontId="11" fillId="7" borderId="76" xfId="0" applyFont="1" applyFill="1" applyBorder="1" applyAlignment="1">
      <alignment horizontal="center" vertical="top"/>
    </xf>
    <xf numFmtId="164" fontId="11" fillId="5" borderId="56" xfId="0" applyNumberFormat="1" applyFont="1" applyFill="1" applyBorder="1" applyAlignment="1">
      <alignment horizontal="left" vertical="center" wrapText="1"/>
    </xf>
    <xf numFmtId="0" fontId="11" fillId="7" borderId="49" xfId="0" applyFont="1" applyFill="1" applyBorder="1" applyAlignment="1">
      <alignment horizontal="center" vertical="top" wrapText="1"/>
    </xf>
    <xf numFmtId="164" fontId="11" fillId="0" borderId="52" xfId="0" applyNumberFormat="1" applyFont="1" applyBorder="1" applyAlignment="1">
      <alignment horizontal="left" vertical="center" wrapText="1"/>
    </xf>
    <xf numFmtId="164" fontId="11" fillId="5" borderId="52" xfId="0" applyNumberFormat="1" applyFont="1" applyFill="1" applyBorder="1" applyAlignment="1">
      <alignment horizontal="left" vertical="center" wrapText="1"/>
    </xf>
    <xf numFmtId="2" fontId="11" fillId="0" borderId="70" xfId="0" applyNumberFormat="1" applyFont="1" applyBorder="1" applyAlignment="1">
      <alignment horizontal="center" vertical="center"/>
    </xf>
    <xf numFmtId="0" fontId="11" fillId="7" borderId="58" xfId="0" applyFont="1" applyFill="1" applyBorder="1" applyAlignment="1">
      <alignment horizontal="center" vertical="top"/>
    </xf>
    <xf numFmtId="0" fontId="11" fillId="7" borderId="40" xfId="0" applyFont="1" applyFill="1" applyBorder="1" applyAlignment="1">
      <alignment horizontal="center" vertical="top" wrapText="1"/>
    </xf>
    <xf numFmtId="2" fontId="11" fillId="0" borderId="66" xfId="0" applyNumberFormat="1" applyFont="1" applyBorder="1" applyAlignment="1">
      <alignment horizontal="center" vertical="center"/>
    </xf>
    <xf numFmtId="164" fontId="11" fillId="5" borderId="65" xfId="0" applyNumberFormat="1" applyFont="1" applyFill="1" applyBorder="1" applyAlignment="1">
      <alignment horizontal="left" vertical="center" wrapText="1"/>
    </xf>
    <xf numFmtId="0" fontId="11" fillId="7" borderId="17" xfId="0" applyFont="1" applyFill="1" applyBorder="1" applyAlignment="1">
      <alignment horizontal="center" vertical="top" wrapText="1"/>
    </xf>
    <xf numFmtId="49" fontId="11" fillId="7" borderId="77" xfId="0" applyNumberFormat="1" applyFont="1" applyFill="1" applyBorder="1" applyAlignment="1">
      <alignment horizontal="center" vertical="top"/>
    </xf>
    <xf numFmtId="0" fontId="11" fillId="7" borderId="49" xfId="0" applyFont="1" applyFill="1" applyBorder="1" applyAlignment="1">
      <alignment horizontal="center" vertical="center"/>
    </xf>
    <xf numFmtId="2" fontId="28" fillId="4" borderId="51" xfId="0" applyNumberFormat="1" applyFont="1" applyFill="1" applyBorder="1" applyAlignment="1">
      <alignment horizontal="center" vertical="center"/>
    </xf>
    <xf numFmtId="0" fontId="26" fillId="0" borderId="39" xfId="0" applyFont="1" applyBorder="1" applyAlignment="1">
      <alignment horizontal="center" vertical="top" wrapText="1"/>
    </xf>
    <xf numFmtId="0" fontId="26" fillId="0" borderId="40" xfId="0" applyFont="1" applyBorder="1" applyAlignment="1">
      <alignment horizontal="center" vertical="top" wrapText="1"/>
    </xf>
    <xf numFmtId="0" fontId="11" fillId="7" borderId="43" xfId="0" applyFont="1" applyFill="1" applyBorder="1" applyAlignment="1">
      <alignment horizontal="center" vertical="top"/>
    </xf>
    <xf numFmtId="0" fontId="11" fillId="7" borderId="4" xfId="0" applyFont="1" applyFill="1" applyBorder="1" applyAlignment="1">
      <alignment horizontal="center" vertical="top"/>
    </xf>
    <xf numFmtId="0" fontId="11" fillId="0" borderId="16" xfId="0" applyFont="1" applyBorder="1" applyAlignment="1">
      <alignment horizontal="center" vertical="top" wrapText="1"/>
    </xf>
    <xf numFmtId="164" fontId="11" fillId="5" borderId="70" xfId="0" applyNumberFormat="1" applyFont="1" applyFill="1" applyBorder="1" applyAlignment="1">
      <alignment horizontal="left" vertical="center" wrapText="1"/>
    </xf>
    <xf numFmtId="49" fontId="11" fillId="7" borderId="17" xfId="0" applyNumberFormat="1" applyFont="1" applyFill="1" applyBorder="1" applyAlignment="1">
      <alignment horizontal="center" vertical="top"/>
    </xf>
    <xf numFmtId="0" fontId="11" fillId="0" borderId="41" xfId="0" applyFont="1" applyBorder="1" applyAlignment="1">
      <alignment horizontal="center" vertical="top" wrapText="1"/>
    </xf>
    <xf numFmtId="0" fontId="11" fillId="0" borderId="50" xfId="2" applyFont="1" applyBorder="1" applyAlignment="1">
      <alignment horizontal="left" vertical="top" wrapText="1"/>
    </xf>
    <xf numFmtId="0" fontId="11" fillId="0" borderId="4" xfId="2" applyFont="1" applyBorder="1" applyAlignment="1">
      <alignment horizontal="center" vertical="top"/>
    </xf>
    <xf numFmtId="1" fontId="11" fillId="0" borderId="4" xfId="2" applyNumberFormat="1" applyFont="1" applyBorder="1" applyAlignment="1">
      <alignment horizontal="center" vertical="top"/>
    </xf>
    <xf numFmtId="164" fontId="26" fillId="0" borderId="42" xfId="0" applyNumberFormat="1" applyFont="1" applyBorder="1" applyAlignment="1">
      <alignment horizontal="left" vertical="center" wrapText="1"/>
    </xf>
    <xf numFmtId="164" fontId="26" fillId="0" borderId="40" xfId="0" applyNumberFormat="1" applyFont="1" applyBorder="1" applyAlignment="1">
      <alignment horizontal="left" vertical="center" wrapText="1"/>
    </xf>
    <xf numFmtId="0" fontId="26" fillId="0" borderId="41" xfId="0" applyFont="1" applyBorder="1" applyAlignment="1">
      <alignment horizontal="center" vertical="top" wrapText="1"/>
    </xf>
    <xf numFmtId="164" fontId="11" fillId="0" borderId="44" xfId="0" applyNumberFormat="1" applyFont="1" applyBorder="1" applyAlignment="1">
      <alignment horizontal="center" vertical="top"/>
    </xf>
    <xf numFmtId="49" fontId="11" fillId="0" borderId="25" xfId="0" applyNumberFormat="1" applyFont="1" applyBorder="1" applyAlignment="1">
      <alignment horizontal="center" vertical="top"/>
    </xf>
    <xf numFmtId="164" fontId="28" fillId="0" borderId="17" xfId="0" applyNumberFormat="1" applyFont="1" applyBorder="1" applyAlignment="1">
      <alignment horizontal="center" vertical="top"/>
    </xf>
    <xf numFmtId="164" fontId="28" fillId="0" borderId="45" xfId="0" applyNumberFormat="1" applyFont="1" applyBorder="1" applyAlignment="1">
      <alignment horizontal="center" vertical="top"/>
    </xf>
    <xf numFmtId="49" fontId="26" fillId="0" borderId="25" xfId="0" applyNumberFormat="1" applyFont="1" applyBorder="1" applyAlignment="1">
      <alignment horizontal="center" vertical="top"/>
    </xf>
    <xf numFmtId="49" fontId="26" fillId="0" borderId="34" xfId="0" applyNumberFormat="1" applyFont="1" applyBorder="1" applyAlignment="1">
      <alignment horizontal="center" vertical="top"/>
    </xf>
    <xf numFmtId="49" fontId="26" fillId="0" borderId="29" xfId="0" applyNumberFormat="1" applyFont="1" applyBorder="1" applyAlignment="1">
      <alignment horizontal="center" vertical="top"/>
    </xf>
    <xf numFmtId="164" fontId="28" fillId="4" borderId="28" xfId="0" applyNumberFormat="1" applyFont="1" applyFill="1" applyBorder="1" applyAlignment="1">
      <alignment horizontal="center" vertical="top"/>
    </xf>
    <xf numFmtId="0" fontId="11" fillId="7" borderId="14" xfId="0" applyFont="1" applyFill="1" applyBorder="1" applyAlignment="1">
      <alignment vertical="top" wrapText="1"/>
    </xf>
    <xf numFmtId="0" fontId="11" fillId="7" borderId="13" xfId="0" applyFont="1" applyFill="1" applyBorder="1" applyAlignment="1">
      <alignment horizontal="center" vertical="top" wrapText="1"/>
    </xf>
    <xf numFmtId="0" fontId="11" fillId="7" borderId="39" xfId="0" applyFont="1" applyFill="1" applyBorder="1" applyAlignment="1">
      <alignment horizontal="center" vertical="center"/>
    </xf>
    <xf numFmtId="164" fontId="11" fillId="7" borderId="35" xfId="0" applyNumberFormat="1" applyFont="1" applyFill="1" applyBorder="1" applyAlignment="1">
      <alignment horizontal="center" vertical="top"/>
    </xf>
    <xf numFmtId="164" fontId="11" fillId="0" borderId="61" xfId="0" applyNumberFormat="1" applyFont="1" applyBorder="1" applyAlignment="1">
      <alignment horizontal="center" vertical="top"/>
    </xf>
    <xf numFmtId="49" fontId="29" fillId="0" borderId="0" xfId="0" applyNumberFormat="1" applyFont="1" applyAlignment="1">
      <alignment horizontal="center" vertical="top" wrapText="1"/>
    </xf>
    <xf numFmtId="0" fontId="28" fillId="0" borderId="31" xfId="0" applyFont="1" applyBorder="1" applyAlignment="1">
      <alignment vertical="center" wrapText="1"/>
    </xf>
    <xf numFmtId="0" fontId="28" fillId="0" borderId="22" xfId="0" applyFont="1" applyBorder="1" applyAlignment="1">
      <alignment vertical="center" wrapText="1"/>
    </xf>
    <xf numFmtId="0" fontId="7" fillId="0" borderId="22" xfId="0" applyFont="1" applyBorder="1"/>
    <xf numFmtId="0" fontId="11" fillId="0" borderId="48" xfId="0" applyFont="1" applyBorder="1" applyAlignment="1">
      <alignment horizontal="center" vertical="top" wrapText="1"/>
    </xf>
    <xf numFmtId="0" fontId="11" fillId="0" borderId="0" xfId="0" applyFont="1" applyAlignment="1">
      <alignment horizontal="left" vertical="top"/>
    </xf>
    <xf numFmtId="2" fontId="7" fillId="0" borderId="4" xfId="0" applyNumberFormat="1" applyFont="1" applyBorder="1" applyAlignment="1">
      <alignment vertical="top" wrapText="1"/>
    </xf>
    <xf numFmtId="2" fontId="7" fillId="0" borderId="44" xfId="0" applyNumberFormat="1" applyFont="1" applyBorder="1" applyAlignment="1">
      <alignment vertical="top" wrapText="1"/>
    </xf>
    <xf numFmtId="0" fontId="28" fillId="7" borderId="0" xfId="0" applyFont="1" applyFill="1" applyAlignment="1">
      <alignment horizontal="left" vertical="top" wrapText="1"/>
    </xf>
    <xf numFmtId="0" fontId="11" fillId="0" borderId="47" xfId="0" applyFont="1" applyBorder="1" applyAlignment="1">
      <alignment horizontal="center" vertical="top" wrapText="1"/>
    </xf>
    <xf numFmtId="0" fontId="26" fillId="0" borderId="48" xfId="0" applyFont="1" applyBorder="1" applyAlignment="1">
      <alignment vertical="top" wrapText="1"/>
    </xf>
    <xf numFmtId="0" fontId="9" fillId="0" borderId="0" xfId="0" applyFont="1" applyAlignment="1">
      <alignment horizontal="center" vertical="center"/>
    </xf>
    <xf numFmtId="0" fontId="9" fillId="0" borderId="41" xfId="0" applyFont="1" applyBorder="1" applyAlignment="1">
      <alignment horizontal="center" vertical="center"/>
    </xf>
    <xf numFmtId="0" fontId="41" fillId="16" borderId="0" xfId="0" applyFont="1" applyFill="1" applyAlignment="1">
      <alignment vertical="top"/>
    </xf>
    <xf numFmtId="49" fontId="4" fillId="16" borderId="63" xfId="0" applyNumberFormat="1" applyFont="1" applyFill="1" applyBorder="1" applyAlignment="1">
      <alignment horizontal="center" vertical="top" wrapText="1"/>
    </xf>
    <xf numFmtId="0" fontId="41" fillId="0" borderId="63" xfId="0" applyFont="1" applyBorder="1" applyAlignment="1">
      <alignment vertical="top"/>
    </xf>
    <xf numFmtId="0" fontId="41" fillId="0" borderId="64" xfId="0" applyFont="1" applyBorder="1" applyAlignment="1">
      <alignment horizontal="left" vertical="top"/>
    </xf>
    <xf numFmtId="0" fontId="19" fillId="0" borderId="64" xfId="0" applyFont="1" applyBorder="1" applyAlignment="1">
      <alignment horizontal="left" vertical="top"/>
    </xf>
    <xf numFmtId="0" fontId="4" fillId="0" borderId="64" xfId="0" applyFont="1" applyBorder="1" applyAlignment="1">
      <alignment horizontal="left" vertical="top"/>
    </xf>
    <xf numFmtId="0" fontId="18" fillId="0" borderId="25" xfId="0" applyFont="1" applyBorder="1" applyAlignment="1">
      <alignment vertical="center" wrapText="1"/>
    </xf>
    <xf numFmtId="0" fontId="18" fillId="0" borderId="25" xfId="0" applyFont="1" applyBorder="1" applyAlignment="1">
      <alignment horizontal="center" vertical="center" wrapText="1"/>
    </xf>
    <xf numFmtId="0" fontId="18" fillId="0" borderId="25" xfId="0" applyFont="1" applyBorder="1" applyAlignment="1">
      <alignment horizontal="left" vertical="top"/>
    </xf>
    <xf numFmtId="0" fontId="18" fillId="0" borderId="26" xfId="0" applyFont="1" applyBorder="1" applyAlignment="1">
      <alignment horizontal="left" vertical="top"/>
    </xf>
    <xf numFmtId="49" fontId="30" fillId="2" borderId="31" xfId="0" applyNumberFormat="1" applyFont="1" applyFill="1" applyBorder="1" applyAlignment="1">
      <alignment horizontal="center" vertical="top"/>
    </xf>
    <xf numFmtId="49" fontId="30" fillId="9" borderId="31" xfId="0" applyNumberFormat="1" applyFont="1" applyFill="1" applyBorder="1" applyAlignment="1">
      <alignment horizontal="center" vertical="top"/>
    </xf>
    <xf numFmtId="0" fontId="28" fillId="7" borderId="31" xfId="0" applyFont="1" applyFill="1" applyBorder="1" applyAlignment="1">
      <alignment horizontal="left" vertical="top"/>
    </xf>
    <xf numFmtId="0" fontId="28" fillId="7" borderId="22" xfId="0" applyFont="1" applyFill="1" applyBorder="1" applyAlignment="1">
      <alignment horizontal="left" vertical="top"/>
    </xf>
    <xf numFmtId="0" fontId="28" fillId="7" borderId="23" xfId="0" applyFont="1" applyFill="1" applyBorder="1" applyAlignment="1">
      <alignment vertical="top" wrapText="1"/>
    </xf>
    <xf numFmtId="49" fontId="30" fillId="9" borderId="47" xfId="0" applyNumberFormat="1" applyFont="1" applyFill="1" applyBorder="1" applyAlignment="1">
      <alignment horizontal="center" vertical="top"/>
    </xf>
    <xf numFmtId="0" fontId="28" fillId="7" borderId="41" xfId="0" applyFont="1" applyFill="1" applyBorder="1" applyAlignment="1">
      <alignment horizontal="left" vertical="top"/>
    </xf>
    <xf numFmtId="0" fontId="11" fillId="0" borderId="29" xfId="0" applyFont="1" applyBorder="1" applyAlignment="1">
      <alignment vertical="center" wrapText="1"/>
    </xf>
    <xf numFmtId="0" fontId="11" fillId="0" borderId="29" xfId="0" applyFont="1" applyBorder="1" applyAlignment="1">
      <alignment horizontal="left" vertical="top"/>
    </xf>
    <xf numFmtId="0" fontId="11" fillId="0" borderId="30" xfId="0" applyFont="1" applyBorder="1" applyAlignment="1">
      <alignment horizontal="left" vertical="top"/>
    </xf>
    <xf numFmtId="49" fontId="30" fillId="9" borderId="40" xfId="0" applyNumberFormat="1" applyFont="1" applyFill="1" applyBorder="1" applyAlignment="1">
      <alignment horizontal="center" vertical="top"/>
    </xf>
    <xf numFmtId="49" fontId="4" fillId="7" borderId="34" xfId="0" applyNumberFormat="1" applyFont="1" applyFill="1" applyBorder="1" applyAlignment="1">
      <alignment horizontal="center" vertical="top" wrapText="1"/>
    </xf>
    <xf numFmtId="0" fontId="11" fillId="7" borderId="48" xfId="0" applyFont="1" applyFill="1" applyBorder="1" applyAlignment="1">
      <alignment horizontal="left" vertical="top" wrapText="1"/>
    </xf>
    <xf numFmtId="0" fontId="5" fillId="7" borderId="4" xfId="0" applyFont="1" applyFill="1" applyBorder="1" applyAlignment="1">
      <alignment horizontal="center" vertical="top"/>
    </xf>
    <xf numFmtId="0" fontId="5" fillId="7" borderId="14" xfId="0" applyFont="1" applyFill="1" applyBorder="1" applyAlignment="1">
      <alignment horizontal="left" vertical="top" wrapText="1"/>
    </xf>
    <xf numFmtId="0" fontId="5" fillId="7" borderId="76" xfId="0" applyFont="1" applyFill="1" applyBorder="1" applyAlignment="1">
      <alignment horizontal="center" vertical="top" wrapText="1"/>
    </xf>
    <xf numFmtId="0" fontId="32" fillId="7" borderId="13" xfId="0" applyFont="1" applyFill="1" applyBorder="1" applyAlignment="1">
      <alignment horizontal="center" vertical="top"/>
    </xf>
    <xf numFmtId="0" fontId="5" fillId="7" borderId="13" xfId="0" applyFont="1" applyFill="1" applyBorder="1" applyAlignment="1">
      <alignment horizontal="center" vertical="top"/>
    </xf>
    <xf numFmtId="0" fontId="5" fillId="0" borderId="15" xfId="0" applyFont="1" applyBorder="1" applyAlignment="1">
      <alignment horizontal="center" vertical="top"/>
    </xf>
    <xf numFmtId="49" fontId="4" fillId="3" borderId="17" xfId="0" applyNumberFormat="1" applyFont="1" applyFill="1" applyBorder="1" applyAlignment="1">
      <alignment horizontal="center" vertical="top"/>
    </xf>
    <xf numFmtId="49" fontId="4" fillId="7" borderId="6" xfId="0" applyNumberFormat="1" applyFont="1" applyFill="1" applyBorder="1" applyAlignment="1">
      <alignment horizontal="center" vertical="top" wrapText="1"/>
    </xf>
    <xf numFmtId="0" fontId="5" fillId="7" borderId="49" xfId="0" applyFont="1" applyFill="1" applyBorder="1" applyAlignment="1">
      <alignment horizontal="center" vertical="top"/>
    </xf>
    <xf numFmtId="164" fontId="5" fillId="7" borderId="53" xfId="0" applyNumberFormat="1" applyFont="1" applyFill="1" applyBorder="1" applyAlignment="1">
      <alignment horizontal="center" vertical="top"/>
    </xf>
    <xf numFmtId="164" fontId="5" fillId="7" borderId="61" xfId="0" applyNumberFormat="1" applyFont="1" applyFill="1" applyBorder="1" applyAlignment="1">
      <alignment horizontal="center" vertical="top"/>
    </xf>
    <xf numFmtId="0" fontId="11" fillId="7" borderId="52" xfId="0" applyFont="1" applyFill="1" applyBorder="1" applyAlignment="1">
      <alignment wrapText="1"/>
    </xf>
    <xf numFmtId="0" fontId="5" fillId="7" borderId="54" xfId="0" applyFont="1" applyFill="1" applyBorder="1" applyAlignment="1">
      <alignment horizontal="center" vertical="center" wrapText="1"/>
    </xf>
    <xf numFmtId="0" fontId="32" fillId="7" borderId="35" xfId="0" applyFont="1" applyFill="1" applyBorder="1" applyAlignment="1">
      <alignment horizontal="center" vertical="top"/>
    </xf>
    <xf numFmtId="0" fontId="5" fillId="7" borderId="35" xfId="0" applyFont="1" applyFill="1" applyBorder="1" applyAlignment="1">
      <alignment horizontal="center" vertical="top"/>
    </xf>
    <xf numFmtId="0" fontId="24" fillId="7" borderId="38" xfId="0" applyFont="1" applyFill="1" applyBorder="1" applyAlignment="1">
      <alignment horizontal="center" vertical="top" wrapText="1"/>
    </xf>
    <xf numFmtId="0" fontId="28" fillId="7" borderId="40" xfId="0" applyFont="1" applyFill="1" applyBorder="1" applyAlignment="1">
      <alignment vertical="top" wrapText="1"/>
    </xf>
    <xf numFmtId="0" fontId="4" fillId="7" borderId="20" xfId="0" applyFont="1" applyFill="1" applyBorder="1" applyAlignment="1">
      <alignment horizontal="center" vertical="top"/>
    </xf>
    <xf numFmtId="164" fontId="4" fillId="7" borderId="11" xfId="0" applyNumberFormat="1" applyFont="1" applyFill="1" applyBorder="1" applyAlignment="1">
      <alignment horizontal="center" vertical="top"/>
    </xf>
    <xf numFmtId="0" fontId="32" fillId="7" borderId="12" xfId="0" applyFont="1" applyFill="1" applyBorder="1" applyAlignment="1">
      <alignment horizontal="left" vertical="top"/>
    </xf>
    <xf numFmtId="0" fontId="32" fillId="7" borderId="28" xfId="0" applyFont="1" applyFill="1" applyBorder="1" applyAlignment="1">
      <alignment horizontal="center" vertical="center"/>
    </xf>
    <xf numFmtId="9" fontId="32" fillId="7" borderId="1" xfId="0" applyNumberFormat="1" applyFont="1" applyFill="1" applyBorder="1" applyAlignment="1">
      <alignment horizontal="center" vertical="top"/>
    </xf>
    <xf numFmtId="9" fontId="32" fillId="0" borderId="78" xfId="0" applyNumberFormat="1" applyFont="1" applyBorder="1" applyAlignment="1">
      <alignment horizontal="center" vertical="top"/>
    </xf>
    <xf numFmtId="0" fontId="11" fillId="7" borderId="17" xfId="0" applyFont="1" applyFill="1" applyBorder="1" applyAlignment="1">
      <alignment vertical="top" wrapText="1"/>
    </xf>
    <xf numFmtId="164" fontId="5" fillId="7" borderId="49" xfId="0" applyNumberFormat="1" applyFont="1" applyFill="1" applyBorder="1" applyAlignment="1">
      <alignment horizontal="center" vertical="top"/>
    </xf>
    <xf numFmtId="164" fontId="5" fillId="7" borderId="66" xfId="0" applyNumberFormat="1" applyFont="1" applyFill="1" applyBorder="1" applyAlignment="1">
      <alignment horizontal="center" vertical="top"/>
    </xf>
    <xf numFmtId="0" fontId="11" fillId="7" borderId="58" xfId="0" applyFont="1" applyFill="1" applyBorder="1" applyAlignment="1">
      <alignment horizontal="left" vertical="top" wrapText="1"/>
    </xf>
    <xf numFmtId="0" fontId="5" fillId="7" borderId="75" xfId="0" applyFont="1" applyFill="1" applyBorder="1" applyAlignment="1">
      <alignment horizontal="center" vertical="center" wrapText="1"/>
    </xf>
    <xf numFmtId="0" fontId="5" fillId="7" borderId="54" xfId="0" applyFont="1" applyFill="1" applyBorder="1" applyAlignment="1">
      <alignment horizontal="center" vertical="top"/>
    </xf>
    <xf numFmtId="0" fontId="5" fillId="0" borderId="74" xfId="0" applyFont="1" applyBorder="1" applyAlignment="1">
      <alignment horizontal="center" vertical="top"/>
    </xf>
    <xf numFmtId="0" fontId="5" fillId="7" borderId="58" xfId="0" applyFont="1" applyFill="1" applyBorder="1" applyAlignment="1">
      <alignment horizontal="left" vertical="top" wrapText="1"/>
    </xf>
    <xf numFmtId="49" fontId="30" fillId="2" borderId="47" xfId="0" applyNumberFormat="1" applyFont="1" applyFill="1" applyBorder="1" applyAlignment="1">
      <alignment horizontal="center" vertical="top"/>
    </xf>
    <xf numFmtId="49" fontId="4" fillId="9" borderId="47" xfId="0" applyNumberFormat="1" applyFont="1" applyFill="1" applyBorder="1" applyAlignment="1">
      <alignment horizontal="center" vertical="top"/>
    </xf>
    <xf numFmtId="0" fontId="4" fillId="11" borderId="47" xfId="0" applyFont="1" applyFill="1" applyBorder="1" applyAlignment="1">
      <alignment horizontal="center" vertical="top"/>
    </xf>
    <xf numFmtId="164" fontId="4" fillId="11" borderId="47" xfId="0" applyNumberFormat="1" applyFont="1" applyFill="1" applyBorder="1" applyAlignment="1">
      <alignment horizontal="center" vertical="top"/>
    </xf>
    <xf numFmtId="0" fontId="32" fillId="11" borderId="22" xfId="0" applyFont="1" applyFill="1" applyBorder="1" applyAlignment="1">
      <alignment horizontal="center" vertical="top"/>
    </xf>
    <xf numFmtId="0" fontId="32" fillId="11" borderId="23" xfId="0" applyFont="1" applyFill="1" applyBorder="1" applyAlignment="1">
      <alignment horizontal="center" vertical="top"/>
    </xf>
    <xf numFmtId="0" fontId="4" fillId="9" borderId="31" xfId="0" applyFont="1" applyFill="1" applyBorder="1" applyAlignment="1">
      <alignment horizontal="center" vertical="top"/>
    </xf>
    <xf numFmtId="164" fontId="28" fillId="9" borderId="47" xfId="0" applyNumberFormat="1" applyFont="1" applyFill="1" applyBorder="1" applyAlignment="1">
      <alignment horizontal="center" vertical="top" wrapText="1"/>
    </xf>
    <xf numFmtId="0" fontId="28" fillId="9" borderId="22" xfId="0" applyFont="1" applyFill="1" applyBorder="1" applyAlignment="1">
      <alignment horizontal="left" vertical="top" wrapText="1"/>
    </xf>
    <xf numFmtId="0" fontId="28" fillId="9" borderId="23" xfId="0" applyFont="1" applyFill="1" applyBorder="1" applyAlignment="1">
      <alignment horizontal="left" vertical="top" wrapText="1"/>
    </xf>
    <xf numFmtId="49" fontId="30" fillId="2" borderId="63" xfId="0" applyNumberFormat="1" applyFont="1" applyFill="1" applyBorder="1" applyAlignment="1">
      <alignment horizontal="center" vertical="top"/>
    </xf>
    <xf numFmtId="49" fontId="30" fillId="9" borderId="48" xfId="0" applyNumberFormat="1" applyFont="1" applyFill="1" applyBorder="1" applyAlignment="1">
      <alignment horizontal="center" vertical="top"/>
    </xf>
    <xf numFmtId="0" fontId="28" fillId="7" borderId="3" xfId="0" applyFont="1" applyFill="1" applyBorder="1" applyAlignment="1">
      <alignment vertical="top"/>
    </xf>
    <xf numFmtId="0" fontId="11" fillId="0" borderId="32" xfId="0" applyFont="1" applyBorder="1" applyAlignment="1">
      <alignment horizontal="center" vertical="center" wrapText="1"/>
    </xf>
    <xf numFmtId="0" fontId="11" fillId="0" borderId="3" xfId="0" applyFont="1" applyBorder="1" applyAlignment="1">
      <alignment horizontal="left" vertical="top"/>
    </xf>
    <xf numFmtId="0" fontId="11" fillId="0" borderId="57" xfId="0" applyFont="1" applyBorder="1" applyAlignment="1">
      <alignment horizontal="left" vertical="top"/>
    </xf>
    <xf numFmtId="0" fontId="18" fillId="0" borderId="21" xfId="0" applyFont="1" applyBorder="1" applyAlignment="1">
      <alignment wrapText="1"/>
    </xf>
    <xf numFmtId="0" fontId="11" fillId="0" borderId="3" xfId="0" applyFont="1" applyBorder="1" applyAlignment="1">
      <alignment horizontal="center" vertical="center" wrapText="1"/>
    </xf>
    <xf numFmtId="0" fontId="14" fillId="0" borderId="3" xfId="0" applyFont="1" applyBorder="1" applyAlignment="1">
      <alignment horizontal="left" vertical="top"/>
    </xf>
    <xf numFmtId="0" fontId="5" fillId="7" borderId="68" xfId="0" applyFont="1" applyFill="1" applyBorder="1" applyAlignment="1">
      <alignment horizontal="left" vertical="top" wrapText="1"/>
    </xf>
    <xf numFmtId="0" fontId="5" fillId="7" borderId="12" xfId="0" applyFont="1" applyFill="1" applyBorder="1" applyAlignment="1">
      <alignment horizontal="left" vertical="top" wrapText="1"/>
    </xf>
    <xf numFmtId="0" fontId="5" fillId="7" borderId="28" xfId="0" applyFont="1" applyFill="1" applyBorder="1" applyAlignment="1">
      <alignment horizontal="center" vertical="center"/>
    </xf>
    <xf numFmtId="0" fontId="11" fillId="7" borderId="64" xfId="0" applyFont="1" applyFill="1" applyBorder="1" applyAlignment="1">
      <alignment vertical="top" wrapText="1"/>
    </xf>
    <xf numFmtId="0" fontId="5" fillId="7" borderId="13" xfId="0" applyFont="1" applyFill="1" applyBorder="1" applyAlignment="1">
      <alignment horizontal="center" vertical="center" wrapText="1"/>
    </xf>
    <xf numFmtId="0" fontId="11" fillId="7" borderId="50" xfId="0" applyFont="1" applyFill="1" applyBorder="1" applyAlignment="1">
      <alignment vertical="top" wrapText="1"/>
    </xf>
    <xf numFmtId="0" fontId="5" fillId="7" borderId="13" xfId="0" applyFont="1" applyFill="1" applyBorder="1" applyAlignment="1">
      <alignment horizontal="left" vertical="top" wrapText="1"/>
    </xf>
    <xf numFmtId="0" fontId="5" fillId="0" borderId="15" xfId="0" applyFont="1" applyBorder="1" applyAlignment="1">
      <alignment horizontal="left" vertical="top" wrapText="1"/>
    </xf>
    <xf numFmtId="0" fontId="5" fillId="7" borderId="40" xfId="0" applyFont="1" applyFill="1" applyBorder="1" applyAlignment="1">
      <alignment vertical="top" wrapText="1"/>
    </xf>
    <xf numFmtId="0" fontId="5" fillId="7" borderId="12" xfId="0" applyFont="1" applyFill="1" applyBorder="1" applyAlignment="1">
      <alignment horizontal="left" vertical="top"/>
    </xf>
    <xf numFmtId="9" fontId="5" fillId="7" borderId="1" xfId="0" applyNumberFormat="1" applyFont="1" applyFill="1" applyBorder="1" applyAlignment="1">
      <alignment horizontal="center" vertical="top"/>
    </xf>
    <xf numFmtId="9" fontId="5" fillId="0" borderId="78" xfId="0" applyNumberFormat="1" applyFont="1" applyBorder="1" applyAlignment="1">
      <alignment horizontal="center" vertical="top"/>
    </xf>
    <xf numFmtId="164" fontId="5" fillId="7" borderId="14" xfId="0" applyNumberFormat="1" applyFont="1" applyFill="1" applyBorder="1" applyAlignment="1">
      <alignment horizontal="left" vertical="center" wrapText="1"/>
    </xf>
    <xf numFmtId="0" fontId="5" fillId="7" borderId="13" xfId="0" applyFont="1" applyFill="1" applyBorder="1" applyAlignment="1">
      <alignment horizontal="center" vertical="top" wrapText="1"/>
    </xf>
    <xf numFmtId="164" fontId="11" fillId="7" borderId="58" xfId="0" applyNumberFormat="1" applyFont="1" applyFill="1" applyBorder="1" applyAlignment="1">
      <alignment horizontal="left" vertical="center" wrapText="1"/>
    </xf>
    <xf numFmtId="164" fontId="5" fillId="7" borderId="75" xfId="0" applyNumberFormat="1" applyFont="1" applyFill="1" applyBorder="1" applyAlignment="1">
      <alignment horizontal="left" vertical="center" wrapText="1"/>
    </xf>
    <xf numFmtId="0" fontId="5" fillId="7" borderId="54" xfId="0" applyFont="1" applyFill="1" applyBorder="1" applyAlignment="1">
      <alignment horizontal="center" vertical="top" wrapText="1"/>
    </xf>
    <xf numFmtId="0" fontId="5" fillId="0" borderId="74" xfId="0" applyFont="1" applyBorder="1" applyAlignment="1">
      <alignment horizontal="center" vertical="top" wrapText="1"/>
    </xf>
    <xf numFmtId="0" fontId="5" fillId="7" borderId="79" xfId="0" applyFont="1" applyFill="1" applyBorder="1" applyAlignment="1">
      <alignment horizontal="center" vertical="top"/>
    </xf>
    <xf numFmtId="164" fontId="5" fillId="7" borderId="7" xfId="0" applyNumberFormat="1" applyFont="1" applyFill="1" applyBorder="1" applyAlignment="1">
      <alignment horizontal="center" vertical="top"/>
    </xf>
    <xf numFmtId="164" fontId="5" fillId="7" borderId="72" xfId="0" applyNumberFormat="1" applyFont="1" applyFill="1" applyBorder="1" applyAlignment="1">
      <alignment horizontal="center" vertical="top"/>
    </xf>
    <xf numFmtId="164" fontId="11" fillId="7" borderId="9" xfId="0" applyNumberFormat="1" applyFont="1" applyFill="1" applyBorder="1" applyAlignment="1">
      <alignment horizontal="left" vertical="center" wrapText="1"/>
    </xf>
    <xf numFmtId="164" fontId="5" fillId="7" borderId="80" xfId="0" applyNumberFormat="1" applyFont="1" applyFill="1" applyBorder="1" applyAlignment="1">
      <alignment horizontal="left" vertical="center" wrapText="1"/>
    </xf>
    <xf numFmtId="0" fontId="5" fillId="7" borderId="8" xfId="0" applyFont="1" applyFill="1" applyBorder="1" applyAlignment="1">
      <alignment horizontal="center" vertical="top" wrapText="1"/>
    </xf>
    <xf numFmtId="0" fontId="11" fillId="7" borderId="12" xfId="0" applyFont="1" applyFill="1" applyBorder="1" applyAlignment="1">
      <alignment horizontal="left" vertical="top" wrapText="1"/>
    </xf>
    <xf numFmtId="0" fontId="5" fillId="7" borderId="28" xfId="0" applyFont="1" applyFill="1" applyBorder="1" applyAlignment="1">
      <alignment horizontal="left" vertical="top"/>
    </xf>
    <xf numFmtId="49" fontId="30" fillId="2" borderId="40" xfId="0" applyNumberFormat="1" applyFont="1" applyFill="1" applyBorder="1" applyAlignment="1">
      <alignment horizontal="center" vertical="top"/>
    </xf>
    <xf numFmtId="49" fontId="4" fillId="9" borderId="40" xfId="0" applyNumberFormat="1" applyFont="1" applyFill="1" applyBorder="1" applyAlignment="1">
      <alignment horizontal="center" vertical="top"/>
    </xf>
    <xf numFmtId="0" fontId="4" fillId="11" borderId="40" xfId="0" applyFont="1" applyFill="1" applyBorder="1" applyAlignment="1">
      <alignment horizontal="center" vertical="top"/>
    </xf>
    <xf numFmtId="164" fontId="4" fillId="11" borderId="40" xfId="0" applyNumberFormat="1" applyFont="1" applyFill="1" applyBorder="1" applyAlignment="1">
      <alignment horizontal="center" vertical="top"/>
    </xf>
    <xf numFmtId="0" fontId="32" fillId="11" borderId="41" xfId="0" applyFont="1" applyFill="1" applyBorder="1" applyAlignment="1">
      <alignment horizontal="left" vertical="top" wrapText="1"/>
    </xf>
    <xf numFmtId="0" fontId="32" fillId="11" borderId="41" xfId="0" applyFont="1" applyFill="1" applyBorder="1" applyAlignment="1">
      <alignment horizontal="center" vertical="top"/>
    </xf>
    <xf numFmtId="0" fontId="32" fillId="11" borderId="43" xfId="0" applyFont="1" applyFill="1" applyBorder="1" applyAlignment="1">
      <alignment horizontal="center" vertical="top"/>
    </xf>
    <xf numFmtId="0" fontId="4" fillId="9" borderId="42" xfId="0" applyFont="1" applyFill="1" applyBorder="1" applyAlignment="1">
      <alignment horizontal="center" vertical="top"/>
    </xf>
    <xf numFmtId="164" fontId="28" fillId="9" borderId="40" xfId="0" applyNumberFormat="1" applyFont="1" applyFill="1" applyBorder="1" applyAlignment="1">
      <alignment horizontal="center" vertical="top" wrapText="1"/>
    </xf>
    <xf numFmtId="0" fontId="28" fillId="9" borderId="41" xfId="0" applyFont="1" applyFill="1" applyBorder="1" applyAlignment="1">
      <alignment horizontal="left" vertical="top" wrapText="1"/>
    </xf>
    <xf numFmtId="0" fontId="28" fillId="9" borderId="43" xfId="0" applyFont="1" applyFill="1" applyBorder="1" applyAlignment="1">
      <alignment horizontal="left" vertical="top" wrapText="1"/>
    </xf>
    <xf numFmtId="0" fontId="11" fillId="0" borderId="81" xfId="0" applyFont="1" applyBorder="1" applyAlignment="1">
      <alignment vertical="center" wrapText="1"/>
    </xf>
    <xf numFmtId="0" fontId="11" fillId="7" borderId="13" xfId="0" applyFont="1" applyFill="1" applyBorder="1" applyAlignment="1">
      <alignment horizontal="center" vertical="center" wrapText="1"/>
    </xf>
    <xf numFmtId="0" fontId="26" fillId="7" borderId="13" xfId="0" applyFont="1" applyFill="1" applyBorder="1" applyAlignment="1">
      <alignment horizontal="center" vertical="top"/>
    </xf>
    <xf numFmtId="0" fontId="11" fillId="0" borderId="82" xfId="0" applyFont="1" applyBorder="1" applyAlignment="1">
      <alignment vertical="center" wrapText="1"/>
    </xf>
    <xf numFmtId="0" fontId="11" fillId="7" borderId="75" xfId="0" applyFont="1" applyFill="1" applyBorder="1" applyAlignment="1">
      <alignment horizontal="center" vertical="center" wrapText="1"/>
    </xf>
    <xf numFmtId="0" fontId="26" fillId="7" borderId="54" xfId="0" applyFont="1" applyFill="1" applyBorder="1" applyAlignment="1">
      <alignment horizontal="center" vertical="top"/>
    </xf>
    <xf numFmtId="0" fontId="26" fillId="7" borderId="12" xfId="0" applyFont="1" applyFill="1" applyBorder="1" applyAlignment="1">
      <alignment horizontal="left" vertical="top"/>
    </xf>
    <xf numFmtId="0" fontId="26" fillId="7" borderId="28" xfId="0" applyFont="1" applyFill="1" applyBorder="1" applyAlignment="1">
      <alignment horizontal="center" vertical="center"/>
    </xf>
    <xf numFmtId="9" fontId="26" fillId="7" borderId="1" xfId="0" applyNumberFormat="1" applyFont="1" applyFill="1" applyBorder="1" applyAlignment="1">
      <alignment horizontal="center" vertical="top"/>
    </xf>
    <xf numFmtId="9" fontId="26" fillId="0" borderId="78" xfId="0" applyNumberFormat="1" applyFont="1" applyBorder="1" applyAlignment="1">
      <alignment horizontal="center" vertical="top"/>
    </xf>
    <xf numFmtId="0" fontId="11" fillId="7" borderId="76" xfId="0" applyFont="1" applyFill="1" applyBorder="1" applyAlignment="1">
      <alignment horizontal="center" vertical="top" wrapText="1"/>
    </xf>
    <xf numFmtId="0" fontId="26" fillId="0" borderId="15" xfId="0" applyFont="1" applyBorder="1" applyAlignment="1">
      <alignment horizontal="center" vertical="top"/>
    </xf>
    <xf numFmtId="0" fontId="11" fillId="0" borderId="83" xfId="0" applyFont="1" applyBorder="1" applyAlignment="1">
      <alignment vertical="center" wrapText="1"/>
    </xf>
    <xf numFmtId="0" fontId="11" fillId="7" borderId="54" xfId="0" applyFont="1" applyFill="1" applyBorder="1" applyAlignment="1">
      <alignment horizontal="center" vertical="center" wrapText="1"/>
    </xf>
    <xf numFmtId="0" fontId="26" fillId="7" borderId="35" xfId="0" applyFont="1" applyFill="1" applyBorder="1" applyAlignment="1">
      <alignment horizontal="center" vertical="top"/>
    </xf>
    <xf numFmtId="0" fontId="26" fillId="0" borderId="73" xfId="0" applyFont="1" applyBorder="1" applyAlignment="1">
      <alignment horizontal="center" vertical="top"/>
    </xf>
    <xf numFmtId="0" fontId="11" fillId="7" borderId="77" xfId="0" applyFont="1" applyFill="1" applyBorder="1" applyAlignment="1">
      <alignment horizontal="center" vertical="center" wrapText="1"/>
    </xf>
    <xf numFmtId="0" fontId="32" fillId="7" borderId="17" xfId="0" applyFont="1" applyFill="1" applyBorder="1" applyAlignment="1">
      <alignment vertical="top" wrapText="1"/>
    </xf>
    <xf numFmtId="0" fontId="32" fillId="7" borderId="12" xfId="0" applyFont="1" applyFill="1" applyBorder="1" applyAlignment="1">
      <alignment horizontal="left" vertical="top" wrapText="1"/>
    </xf>
    <xf numFmtId="2" fontId="4" fillId="12" borderId="47" xfId="0" applyNumberFormat="1" applyFont="1" applyFill="1" applyBorder="1" applyAlignment="1">
      <alignment horizontal="center" vertical="top"/>
    </xf>
    <xf numFmtId="49" fontId="5" fillId="0" borderId="64" xfId="0" applyNumberFormat="1" applyFont="1" applyBorder="1" applyAlignment="1">
      <alignment vertical="top"/>
    </xf>
    <xf numFmtId="49" fontId="5" fillId="0" borderId="0" xfId="0" applyNumberFormat="1" applyFont="1" applyAlignment="1">
      <alignment vertical="top"/>
    </xf>
    <xf numFmtId="0" fontId="32" fillId="0" borderId="0" xfId="0" applyFont="1" applyAlignment="1">
      <alignment horizontal="center" vertical="top"/>
    </xf>
    <xf numFmtId="49" fontId="45" fillId="0" borderId="0" xfId="0" applyNumberFormat="1" applyFont="1" applyAlignment="1">
      <alignment vertical="top" wrapText="1"/>
    </xf>
    <xf numFmtId="0" fontId="4" fillId="0" borderId="31" xfId="0" applyFont="1" applyBorder="1" applyAlignment="1">
      <alignment vertical="center" wrapText="1"/>
    </xf>
    <xf numFmtId="0" fontId="4" fillId="0" borderId="22" xfId="0" applyFont="1" applyBorder="1" applyAlignment="1">
      <alignment vertical="center" wrapText="1"/>
    </xf>
    <xf numFmtId="0" fontId="0" fillId="0" borderId="22" xfId="0" applyBorder="1"/>
    <xf numFmtId="2" fontId="46" fillId="6" borderId="47" xfId="0" applyNumberFormat="1" applyFont="1" applyFill="1" applyBorder="1" applyAlignment="1">
      <alignment horizontal="center" vertical="top" wrapText="1"/>
    </xf>
    <xf numFmtId="164" fontId="2" fillId="0" borderId="0" xfId="0" applyNumberFormat="1" applyFont="1" applyAlignment="1">
      <alignment vertical="top"/>
    </xf>
    <xf numFmtId="2" fontId="47" fillId="0" borderId="16" xfId="0" applyNumberFormat="1" applyFont="1" applyBorder="1" applyAlignment="1">
      <alignment horizontal="center" vertical="top" wrapText="1"/>
    </xf>
    <xf numFmtId="2" fontId="47" fillId="0" borderId="4" xfId="0" applyNumberFormat="1" applyFont="1" applyBorder="1" applyAlignment="1">
      <alignment horizontal="center" vertical="top" wrapText="1"/>
    </xf>
    <xf numFmtId="2" fontId="47" fillId="0" borderId="49" xfId="0" applyNumberFormat="1" applyFont="1" applyBorder="1" applyAlignment="1">
      <alignment horizontal="center" vertical="top" wrapText="1"/>
    </xf>
    <xf numFmtId="2" fontId="47" fillId="0" borderId="59" xfId="0" applyNumberFormat="1" applyFont="1" applyBorder="1" applyAlignment="1">
      <alignment horizontal="center" vertical="top" wrapText="1"/>
    </xf>
    <xf numFmtId="0" fontId="48" fillId="0" borderId="49" xfId="7" applyFont="1" applyBorder="1" applyAlignment="1">
      <alignment horizontal="center" vertical="top" wrapText="1"/>
    </xf>
    <xf numFmtId="0" fontId="48" fillId="0" borderId="59" xfId="7" applyFont="1" applyBorder="1" applyAlignment="1">
      <alignment horizontal="center" vertical="top" wrapText="1"/>
    </xf>
    <xf numFmtId="0" fontId="30" fillId="0" borderId="0" xfId="0" applyFont="1" applyAlignment="1">
      <alignment horizontal="right" vertical="top" wrapText="1"/>
    </xf>
    <xf numFmtId="2" fontId="47" fillId="0" borderId="7" xfId="0" applyNumberFormat="1" applyFont="1" applyBorder="1" applyAlignment="1">
      <alignment horizontal="center" vertical="top" wrapText="1"/>
    </xf>
    <xf numFmtId="2" fontId="47" fillId="0" borderId="79" xfId="0" applyNumberFormat="1" applyFont="1" applyBorder="1" applyAlignment="1">
      <alignment horizontal="center" vertical="top" wrapText="1"/>
    </xf>
    <xf numFmtId="2" fontId="47" fillId="0" borderId="11" xfId="0" applyNumberFormat="1" applyFont="1" applyBorder="1" applyAlignment="1">
      <alignment horizontal="center" vertical="top" wrapText="1"/>
    </xf>
    <xf numFmtId="2" fontId="47" fillId="0" borderId="20" xfId="0" applyNumberFormat="1" applyFont="1" applyBorder="1" applyAlignment="1">
      <alignment horizontal="center" vertical="top" wrapText="1"/>
    </xf>
    <xf numFmtId="2" fontId="46" fillId="6" borderId="23" xfId="0" applyNumberFormat="1" applyFont="1" applyFill="1" applyBorder="1" applyAlignment="1">
      <alignment horizontal="center" vertical="top" wrapText="1"/>
    </xf>
    <xf numFmtId="2" fontId="47" fillId="0" borderId="4" xfId="0" applyNumberFormat="1" applyFont="1" applyBorder="1" applyAlignment="1">
      <alignment vertical="top" wrapText="1"/>
    </xf>
    <xf numFmtId="2" fontId="47" fillId="0" borderId="44" xfId="0" applyNumberFormat="1" applyFont="1" applyBorder="1" applyAlignment="1">
      <alignment vertical="top" wrapText="1"/>
    </xf>
    <xf numFmtId="2" fontId="49" fillId="20" borderId="47" xfId="0" applyNumberFormat="1" applyFont="1" applyFill="1" applyBorder="1" applyAlignment="1">
      <alignment vertical="top" wrapText="1"/>
    </xf>
    <xf numFmtId="2" fontId="49" fillId="20" borderId="23" xfId="0" applyNumberFormat="1" applyFont="1" applyFill="1" applyBorder="1" applyAlignment="1">
      <alignment vertical="top" wrapText="1"/>
    </xf>
    <xf numFmtId="0" fontId="11" fillId="0" borderId="6" xfId="0" applyFont="1" applyBorder="1" applyAlignment="1">
      <alignment horizontal="center" vertical="center" textRotation="90"/>
    </xf>
    <xf numFmtId="0" fontId="18" fillId="0" borderId="30" xfId="4" applyFont="1" applyBorder="1" applyAlignment="1">
      <alignment horizontal="left" vertical="center" wrapText="1"/>
    </xf>
    <xf numFmtId="0" fontId="11" fillId="0" borderId="30" xfId="4" applyFont="1" applyBorder="1" applyAlignment="1">
      <alignment horizontal="left" vertical="center" wrapText="1"/>
    </xf>
    <xf numFmtId="49" fontId="4" fillId="16" borderId="40" xfId="0" applyNumberFormat="1" applyFont="1" applyFill="1" applyBorder="1" applyAlignment="1">
      <alignment horizontal="center" vertical="top" wrapText="1"/>
    </xf>
    <xf numFmtId="0" fontId="41" fillId="16" borderId="0" xfId="0" applyFont="1" applyFill="1" applyAlignment="1">
      <alignment horizontal="left" vertical="top"/>
    </xf>
    <xf numFmtId="0" fontId="41" fillId="2" borderId="0" xfId="0" applyFont="1" applyFill="1" applyAlignment="1">
      <alignment horizontal="left" vertical="top"/>
    </xf>
    <xf numFmtId="0" fontId="19" fillId="2" borderId="0" xfId="0" applyFont="1" applyFill="1" applyAlignment="1">
      <alignment horizontal="left" vertical="top"/>
    </xf>
    <xf numFmtId="0" fontId="4" fillId="2" borderId="0" xfId="0" applyFont="1" applyFill="1" applyAlignment="1">
      <alignment horizontal="left" vertical="top"/>
    </xf>
    <xf numFmtId="0" fontId="4" fillId="16" borderId="0" xfId="0" applyFont="1" applyFill="1" applyAlignment="1">
      <alignment horizontal="left" vertical="top"/>
    </xf>
    <xf numFmtId="0" fontId="7" fillId="16" borderId="0" xfId="0" applyFont="1" applyFill="1"/>
    <xf numFmtId="0" fontId="4" fillId="2" borderId="45" xfId="0" applyFont="1" applyFill="1" applyBorder="1" applyAlignment="1">
      <alignment horizontal="left" vertical="top"/>
    </xf>
    <xf numFmtId="0" fontId="7" fillId="0" borderId="0" xfId="0" applyFont="1" applyAlignment="1">
      <alignment horizontal="left" wrapText="1"/>
    </xf>
    <xf numFmtId="0" fontId="9" fillId="0" borderId="0" xfId="0" applyFont="1" applyAlignment="1">
      <alignment horizontal="center"/>
    </xf>
    <xf numFmtId="0" fontId="22" fillId="0" borderId="0" xfId="0" applyFont="1" applyAlignment="1">
      <alignment horizontal="right" vertical="top" wrapText="1"/>
    </xf>
    <xf numFmtId="49" fontId="4" fillId="16" borderId="47" xfId="0" applyNumberFormat="1" applyFont="1" applyFill="1" applyBorder="1" applyAlignment="1">
      <alignment horizontal="center" vertical="top" wrapText="1"/>
    </xf>
    <xf numFmtId="0" fontId="41" fillId="16" borderId="64" xfId="0" applyFont="1" applyFill="1" applyBorder="1" applyAlignment="1">
      <alignment horizontal="left" vertical="top"/>
    </xf>
    <xf numFmtId="0" fontId="41" fillId="2" borderId="64" xfId="0" applyFont="1" applyFill="1" applyBorder="1" applyAlignment="1">
      <alignment horizontal="left" vertical="top"/>
    </xf>
    <xf numFmtId="0" fontId="19" fillId="2" borderId="64" xfId="0" applyFont="1" applyFill="1" applyBorder="1" applyAlignment="1">
      <alignment horizontal="left" vertical="top"/>
    </xf>
    <xf numFmtId="0" fontId="4" fillId="2" borderId="64" xfId="0" applyFont="1" applyFill="1" applyBorder="1" applyAlignment="1">
      <alignment horizontal="left" vertical="top"/>
    </xf>
    <xf numFmtId="0" fontId="4" fillId="16" borderId="64" xfId="0" applyFont="1" applyFill="1" applyBorder="1" applyAlignment="1">
      <alignment horizontal="left" vertical="top"/>
    </xf>
    <xf numFmtId="0" fontId="7" fillId="16" borderId="64" xfId="0" applyFont="1" applyFill="1" applyBorder="1"/>
    <xf numFmtId="0" fontId="4" fillId="2" borderId="71" xfId="0" applyFont="1" applyFill="1" applyBorder="1" applyAlignment="1">
      <alignment horizontal="left" vertical="top"/>
    </xf>
    <xf numFmtId="49" fontId="4" fillId="16" borderId="31" xfId="0" applyNumberFormat="1" applyFont="1" applyFill="1" applyBorder="1" applyAlignment="1">
      <alignment horizontal="center" vertical="top"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57" xfId="0" applyFont="1" applyBorder="1" applyAlignment="1">
      <alignment horizontal="left" vertical="top"/>
    </xf>
    <xf numFmtId="49" fontId="4" fillId="9" borderId="31" xfId="0" applyNumberFormat="1" applyFont="1" applyFill="1" applyBorder="1" applyAlignment="1">
      <alignment horizontal="center" vertical="top"/>
    </xf>
    <xf numFmtId="0" fontId="4" fillId="7" borderId="23" xfId="0" applyFont="1" applyFill="1" applyBorder="1" applyAlignment="1">
      <alignment vertical="top" wrapText="1"/>
    </xf>
    <xf numFmtId="0" fontId="4" fillId="7" borderId="41" xfId="0" applyFont="1" applyFill="1" applyBorder="1" applyAlignment="1">
      <alignment horizontal="left" vertical="top"/>
    </xf>
    <xf numFmtId="0" fontId="4" fillId="7" borderId="0" xfId="0" applyFont="1" applyFill="1" applyAlignment="1">
      <alignment horizontal="left" vertical="top"/>
    </xf>
    <xf numFmtId="0" fontId="5" fillId="0" borderId="30" xfId="0" applyFont="1" applyBorder="1" applyAlignment="1">
      <alignment horizontal="left" vertical="top"/>
    </xf>
    <xf numFmtId="49" fontId="16" fillId="2" borderId="48" xfId="0" applyNumberFormat="1" applyFont="1" applyFill="1" applyBorder="1" applyAlignment="1">
      <alignment vertical="top"/>
    </xf>
    <xf numFmtId="49" fontId="28" fillId="3" borderId="48" xfId="0" applyNumberFormat="1" applyFont="1" applyFill="1" applyBorder="1" applyAlignment="1">
      <alignment vertical="top"/>
    </xf>
    <xf numFmtId="49" fontId="28" fillId="7" borderId="33" xfId="0" applyNumberFormat="1" applyFont="1" applyFill="1" applyBorder="1" applyAlignment="1">
      <alignment vertical="top" wrapText="1"/>
    </xf>
    <xf numFmtId="49" fontId="28" fillId="7" borderId="26" xfId="0" applyNumberFormat="1" applyFont="1" applyFill="1" applyBorder="1" applyAlignment="1">
      <alignment horizontal="center" vertical="top" wrapText="1"/>
    </xf>
    <xf numFmtId="0" fontId="11" fillId="7" borderId="48" xfId="0" applyFont="1" applyFill="1" applyBorder="1" applyAlignment="1">
      <alignment vertical="top" wrapText="1"/>
    </xf>
    <xf numFmtId="49" fontId="3" fillId="7" borderId="48" xfId="0" applyNumberFormat="1" applyFont="1" applyFill="1" applyBorder="1" applyAlignment="1">
      <alignment vertical="top"/>
    </xf>
    <xf numFmtId="49" fontId="11" fillId="7" borderId="63" xfId="0" applyNumberFormat="1" applyFont="1" applyFill="1" applyBorder="1" applyAlignment="1">
      <alignment horizontal="center" vertical="top"/>
    </xf>
    <xf numFmtId="0" fontId="11" fillId="7" borderId="14" xfId="0" applyFont="1" applyFill="1" applyBorder="1" applyAlignment="1">
      <alignment horizontal="center" vertical="top"/>
    </xf>
    <xf numFmtId="2" fontId="11" fillId="7" borderId="13" xfId="0" applyNumberFormat="1" applyFont="1" applyFill="1" applyBorder="1" applyAlignment="1">
      <alignment horizontal="center" vertical="top"/>
    </xf>
    <xf numFmtId="2" fontId="11" fillId="7" borderId="15" xfId="0" applyNumberFormat="1" applyFont="1" applyFill="1" applyBorder="1" applyAlignment="1">
      <alignment horizontal="center" vertical="top"/>
    </xf>
    <xf numFmtId="0" fontId="11" fillId="7" borderId="14" xfId="0" applyFont="1" applyFill="1" applyBorder="1" applyAlignment="1">
      <alignment vertical="top"/>
    </xf>
    <xf numFmtId="49" fontId="16" fillId="2" borderId="17" xfId="0" applyNumberFormat="1" applyFont="1" applyFill="1" applyBorder="1" applyAlignment="1">
      <alignment vertical="top"/>
    </xf>
    <xf numFmtId="49" fontId="28" fillId="3" borderId="17" xfId="0" applyNumberFormat="1" applyFont="1" applyFill="1" applyBorder="1" applyAlignment="1">
      <alignment vertical="top"/>
    </xf>
    <xf numFmtId="49" fontId="28" fillId="7" borderId="5" xfId="0" applyNumberFormat="1" applyFont="1" applyFill="1" applyBorder="1" applyAlignment="1">
      <alignment vertical="top" wrapText="1"/>
    </xf>
    <xf numFmtId="49" fontId="28" fillId="7" borderId="19" xfId="0" applyNumberFormat="1" applyFont="1" applyFill="1" applyBorder="1" applyAlignment="1">
      <alignment horizontal="center" vertical="top" wrapText="1"/>
    </xf>
    <xf numFmtId="49" fontId="3" fillId="7" borderId="17" xfId="0" applyNumberFormat="1" applyFont="1" applyFill="1" applyBorder="1" applyAlignment="1">
      <alignment vertical="top"/>
    </xf>
    <xf numFmtId="49" fontId="11" fillId="7" borderId="56" xfId="0" applyNumberFormat="1" applyFont="1" applyFill="1" applyBorder="1" applyAlignment="1">
      <alignment vertical="top"/>
    </xf>
    <xf numFmtId="2" fontId="11" fillId="7" borderId="54" xfId="0" applyNumberFormat="1" applyFont="1" applyFill="1" applyBorder="1" applyAlignment="1">
      <alignment horizontal="center" vertical="top"/>
    </xf>
    <xf numFmtId="2" fontId="11" fillId="7" borderId="74" xfId="0" applyNumberFormat="1" applyFont="1" applyFill="1" applyBorder="1" applyAlignment="1">
      <alignment horizontal="center" vertical="top"/>
    </xf>
    <xf numFmtId="0" fontId="11" fillId="7" borderId="54" xfId="0" applyFont="1" applyFill="1" applyBorder="1" applyAlignment="1">
      <alignment horizontal="center" vertical="top" wrapText="1"/>
    </xf>
    <xf numFmtId="0" fontId="11" fillId="7" borderId="5" xfId="0" applyFont="1" applyFill="1" applyBorder="1" applyAlignment="1">
      <alignment vertical="top"/>
    </xf>
    <xf numFmtId="2" fontId="11" fillId="7" borderId="18" xfId="0" applyNumberFormat="1" applyFont="1" applyFill="1" applyBorder="1" applyAlignment="1">
      <alignment vertical="top"/>
    </xf>
    <xf numFmtId="2" fontId="11" fillId="7" borderId="19" xfId="0" applyNumberFormat="1" applyFont="1" applyFill="1" applyBorder="1" applyAlignment="1">
      <alignment vertical="top"/>
    </xf>
    <xf numFmtId="2" fontId="11" fillId="7" borderId="6" xfId="0" applyNumberFormat="1" applyFont="1" applyFill="1" applyBorder="1" applyAlignment="1">
      <alignment vertical="top"/>
    </xf>
    <xf numFmtId="49" fontId="16" fillId="2" borderId="40" xfId="0" applyNumberFormat="1" applyFont="1" applyFill="1" applyBorder="1" applyAlignment="1">
      <alignment vertical="top"/>
    </xf>
    <xf numFmtId="49" fontId="28" fillId="3" borderId="40" xfId="0" applyNumberFormat="1" applyFont="1" applyFill="1" applyBorder="1" applyAlignment="1">
      <alignment vertical="top"/>
    </xf>
    <xf numFmtId="49" fontId="28" fillId="7" borderId="37" xfId="0" applyNumberFormat="1" applyFont="1" applyFill="1" applyBorder="1" applyAlignment="1">
      <alignment vertical="top" wrapText="1"/>
    </xf>
    <xf numFmtId="0" fontId="11" fillId="7" borderId="40" xfId="0" applyFont="1" applyFill="1" applyBorder="1" applyAlignment="1">
      <alignment vertical="top" wrapText="1"/>
    </xf>
    <xf numFmtId="49" fontId="3" fillId="7" borderId="40" xfId="0" applyNumberFormat="1" applyFont="1" applyFill="1" applyBorder="1" applyAlignment="1">
      <alignment vertical="top"/>
    </xf>
    <xf numFmtId="49" fontId="11" fillId="7" borderId="42" xfId="0" applyNumberFormat="1" applyFont="1" applyFill="1" applyBorder="1" applyAlignment="1">
      <alignment vertical="top"/>
    </xf>
    <xf numFmtId="0" fontId="11" fillId="8" borderId="2" xfId="0" applyFont="1" applyFill="1" applyBorder="1" applyAlignment="1">
      <alignment horizontal="center" vertical="top"/>
    </xf>
    <xf numFmtId="2" fontId="11" fillId="8" borderId="3" xfId="0" applyNumberFormat="1" applyFont="1" applyFill="1" applyBorder="1" applyAlignment="1">
      <alignment horizontal="center" vertical="top"/>
    </xf>
    <xf numFmtId="0" fontId="11" fillId="7" borderId="12" xfId="0" applyFont="1" applyFill="1" applyBorder="1" applyAlignment="1">
      <alignment horizontal="center" vertical="top"/>
    </xf>
    <xf numFmtId="2" fontId="11" fillId="7" borderId="1" xfId="0" applyNumberFormat="1" applyFont="1" applyFill="1" applyBorder="1" applyAlignment="1">
      <alignment horizontal="center" vertical="top"/>
    </xf>
    <xf numFmtId="164" fontId="11" fillId="7" borderId="78" xfId="0" applyNumberFormat="1" applyFont="1" applyFill="1" applyBorder="1" applyAlignment="1">
      <alignment horizontal="center" vertical="top"/>
    </xf>
    <xf numFmtId="0" fontId="11" fillId="7" borderId="58" xfId="0" applyFont="1" applyFill="1" applyBorder="1" applyAlignment="1">
      <alignment vertical="top"/>
    </xf>
    <xf numFmtId="49" fontId="16" fillId="2" borderId="40" xfId="0" applyNumberFormat="1" applyFont="1" applyFill="1" applyBorder="1" applyAlignment="1">
      <alignment horizontal="center" vertical="top"/>
    </xf>
    <xf numFmtId="0" fontId="11" fillId="22" borderId="2" xfId="0" applyFont="1" applyFill="1" applyBorder="1" applyAlignment="1">
      <alignment horizontal="center" vertical="top"/>
    </xf>
    <xf numFmtId="2" fontId="11" fillId="22" borderId="3" xfId="0" applyNumberFormat="1" applyFont="1" applyFill="1" applyBorder="1" applyAlignment="1">
      <alignment horizontal="center" vertical="top"/>
    </xf>
    <xf numFmtId="2" fontId="11" fillId="22" borderId="57" xfId="0" applyNumberFormat="1" applyFont="1" applyFill="1" applyBorder="1" applyAlignment="1">
      <alignment horizontal="center" vertical="top"/>
    </xf>
    <xf numFmtId="0" fontId="11" fillId="7" borderId="37" xfId="0" applyFont="1" applyFill="1" applyBorder="1" applyAlignment="1">
      <alignment vertical="top"/>
    </xf>
    <xf numFmtId="0" fontId="11" fillId="7" borderId="75" xfId="0" applyFont="1" applyFill="1" applyBorder="1" applyAlignment="1">
      <alignment horizontal="left" vertical="top" wrapText="1"/>
    </xf>
    <xf numFmtId="0" fontId="11" fillId="7" borderId="75" xfId="0" applyFont="1" applyFill="1" applyBorder="1" applyAlignment="1">
      <alignment horizontal="center" vertical="top" wrapText="1"/>
    </xf>
    <xf numFmtId="2" fontId="11" fillId="7" borderId="78" xfId="0" applyNumberFormat="1" applyFont="1" applyFill="1" applyBorder="1" applyAlignment="1">
      <alignment horizontal="center" vertical="top"/>
    </xf>
    <xf numFmtId="0" fontId="11" fillId="22" borderId="29" xfId="0" applyFont="1" applyFill="1" applyBorder="1" applyAlignment="1">
      <alignment horizontal="center" vertical="top"/>
    </xf>
    <xf numFmtId="2" fontId="11" fillId="22" borderId="29" xfId="0" applyNumberFormat="1" applyFont="1" applyFill="1" applyBorder="1" applyAlignment="1">
      <alignment horizontal="center" vertical="top"/>
    </xf>
    <xf numFmtId="2" fontId="11" fillId="22" borderId="30" xfId="0" applyNumberFormat="1" applyFont="1" applyFill="1" applyBorder="1" applyAlignment="1">
      <alignment horizontal="center" vertical="top"/>
    </xf>
    <xf numFmtId="0" fontId="11" fillId="7" borderId="29" xfId="0" applyFont="1" applyFill="1" applyBorder="1" applyAlignment="1">
      <alignment horizontal="center" vertical="top" wrapText="1"/>
    </xf>
    <xf numFmtId="49" fontId="16" fillId="9" borderId="40" xfId="0" applyNumberFormat="1" applyFont="1" applyFill="1" applyBorder="1" applyAlignment="1">
      <alignment horizontal="center" vertical="top"/>
    </xf>
    <xf numFmtId="0" fontId="28" fillId="9" borderId="42" xfId="0" applyFont="1" applyFill="1" applyBorder="1" applyAlignment="1">
      <alignment horizontal="center" vertical="top"/>
    </xf>
    <xf numFmtId="49" fontId="16" fillId="9" borderId="31" xfId="0" applyNumberFormat="1" applyFont="1" applyFill="1" applyBorder="1" applyAlignment="1">
      <alignment horizontal="center" vertical="top"/>
    </xf>
    <xf numFmtId="0" fontId="11" fillId="7" borderId="2" xfId="0" applyFont="1" applyFill="1" applyBorder="1" applyAlignment="1">
      <alignment horizontal="left" vertical="top"/>
    </xf>
    <xf numFmtId="0" fontId="11" fillId="7" borderId="3" xfId="0" applyFont="1" applyFill="1" applyBorder="1" applyAlignment="1">
      <alignment horizontal="center" vertical="top"/>
    </xf>
    <xf numFmtId="0" fontId="11" fillId="7" borderId="57" xfId="0" applyFont="1" applyFill="1" applyBorder="1" applyAlignment="1">
      <alignment horizontal="center" vertical="top" wrapText="1"/>
    </xf>
    <xf numFmtId="0" fontId="11" fillId="0" borderId="37" xfId="0" applyFont="1" applyBorder="1" applyAlignment="1">
      <alignment vertical="center" wrapText="1"/>
    </xf>
    <xf numFmtId="49" fontId="28" fillId="7" borderId="34" xfId="0" applyNumberFormat="1" applyFont="1" applyFill="1" applyBorder="1" applyAlignment="1">
      <alignment horizontal="center" vertical="top" wrapText="1"/>
    </xf>
    <xf numFmtId="49" fontId="28" fillId="7" borderId="6" xfId="0" applyNumberFormat="1" applyFont="1" applyFill="1" applyBorder="1" applyAlignment="1">
      <alignment horizontal="center" vertical="top" wrapText="1"/>
    </xf>
    <xf numFmtId="0" fontId="11" fillId="7" borderId="9" xfId="0" applyFont="1" applyFill="1" applyBorder="1" applyAlignment="1">
      <alignment vertical="top" wrapText="1"/>
    </xf>
    <xf numFmtId="0" fontId="11" fillId="7" borderId="18" xfId="0" applyFont="1" applyFill="1" applyBorder="1" applyAlignment="1">
      <alignment horizontal="center" vertical="top" wrapText="1"/>
    </xf>
    <xf numFmtId="0" fontId="11" fillId="7" borderId="18" xfId="0" applyFont="1" applyFill="1" applyBorder="1" applyAlignment="1">
      <alignment horizontal="center" vertical="top"/>
    </xf>
    <xf numFmtId="0" fontId="7" fillId="7" borderId="38" xfId="0" applyFont="1" applyFill="1" applyBorder="1" applyAlignment="1">
      <alignment horizontal="center" vertical="top" wrapText="1"/>
    </xf>
    <xf numFmtId="0" fontId="28" fillId="22" borderId="0" xfId="0" applyFont="1" applyFill="1" applyAlignment="1">
      <alignment horizontal="center" vertical="top"/>
    </xf>
    <xf numFmtId="2" fontId="28" fillId="22" borderId="17" xfId="0" applyNumberFormat="1" applyFont="1" applyFill="1" applyBorder="1" applyAlignment="1">
      <alignment horizontal="center" vertical="top"/>
    </xf>
    <xf numFmtId="2" fontId="28" fillId="22" borderId="47" xfId="0" applyNumberFormat="1" applyFont="1" applyFill="1" applyBorder="1" applyAlignment="1">
      <alignment horizontal="center" vertical="top"/>
    </xf>
    <xf numFmtId="2" fontId="28" fillId="9" borderId="40" xfId="0" applyNumberFormat="1" applyFont="1" applyFill="1" applyBorder="1" applyAlignment="1">
      <alignment horizontal="center" vertical="top" wrapText="1"/>
    </xf>
    <xf numFmtId="2" fontId="28" fillId="23" borderId="40" xfId="0" applyNumberFormat="1" applyFont="1" applyFill="1" applyBorder="1" applyAlignment="1">
      <alignment horizontal="center" vertical="top"/>
    </xf>
    <xf numFmtId="0" fontId="11" fillId="23" borderId="41" xfId="0" applyFont="1" applyFill="1" applyBorder="1" applyAlignment="1">
      <alignment horizontal="center" vertical="top"/>
    </xf>
    <xf numFmtId="0" fontId="11" fillId="23" borderId="43" xfId="0" applyFont="1" applyFill="1" applyBorder="1" applyAlignment="1">
      <alignment horizontal="center" vertical="top"/>
    </xf>
    <xf numFmtId="2" fontId="28" fillId="7" borderId="40" xfId="0" applyNumberFormat="1" applyFont="1" applyFill="1" applyBorder="1" applyAlignment="1">
      <alignment horizontal="center" vertical="top"/>
    </xf>
    <xf numFmtId="0" fontId="11" fillId="7" borderId="41" xfId="0" applyFont="1" applyFill="1" applyBorder="1" applyAlignment="1">
      <alignment horizontal="center" vertical="top"/>
    </xf>
    <xf numFmtId="2" fontId="28" fillId="24" borderId="40" xfId="0" applyNumberFormat="1" applyFont="1" applyFill="1" applyBorder="1" applyAlignment="1">
      <alignment horizontal="center" vertical="top"/>
    </xf>
    <xf numFmtId="0" fontId="11" fillId="24" borderId="41" xfId="0" applyFont="1" applyFill="1" applyBorder="1" applyAlignment="1">
      <alignment horizontal="center" vertical="top"/>
    </xf>
    <xf numFmtId="0" fontId="11" fillId="24" borderId="43" xfId="0" applyFont="1" applyFill="1" applyBorder="1" applyAlignment="1">
      <alignment horizontal="center" vertical="top"/>
    </xf>
    <xf numFmtId="2" fontId="28" fillId="12" borderId="47" xfId="0" applyNumberFormat="1" applyFont="1" applyFill="1" applyBorder="1" applyAlignment="1">
      <alignment horizontal="center" vertical="top"/>
    </xf>
    <xf numFmtId="0" fontId="11" fillId="12" borderId="31" xfId="0" applyFont="1" applyFill="1" applyBorder="1" applyAlignment="1">
      <alignment horizontal="center" vertical="top"/>
    </xf>
    <xf numFmtId="0" fontId="11" fillId="12" borderId="22" xfId="0" applyFont="1" applyFill="1" applyBorder="1" applyAlignment="1">
      <alignment horizontal="center" vertical="top"/>
    </xf>
    <xf numFmtId="0" fontId="11" fillId="12" borderId="23" xfId="0" applyFont="1" applyFill="1" applyBorder="1" applyAlignment="1">
      <alignment horizontal="center" vertical="top"/>
    </xf>
    <xf numFmtId="49" fontId="11" fillId="0" borderId="64" xfId="0" applyNumberFormat="1" applyFont="1" applyBorder="1" applyAlignment="1">
      <alignment vertical="top"/>
    </xf>
    <xf numFmtId="0" fontId="20" fillId="0" borderId="0" xfId="0" applyFont="1" applyAlignment="1">
      <alignment horizontal="left"/>
    </xf>
    <xf numFmtId="49" fontId="20" fillId="16" borderId="47" xfId="0" applyNumberFormat="1" applyFont="1" applyFill="1" applyBorder="1" applyAlignment="1">
      <alignment horizontal="center" vertical="top" wrapText="1"/>
    </xf>
    <xf numFmtId="0" fontId="20" fillId="16" borderId="0" xfId="0" applyFont="1" applyFill="1" applyAlignment="1">
      <alignment vertical="top"/>
    </xf>
    <xf numFmtId="0" fontId="20" fillId="16" borderId="64" xfId="0" applyFont="1" applyFill="1" applyBorder="1" applyAlignment="1">
      <alignment horizontal="left" vertical="top"/>
    </xf>
    <xf numFmtId="0" fontId="20" fillId="2" borderId="64" xfId="0" applyFont="1" applyFill="1" applyBorder="1" applyAlignment="1">
      <alignment horizontal="left" vertical="top"/>
    </xf>
    <xf numFmtId="0" fontId="18" fillId="2" borderId="64" xfId="0" applyFont="1" applyFill="1" applyBorder="1" applyAlignment="1">
      <alignment horizontal="left" vertical="top"/>
    </xf>
    <xf numFmtId="0" fontId="18" fillId="16" borderId="64" xfId="0" applyFont="1" applyFill="1" applyBorder="1"/>
    <xf numFmtId="0" fontId="20" fillId="2" borderId="71" xfId="0" applyFont="1" applyFill="1" applyBorder="1" applyAlignment="1">
      <alignment horizontal="left" vertical="top"/>
    </xf>
    <xf numFmtId="49" fontId="20" fillId="16" borderId="63" xfId="0" applyNumberFormat="1" applyFont="1" applyFill="1" applyBorder="1" applyAlignment="1">
      <alignment horizontal="center" vertical="top" wrapText="1"/>
    </xf>
    <xf numFmtId="0" fontId="20" fillId="0" borderId="63" xfId="0" applyFont="1" applyBorder="1" applyAlignment="1">
      <alignment vertical="top"/>
    </xf>
    <xf numFmtId="0" fontId="20" fillId="0" borderId="64" xfId="0" applyFont="1" applyBorder="1" applyAlignment="1">
      <alignment horizontal="left" vertical="top"/>
    </xf>
    <xf numFmtId="0" fontId="18" fillId="0" borderId="64" xfId="0" applyFont="1" applyBorder="1" applyAlignment="1">
      <alignment horizontal="left" vertical="top"/>
    </xf>
    <xf numFmtId="49" fontId="20" fillId="2" borderId="31" xfId="0" applyNumberFormat="1" applyFont="1" applyFill="1" applyBorder="1" applyAlignment="1">
      <alignment horizontal="center" vertical="top"/>
    </xf>
    <xf numFmtId="49" fontId="20" fillId="9" borderId="31" xfId="0" applyNumberFormat="1" applyFont="1" applyFill="1" applyBorder="1" applyAlignment="1">
      <alignment horizontal="center" vertical="top"/>
    </xf>
    <xf numFmtId="0" fontId="20" fillId="7" borderId="22" xfId="0" applyFont="1" applyFill="1" applyBorder="1" applyAlignment="1">
      <alignment horizontal="left" vertical="top"/>
    </xf>
    <xf numFmtId="0" fontId="20" fillId="7" borderId="23" xfId="0" applyFont="1" applyFill="1" applyBorder="1" applyAlignment="1">
      <alignment vertical="top" wrapText="1"/>
    </xf>
    <xf numFmtId="49" fontId="20" fillId="2" borderId="56" xfId="0" applyNumberFormat="1" applyFont="1" applyFill="1" applyBorder="1" applyAlignment="1">
      <alignment horizontal="center" vertical="top"/>
    </xf>
    <xf numFmtId="49" fontId="20" fillId="9" borderId="47" xfId="0" applyNumberFormat="1" applyFont="1" applyFill="1" applyBorder="1" applyAlignment="1">
      <alignment horizontal="center" vertical="top"/>
    </xf>
    <xf numFmtId="0" fontId="20" fillId="7" borderId="41" xfId="0" applyFont="1" applyFill="1" applyBorder="1" applyAlignment="1">
      <alignment horizontal="left" vertical="top"/>
    </xf>
    <xf numFmtId="0" fontId="14" fillId="0" borderId="29" xfId="0" applyFont="1" applyBorder="1" applyAlignment="1">
      <alignment horizontal="center" vertical="center" wrapText="1"/>
    </xf>
    <xf numFmtId="49" fontId="20" fillId="7" borderId="34" xfId="0" applyNumberFormat="1" applyFont="1" applyFill="1" applyBorder="1" applyAlignment="1">
      <alignment horizontal="center" vertical="top" wrapText="1"/>
    </xf>
    <xf numFmtId="0" fontId="18" fillId="7" borderId="4" xfId="0" applyFont="1" applyFill="1" applyBorder="1" applyAlignment="1">
      <alignment horizontal="center" vertical="top"/>
    </xf>
    <xf numFmtId="164" fontId="18" fillId="7" borderId="4" xfId="0" applyNumberFormat="1" applyFont="1" applyFill="1" applyBorder="1" applyAlignment="1">
      <alignment horizontal="center" vertical="top"/>
    </xf>
    <xf numFmtId="164" fontId="18" fillId="7" borderId="44" xfId="0" applyNumberFormat="1" applyFont="1" applyFill="1" applyBorder="1" applyAlignment="1">
      <alignment horizontal="center" vertical="top"/>
    </xf>
    <xf numFmtId="0" fontId="18" fillId="7" borderId="14" xfId="0" applyFont="1" applyFill="1" applyBorder="1" applyAlignment="1">
      <alignment horizontal="left" vertical="top" wrapText="1"/>
    </xf>
    <xf numFmtId="0" fontId="18" fillId="7" borderId="76" xfId="0" applyFont="1" applyFill="1" applyBorder="1" applyAlignment="1">
      <alignment horizontal="center" vertical="top" wrapText="1"/>
    </xf>
    <xf numFmtId="0" fontId="18" fillId="7" borderId="13" xfId="0" applyFont="1" applyFill="1" applyBorder="1" applyAlignment="1">
      <alignment horizontal="center" vertical="top"/>
    </xf>
    <xf numFmtId="0" fontId="18" fillId="0" borderId="15" xfId="0" applyFont="1" applyBorder="1" applyAlignment="1">
      <alignment horizontal="center" vertical="top"/>
    </xf>
    <xf numFmtId="0" fontId="18" fillId="7" borderId="38" xfId="0" applyFont="1" applyFill="1" applyBorder="1" applyAlignment="1">
      <alignment horizontal="center" vertical="top" wrapText="1"/>
    </xf>
    <xf numFmtId="0" fontId="20" fillId="13" borderId="20" xfId="0" applyFont="1" applyFill="1" applyBorder="1" applyAlignment="1">
      <alignment horizontal="center" vertical="top"/>
    </xf>
    <xf numFmtId="164" fontId="20" fillId="13" borderId="11" xfId="0" applyNumberFormat="1" applyFont="1" applyFill="1" applyBorder="1" applyAlignment="1">
      <alignment horizontal="center" vertical="top"/>
    </xf>
    <xf numFmtId="0" fontId="36" fillId="7" borderId="12" xfId="0" applyFont="1" applyFill="1" applyBorder="1" applyAlignment="1">
      <alignment horizontal="left" vertical="top"/>
    </xf>
    <xf numFmtId="0" fontId="36" fillId="7" borderId="28" xfId="0" applyFont="1" applyFill="1" applyBorder="1" applyAlignment="1">
      <alignment horizontal="center" vertical="center"/>
    </xf>
    <xf numFmtId="9" fontId="36" fillId="7" borderId="1" xfId="0" applyNumberFormat="1" applyFont="1" applyFill="1" applyBorder="1" applyAlignment="1">
      <alignment horizontal="center" vertical="top"/>
    </xf>
    <xf numFmtId="9" fontId="36" fillId="0" borderId="78" xfId="0" applyNumberFormat="1" applyFont="1" applyBorder="1" applyAlignment="1">
      <alignment horizontal="center" vertical="top"/>
    </xf>
    <xf numFmtId="49" fontId="20" fillId="2" borderId="40" xfId="0" applyNumberFormat="1" applyFont="1" applyFill="1" applyBorder="1" applyAlignment="1">
      <alignment horizontal="center" vertical="top"/>
    </xf>
    <xf numFmtId="49" fontId="20" fillId="9" borderId="40" xfId="0" applyNumberFormat="1" applyFont="1" applyFill="1" applyBorder="1" applyAlignment="1">
      <alignment horizontal="center" vertical="top"/>
    </xf>
    <xf numFmtId="0" fontId="20" fillId="9" borderId="42" xfId="0" applyFont="1" applyFill="1" applyBorder="1" applyAlignment="1">
      <alignment horizontal="center" vertical="top"/>
    </xf>
    <xf numFmtId="164" fontId="20" fillId="9" borderId="40" xfId="0" applyNumberFormat="1" applyFont="1" applyFill="1" applyBorder="1" applyAlignment="1">
      <alignment horizontal="center" vertical="top" wrapText="1"/>
    </xf>
    <xf numFmtId="0" fontId="20" fillId="9" borderId="41" xfId="0" applyFont="1" applyFill="1" applyBorder="1" applyAlignment="1">
      <alignment horizontal="left" vertical="top" wrapText="1"/>
    </xf>
    <xf numFmtId="0" fontId="20" fillId="9" borderId="43" xfId="0" applyFont="1" applyFill="1" applyBorder="1" applyAlignment="1">
      <alignment horizontal="left" vertical="top" wrapText="1"/>
    </xf>
    <xf numFmtId="0" fontId="20" fillId="10" borderId="31" xfId="0" applyFont="1" applyFill="1" applyBorder="1" applyAlignment="1">
      <alignment horizontal="left" vertical="top"/>
    </xf>
    <xf numFmtId="0" fontId="20" fillId="10" borderId="23" xfId="0" applyFont="1" applyFill="1" applyBorder="1" applyAlignment="1">
      <alignment vertical="top" wrapText="1"/>
    </xf>
    <xf numFmtId="0" fontId="18" fillId="0" borderId="3" xfId="0" applyFont="1" applyBorder="1" applyAlignment="1">
      <alignment vertical="center" wrapText="1"/>
    </xf>
    <xf numFmtId="0" fontId="18" fillId="0" borderId="3" xfId="0" applyFont="1" applyBorder="1" applyAlignment="1">
      <alignment horizontal="center" vertical="center" wrapText="1"/>
    </xf>
    <xf numFmtId="0" fontId="18" fillId="7" borderId="64" xfId="0" applyFont="1" applyFill="1" applyBorder="1" applyAlignment="1">
      <alignment vertical="top" wrapText="1"/>
    </xf>
    <xf numFmtId="0" fontId="18" fillId="7" borderId="13" xfId="0" applyFont="1" applyFill="1" applyBorder="1" applyAlignment="1">
      <alignment horizontal="center" vertical="center" wrapText="1"/>
    </xf>
    <xf numFmtId="0" fontId="36" fillId="7" borderId="13" xfId="0" applyFont="1" applyFill="1" applyBorder="1" applyAlignment="1">
      <alignment horizontal="center" vertical="top"/>
    </xf>
    <xf numFmtId="49" fontId="20" fillId="7" borderId="6" xfId="0" applyNumberFormat="1" applyFont="1" applyFill="1" applyBorder="1" applyAlignment="1">
      <alignment horizontal="center" vertical="top" wrapText="1"/>
    </xf>
    <xf numFmtId="0" fontId="18" fillId="7" borderId="53" xfId="0" applyFont="1" applyFill="1" applyBorder="1" applyAlignment="1">
      <alignment horizontal="center" vertical="top"/>
    </xf>
    <xf numFmtId="164" fontId="18" fillId="7" borderId="49" xfId="0" applyNumberFormat="1" applyFont="1" applyFill="1" applyBorder="1" applyAlignment="1">
      <alignment horizontal="center" vertical="top"/>
    </xf>
    <xf numFmtId="164" fontId="18" fillId="7" borderId="66" xfId="0" applyNumberFormat="1" applyFont="1" applyFill="1" applyBorder="1" applyAlignment="1">
      <alignment horizontal="center" vertical="top"/>
    </xf>
    <xf numFmtId="0" fontId="18" fillId="7" borderId="58" xfId="0" applyFont="1" applyFill="1" applyBorder="1" applyAlignment="1">
      <alignment horizontal="left" vertical="top" wrapText="1"/>
    </xf>
    <xf numFmtId="0" fontId="18" fillId="7" borderId="75" xfId="0" applyFont="1" applyFill="1" applyBorder="1" applyAlignment="1">
      <alignment horizontal="center" vertical="center" wrapText="1"/>
    </xf>
    <xf numFmtId="0" fontId="36" fillId="7" borderId="54" xfId="0" applyFont="1" applyFill="1" applyBorder="1" applyAlignment="1">
      <alignment horizontal="center" vertical="top"/>
    </xf>
    <xf numFmtId="0" fontId="18" fillId="7" borderId="54" xfId="0" applyFont="1" applyFill="1" applyBorder="1" applyAlignment="1">
      <alignment horizontal="center" vertical="top"/>
    </xf>
    <xf numFmtId="0" fontId="18" fillId="0" borderId="74" xfId="0" applyFont="1" applyBorder="1" applyAlignment="1">
      <alignment horizontal="center" vertical="top"/>
    </xf>
    <xf numFmtId="0" fontId="18" fillId="7" borderId="0" xfId="0" applyFont="1" applyFill="1" applyAlignment="1">
      <alignment horizontal="center" vertical="top"/>
    </xf>
    <xf numFmtId="164" fontId="18" fillId="7" borderId="7" xfId="0" applyNumberFormat="1" applyFont="1" applyFill="1" applyBorder="1" applyAlignment="1">
      <alignment horizontal="center" vertical="top"/>
    </xf>
    <xf numFmtId="164" fontId="18" fillId="7" borderId="72" xfId="0" applyNumberFormat="1" applyFont="1" applyFill="1" applyBorder="1" applyAlignment="1">
      <alignment horizontal="center" vertical="top"/>
    </xf>
    <xf numFmtId="0" fontId="18" fillId="7" borderId="9" xfId="0" applyFont="1" applyFill="1" applyBorder="1" applyAlignment="1">
      <alignment horizontal="left" vertical="top" wrapText="1"/>
    </xf>
    <xf numFmtId="0" fontId="18" fillId="7" borderId="80" xfId="0" applyFont="1" applyFill="1" applyBorder="1" applyAlignment="1">
      <alignment horizontal="center" vertical="center" wrapText="1"/>
    </xf>
    <xf numFmtId="0" fontId="18" fillId="7" borderId="8" xfId="0" applyFont="1" applyFill="1" applyBorder="1" applyAlignment="1">
      <alignment horizontal="center" vertical="top"/>
    </xf>
    <xf numFmtId="0" fontId="18" fillId="0" borderId="10" xfId="0" applyFont="1" applyBorder="1" applyAlignment="1">
      <alignment horizontal="center" vertical="top"/>
    </xf>
    <xf numFmtId="49" fontId="20" fillId="2" borderId="63" xfId="0" applyNumberFormat="1" applyFont="1" applyFill="1" applyBorder="1" applyAlignment="1">
      <alignment horizontal="center" vertical="top"/>
    </xf>
    <xf numFmtId="49" fontId="20" fillId="9" borderId="48" xfId="0" applyNumberFormat="1" applyFont="1" applyFill="1" applyBorder="1" applyAlignment="1">
      <alignment horizontal="center" vertical="top"/>
    </xf>
    <xf numFmtId="0" fontId="20" fillId="7" borderId="22" xfId="0" applyFont="1" applyFill="1" applyBorder="1" applyAlignment="1">
      <alignment vertical="top"/>
    </xf>
    <xf numFmtId="0" fontId="18" fillId="7" borderId="12" xfId="0" applyFont="1" applyFill="1" applyBorder="1" applyAlignment="1">
      <alignment horizontal="left" vertical="top" wrapText="1"/>
    </xf>
    <xf numFmtId="49" fontId="20" fillId="2" borderId="48" xfId="0" applyNumberFormat="1" applyFont="1" applyFill="1" applyBorder="1" applyAlignment="1">
      <alignment horizontal="center" vertical="top"/>
    </xf>
    <xf numFmtId="49" fontId="20" fillId="3" borderId="48" xfId="0" applyNumberFormat="1" applyFont="1" applyFill="1" applyBorder="1" applyAlignment="1">
      <alignment horizontal="center" vertical="top"/>
    </xf>
    <xf numFmtId="164" fontId="18" fillId="7" borderId="17" xfId="0" applyNumberFormat="1" applyFont="1" applyFill="1" applyBorder="1" applyAlignment="1">
      <alignment horizontal="center" vertical="top"/>
    </xf>
    <xf numFmtId="164" fontId="18" fillId="7" borderId="45" xfId="0" applyNumberFormat="1" applyFont="1" applyFill="1" applyBorder="1" applyAlignment="1">
      <alignment horizontal="center" vertical="top"/>
    </xf>
    <xf numFmtId="0" fontId="18" fillId="7" borderId="54" xfId="0" applyFont="1" applyFill="1" applyBorder="1" applyAlignment="1">
      <alignment horizontal="center" vertical="center" wrapText="1"/>
    </xf>
    <xf numFmtId="0" fontId="20" fillId="7" borderId="20" xfId="0" applyFont="1" applyFill="1" applyBorder="1" applyAlignment="1">
      <alignment horizontal="center" vertical="top"/>
    </xf>
    <xf numFmtId="164" fontId="20" fillId="7" borderId="11" xfId="0" applyNumberFormat="1" applyFont="1" applyFill="1" applyBorder="1" applyAlignment="1">
      <alignment horizontal="center" vertical="top"/>
    </xf>
    <xf numFmtId="0" fontId="18" fillId="7" borderId="75" xfId="0" applyFont="1" applyFill="1" applyBorder="1" applyAlignment="1">
      <alignment horizontal="center" vertical="center"/>
    </xf>
    <xf numFmtId="9" fontId="36" fillId="7" borderId="54" xfId="0" applyNumberFormat="1" applyFont="1" applyFill="1" applyBorder="1" applyAlignment="1">
      <alignment horizontal="center" vertical="top"/>
    </xf>
    <xf numFmtId="164" fontId="18" fillId="0" borderId="54" xfId="0" applyNumberFormat="1" applyFont="1" applyBorder="1" applyAlignment="1">
      <alignment horizontal="left" vertical="top"/>
    </xf>
    <xf numFmtId="49" fontId="20" fillId="3" borderId="40" xfId="0" applyNumberFormat="1" applyFont="1" applyFill="1" applyBorder="1" applyAlignment="1">
      <alignment horizontal="center" vertical="top"/>
    </xf>
    <xf numFmtId="0" fontId="18" fillId="7" borderId="42" xfId="0" applyFont="1" applyFill="1" applyBorder="1" applyAlignment="1">
      <alignment horizontal="left" vertical="top" wrapText="1"/>
    </xf>
    <xf numFmtId="0" fontId="18" fillId="7" borderId="29" xfId="0" applyFont="1" applyFill="1" applyBorder="1" applyAlignment="1">
      <alignment horizontal="center" vertical="top"/>
    </xf>
    <xf numFmtId="0" fontId="18" fillId="0" borderId="30" xfId="0" applyFont="1" applyBorder="1" applyAlignment="1">
      <alignment horizontal="center" vertical="top"/>
    </xf>
    <xf numFmtId="0" fontId="20" fillId="11" borderId="40" xfId="0" applyFont="1" applyFill="1" applyBorder="1" applyAlignment="1">
      <alignment horizontal="center" vertical="top"/>
    </xf>
    <xf numFmtId="164" fontId="20" fillId="11" borderId="40" xfId="0" applyNumberFormat="1" applyFont="1" applyFill="1" applyBorder="1" applyAlignment="1">
      <alignment horizontal="center" vertical="top"/>
    </xf>
    <xf numFmtId="0" fontId="36" fillId="11" borderId="41" xfId="0" applyFont="1" applyFill="1" applyBorder="1" applyAlignment="1">
      <alignment horizontal="center" vertical="top"/>
    </xf>
    <xf numFmtId="0" fontId="36" fillId="11" borderId="43" xfId="0" applyFont="1" applyFill="1" applyBorder="1" applyAlignment="1">
      <alignment horizontal="center" vertical="top"/>
    </xf>
    <xf numFmtId="0" fontId="18" fillId="0" borderId="3" xfId="0" applyFont="1" applyBorder="1" applyAlignment="1">
      <alignment horizontal="center" vertical="top"/>
    </xf>
    <xf numFmtId="164" fontId="18" fillId="0" borderId="3" xfId="0" applyNumberFormat="1" applyFont="1" applyBorder="1" applyAlignment="1">
      <alignment horizontal="center" vertical="top"/>
    </xf>
    <xf numFmtId="49" fontId="20" fillId="2" borderId="47" xfId="0" applyNumberFormat="1" applyFont="1" applyFill="1" applyBorder="1" applyAlignment="1">
      <alignment horizontal="center" vertical="top"/>
    </xf>
    <xf numFmtId="0" fontId="18" fillId="0" borderId="29" xfId="0" applyFont="1" applyBorder="1" applyAlignment="1">
      <alignment horizontal="center" vertical="top"/>
    </xf>
    <xf numFmtId="0" fontId="18" fillId="0" borderId="81" xfId="0" applyFont="1" applyBorder="1" applyAlignment="1">
      <alignment vertical="center" wrapText="1"/>
    </xf>
    <xf numFmtId="0" fontId="18" fillId="7" borderId="28" xfId="0" applyFont="1" applyFill="1" applyBorder="1" applyAlignment="1">
      <alignment horizontal="center" vertical="top"/>
    </xf>
    <xf numFmtId="0" fontId="18" fillId="7" borderId="28" xfId="0" applyFont="1" applyFill="1" applyBorder="1" applyAlignment="1">
      <alignment horizontal="center" vertical="center"/>
    </xf>
    <xf numFmtId="164" fontId="18" fillId="0" borderId="29" xfId="0" applyNumberFormat="1" applyFont="1" applyBorder="1" applyAlignment="1">
      <alignment horizontal="left" vertical="top"/>
    </xf>
    <xf numFmtId="164" fontId="18" fillId="0" borderId="30" xfId="0" applyNumberFormat="1" applyFont="1" applyBorder="1" applyAlignment="1">
      <alignment horizontal="left" vertical="top"/>
    </xf>
    <xf numFmtId="0" fontId="18" fillId="0" borderId="21" xfId="0" applyFont="1" applyBorder="1" applyAlignment="1">
      <alignment vertical="center" wrapText="1"/>
    </xf>
    <xf numFmtId="0" fontId="18" fillId="0" borderId="50" xfId="0" applyFont="1" applyBorder="1" applyAlignment="1">
      <alignment vertical="center" wrapText="1"/>
    </xf>
    <xf numFmtId="0" fontId="18" fillId="0" borderId="52" xfId="0" applyFont="1" applyBorder="1" applyAlignment="1">
      <alignment vertical="center" wrapText="1"/>
    </xf>
    <xf numFmtId="0" fontId="18" fillId="7" borderId="29" xfId="0" applyFont="1" applyFill="1" applyBorder="1" applyAlignment="1">
      <alignment horizontal="center" vertical="center"/>
    </xf>
    <xf numFmtId="49" fontId="20" fillId="2" borderId="48" xfId="0" applyNumberFormat="1" applyFont="1" applyFill="1" applyBorder="1" applyAlignment="1">
      <alignment vertical="top"/>
    </xf>
    <xf numFmtId="49" fontId="20" fillId="2" borderId="17" xfId="0" applyNumberFormat="1" applyFont="1" applyFill="1" applyBorder="1" applyAlignment="1">
      <alignment vertical="top"/>
    </xf>
    <xf numFmtId="0" fontId="18" fillId="0" borderId="65" xfId="0" applyFont="1" applyBorder="1" applyAlignment="1">
      <alignment vertical="center" wrapText="1"/>
    </xf>
    <xf numFmtId="0" fontId="18" fillId="7" borderId="35" xfId="0" applyFont="1" applyFill="1" applyBorder="1" applyAlignment="1">
      <alignment horizontal="center" vertical="center" wrapText="1"/>
    </xf>
    <xf numFmtId="0" fontId="18" fillId="7" borderId="35" xfId="0" applyFont="1" applyFill="1" applyBorder="1" applyAlignment="1">
      <alignment horizontal="center" vertical="top"/>
    </xf>
    <xf numFmtId="0" fontId="18" fillId="0" borderId="73" xfId="0" applyFont="1" applyBorder="1" applyAlignment="1">
      <alignment horizontal="center" vertical="top"/>
    </xf>
    <xf numFmtId="49" fontId="20" fillId="2" borderId="40" xfId="0" applyNumberFormat="1" applyFont="1" applyFill="1" applyBorder="1" applyAlignment="1">
      <alignment vertical="top"/>
    </xf>
    <xf numFmtId="0" fontId="18" fillId="7" borderId="51" xfId="0" applyFont="1" applyFill="1" applyBorder="1" applyAlignment="1">
      <alignment horizontal="left" vertical="top" wrapText="1"/>
    </xf>
    <xf numFmtId="0" fontId="18" fillId="7" borderId="47" xfId="0" applyFont="1" applyFill="1" applyBorder="1" applyAlignment="1">
      <alignment horizontal="center" vertical="top"/>
    </xf>
    <xf numFmtId="164" fontId="18" fillId="7" borderId="23" xfId="0" applyNumberFormat="1" applyFont="1" applyFill="1" applyBorder="1" applyAlignment="1">
      <alignment horizontal="center" vertical="top"/>
    </xf>
    <xf numFmtId="0" fontId="18" fillId="7" borderId="50" xfId="0" applyFont="1" applyFill="1" applyBorder="1" applyAlignment="1">
      <alignment vertical="top" wrapText="1"/>
    </xf>
    <xf numFmtId="0" fontId="18" fillId="0" borderId="24" xfId="0" applyFont="1" applyBorder="1" applyAlignment="1">
      <alignment horizontal="center" vertical="top"/>
    </xf>
    <xf numFmtId="0" fontId="18" fillId="0" borderId="13" xfId="0" applyFont="1" applyBorder="1" applyAlignment="1">
      <alignment horizontal="center" vertical="top"/>
    </xf>
    <xf numFmtId="164" fontId="18" fillId="7" borderId="40" xfId="0" applyNumberFormat="1" applyFont="1" applyFill="1" applyBorder="1" applyAlignment="1">
      <alignment horizontal="center" vertical="top"/>
    </xf>
    <xf numFmtId="164" fontId="18" fillId="7" borderId="43" xfId="0" applyNumberFormat="1" applyFont="1" applyFill="1" applyBorder="1" applyAlignment="1">
      <alignment horizontal="center" vertical="top"/>
    </xf>
    <xf numFmtId="0" fontId="18" fillId="7" borderId="52" xfId="0" applyFont="1" applyFill="1" applyBorder="1" applyAlignment="1">
      <alignment vertical="top" wrapText="1"/>
    </xf>
    <xf numFmtId="0" fontId="18" fillId="0" borderId="67" xfId="0" applyFont="1" applyBorder="1" applyAlignment="1">
      <alignment horizontal="center" vertical="top"/>
    </xf>
    <xf numFmtId="0" fontId="18" fillId="0" borderId="54" xfId="0" applyFont="1" applyBorder="1" applyAlignment="1">
      <alignment horizontal="center" vertical="top"/>
    </xf>
    <xf numFmtId="0" fontId="20" fillId="7" borderId="41" xfId="0" applyFont="1" applyFill="1" applyBorder="1" applyAlignment="1">
      <alignment horizontal="center" vertical="top"/>
    </xf>
    <xf numFmtId="164" fontId="20" fillId="13" borderId="40" xfId="0" applyNumberFormat="1" applyFont="1" applyFill="1" applyBorder="1" applyAlignment="1">
      <alignment horizontal="center" vertical="top"/>
    </xf>
    <xf numFmtId="0" fontId="18" fillId="0" borderId="42" xfId="0" applyFont="1" applyBorder="1"/>
    <xf numFmtId="0" fontId="18" fillId="0" borderId="41" xfId="0" applyFont="1" applyBorder="1"/>
    <xf numFmtId="0" fontId="18" fillId="0" borderId="38" xfId="0" applyFont="1" applyBorder="1" applyAlignment="1">
      <alignment horizontal="center" vertical="top"/>
    </xf>
    <xf numFmtId="0" fontId="36" fillId="0" borderId="30" xfId="0" applyFont="1" applyBorder="1" applyAlignment="1">
      <alignment horizontal="center" vertical="top"/>
    </xf>
    <xf numFmtId="0" fontId="18" fillId="7" borderId="52" xfId="0" applyFont="1" applyFill="1" applyBorder="1" applyAlignment="1">
      <alignment horizontal="left" vertical="top" wrapText="1"/>
    </xf>
    <xf numFmtId="0" fontId="18" fillId="7" borderId="54" xfId="0" applyFont="1" applyFill="1" applyBorder="1" applyAlignment="1">
      <alignment horizontal="center" vertical="center"/>
    </xf>
    <xf numFmtId="0" fontId="20" fillId="9" borderId="31" xfId="0" applyFont="1" applyFill="1" applyBorder="1" applyAlignment="1">
      <alignment horizontal="center" vertical="top"/>
    </xf>
    <xf numFmtId="164" fontId="20" fillId="9" borderId="47" xfId="0" applyNumberFormat="1" applyFont="1" applyFill="1" applyBorder="1" applyAlignment="1">
      <alignment horizontal="center" vertical="top" wrapText="1"/>
    </xf>
    <xf numFmtId="0" fontId="20" fillId="9" borderId="22" xfId="0" applyFont="1" applyFill="1" applyBorder="1" applyAlignment="1">
      <alignment horizontal="left" vertical="top" wrapText="1"/>
    </xf>
    <xf numFmtId="0" fontId="20" fillId="9" borderId="23" xfId="0" applyFont="1" applyFill="1" applyBorder="1" applyAlignment="1">
      <alignment horizontal="left" vertical="top" wrapText="1"/>
    </xf>
    <xf numFmtId="1" fontId="18" fillId="0" borderId="3" xfId="0" applyNumberFormat="1" applyFont="1" applyBorder="1" applyAlignment="1">
      <alignment horizontal="center" vertical="top"/>
    </xf>
    <xf numFmtId="1" fontId="18" fillId="0" borderId="57" xfId="0" applyNumberFormat="1" applyFont="1" applyBorder="1" applyAlignment="1">
      <alignment horizontal="center" vertical="top"/>
    </xf>
    <xf numFmtId="0" fontId="18" fillId="7" borderId="49" xfId="0" applyFont="1" applyFill="1" applyBorder="1" applyAlignment="1">
      <alignment horizontal="center" vertical="top"/>
    </xf>
    <xf numFmtId="164" fontId="18" fillId="7" borderId="79" xfId="0" applyNumberFormat="1" applyFont="1" applyFill="1" applyBorder="1" applyAlignment="1">
      <alignment horizontal="center" vertical="top"/>
    </xf>
    <xf numFmtId="0" fontId="18" fillId="7" borderId="17" xfId="0" applyFont="1" applyFill="1" applyBorder="1" applyAlignment="1">
      <alignment horizontal="center" vertical="top"/>
    </xf>
    <xf numFmtId="0" fontId="20" fillId="7" borderId="11" xfId="0" applyFont="1" applyFill="1" applyBorder="1" applyAlignment="1">
      <alignment horizontal="center" vertical="top"/>
    </xf>
    <xf numFmtId="164" fontId="20" fillId="13" borderId="20" xfId="0" applyNumberFormat="1" applyFont="1" applyFill="1" applyBorder="1" applyAlignment="1">
      <alignment horizontal="center" vertical="top"/>
    </xf>
    <xf numFmtId="0" fontId="18" fillId="7" borderId="1" xfId="0" applyFont="1" applyFill="1" applyBorder="1" applyAlignment="1">
      <alignment horizontal="center" vertical="center"/>
    </xf>
    <xf numFmtId="0" fontId="18" fillId="0" borderId="14" xfId="0" applyFont="1" applyBorder="1" applyAlignment="1">
      <alignment vertical="center" wrapText="1"/>
    </xf>
    <xf numFmtId="0" fontId="18" fillId="0" borderId="42" xfId="0" applyFont="1" applyBorder="1" applyAlignment="1">
      <alignment wrapText="1"/>
    </xf>
    <xf numFmtId="49" fontId="19" fillId="0" borderId="64" xfId="0" applyNumberFormat="1" applyFont="1" applyBorder="1" applyAlignment="1">
      <alignment vertical="top"/>
    </xf>
    <xf numFmtId="49" fontId="18" fillId="0" borderId="64" xfId="0" applyNumberFormat="1" applyFont="1" applyBorder="1" applyAlignment="1">
      <alignment vertical="top"/>
    </xf>
    <xf numFmtId="49" fontId="18" fillId="0" borderId="0" xfId="0" applyNumberFormat="1" applyFont="1" applyAlignment="1">
      <alignment vertical="top"/>
    </xf>
    <xf numFmtId="0" fontId="36" fillId="0" borderId="0" xfId="0" applyFont="1" applyAlignment="1">
      <alignment horizontal="center" vertical="top"/>
    </xf>
    <xf numFmtId="49" fontId="19" fillId="0" borderId="0" xfId="0" applyNumberFormat="1" applyFont="1" applyAlignment="1">
      <alignment vertical="top"/>
    </xf>
    <xf numFmtId="49" fontId="20" fillId="0" borderId="0" xfId="0" applyNumberFormat="1" applyFont="1" applyAlignment="1">
      <alignment vertical="top" wrapText="1"/>
    </xf>
    <xf numFmtId="0" fontId="36" fillId="0" borderId="0" xfId="0" applyFont="1" applyAlignment="1">
      <alignment vertical="top"/>
    </xf>
    <xf numFmtId="0" fontId="41" fillId="0" borderId="31" xfId="0" applyFont="1" applyBorder="1" applyAlignment="1">
      <alignment vertical="center" wrapText="1"/>
    </xf>
    <xf numFmtId="0" fontId="41" fillId="0" borderId="22" xfId="0" applyFont="1" applyBorder="1" applyAlignment="1">
      <alignment vertical="center" wrapText="1"/>
    </xf>
    <xf numFmtId="0" fontId="19" fillId="0" borderId="22" xfId="0" applyFont="1" applyBorder="1"/>
    <xf numFmtId="164" fontId="18" fillId="0" borderId="0" xfId="0" applyNumberFormat="1" applyFont="1" applyAlignment="1">
      <alignment vertical="top"/>
    </xf>
    <xf numFmtId="2" fontId="19" fillId="0" borderId="49" xfId="0" applyNumberFormat="1" applyFont="1" applyBorder="1" applyAlignment="1">
      <alignment horizontal="center" vertical="top" wrapText="1"/>
    </xf>
    <xf numFmtId="2" fontId="19" fillId="0" borderId="59" xfId="0" applyNumberFormat="1" applyFont="1" applyBorder="1" applyAlignment="1">
      <alignment horizontal="center" vertical="top" wrapText="1"/>
    </xf>
    <xf numFmtId="2" fontId="19" fillId="0" borderId="49" xfId="0" applyNumberFormat="1" applyFont="1" applyBorder="1" applyAlignment="1">
      <alignment vertical="top" wrapText="1"/>
    </xf>
    <xf numFmtId="2" fontId="19" fillId="0" borderId="59" xfId="0" applyNumberFormat="1" applyFont="1" applyBorder="1" applyAlignment="1">
      <alignment vertical="top" wrapText="1"/>
    </xf>
    <xf numFmtId="0" fontId="36" fillId="0" borderId="49" xfId="7" applyFont="1" applyBorder="1" applyAlignment="1">
      <alignment vertical="top" wrapText="1"/>
    </xf>
    <xf numFmtId="0" fontId="36" fillId="0" borderId="59" xfId="7" applyFont="1" applyBorder="1" applyAlignment="1">
      <alignment vertical="top" wrapText="1"/>
    </xf>
    <xf numFmtId="0" fontId="18" fillId="0" borderId="56" xfId="0" applyFont="1" applyBorder="1"/>
    <xf numFmtId="0" fontId="18" fillId="0" borderId="0" xfId="0" applyFont="1"/>
    <xf numFmtId="0" fontId="18" fillId="0" borderId="45" xfId="0" applyFont="1" applyBorder="1"/>
    <xf numFmtId="2" fontId="18" fillId="0" borderId="49" xfId="0" applyNumberFormat="1" applyFont="1" applyBorder="1" applyAlignment="1">
      <alignment vertical="top" wrapText="1"/>
    </xf>
    <xf numFmtId="2" fontId="18" fillId="0" borderId="59" xfId="0" applyNumberFormat="1" applyFont="1" applyBorder="1" applyAlignment="1">
      <alignment vertical="top" wrapText="1"/>
    </xf>
    <xf numFmtId="0" fontId="18" fillId="0" borderId="52" xfId="0" applyFont="1" applyBorder="1" applyAlignment="1">
      <alignment horizontal="left" vertical="top" wrapText="1"/>
    </xf>
    <xf numFmtId="2" fontId="18" fillId="0" borderId="7" xfId="0" applyNumberFormat="1" applyFont="1" applyBorder="1" applyAlignment="1">
      <alignment vertical="top" wrapText="1"/>
    </xf>
    <xf numFmtId="2" fontId="18" fillId="0" borderId="79" xfId="0" applyNumberFormat="1" applyFont="1" applyBorder="1" applyAlignment="1">
      <alignment vertical="top" wrapText="1"/>
    </xf>
    <xf numFmtId="0" fontId="18" fillId="0" borderId="51" xfId="0" applyFont="1" applyBorder="1" applyAlignment="1">
      <alignment horizontal="left" vertical="top" wrapText="1"/>
    </xf>
    <xf numFmtId="2" fontId="18" fillId="0" borderId="11" xfId="0" applyNumberFormat="1" applyFont="1" applyBorder="1" applyAlignment="1">
      <alignment vertical="top" wrapText="1"/>
    </xf>
    <xf numFmtId="2" fontId="18" fillId="0" borderId="20" xfId="0" applyNumberFormat="1" applyFont="1" applyBorder="1" applyAlignment="1">
      <alignment vertical="top" wrapText="1"/>
    </xf>
    <xf numFmtId="2" fontId="20" fillId="6" borderId="47" xfId="0" applyNumberFormat="1" applyFont="1" applyFill="1" applyBorder="1" applyAlignment="1">
      <alignment vertical="top" wrapText="1"/>
    </xf>
    <xf numFmtId="2" fontId="20" fillId="6" borderId="23" xfId="0" applyNumberFormat="1" applyFont="1" applyFill="1" applyBorder="1" applyAlignment="1">
      <alignment vertical="top" wrapText="1"/>
    </xf>
    <xf numFmtId="2" fontId="18" fillId="0" borderId="4" xfId="0" applyNumberFormat="1" applyFont="1" applyBorder="1" applyAlignment="1">
      <alignment vertical="top" wrapText="1"/>
    </xf>
    <xf numFmtId="2" fontId="18" fillId="0" borderId="44" xfId="0" applyNumberFormat="1" applyFont="1" applyBorder="1" applyAlignment="1">
      <alignment vertical="top" wrapText="1"/>
    </xf>
    <xf numFmtId="2" fontId="20" fillId="20" borderId="47" xfId="0" applyNumberFormat="1" applyFont="1" applyFill="1" applyBorder="1" applyAlignment="1">
      <alignment vertical="top" wrapText="1"/>
    </xf>
    <xf numFmtId="2" fontId="20" fillId="20" borderId="23" xfId="0" applyNumberFormat="1" applyFont="1" applyFill="1" applyBorder="1" applyAlignment="1">
      <alignment vertical="top" wrapText="1"/>
    </xf>
    <xf numFmtId="1" fontId="3" fillId="0" borderId="0" xfId="0" applyNumberFormat="1" applyFont="1" applyAlignment="1">
      <alignment vertical="top"/>
    </xf>
    <xf numFmtId="1" fontId="7" fillId="0" borderId="0" xfId="0" applyNumberFormat="1" applyFont="1" applyAlignment="1">
      <alignment horizontal="center" vertical="top"/>
    </xf>
    <xf numFmtId="1" fontId="7" fillId="0" borderId="0" xfId="0" applyNumberFormat="1" applyFont="1" applyAlignment="1">
      <alignment horizontal="left"/>
    </xf>
    <xf numFmtId="0" fontId="14" fillId="0" borderId="25" xfId="0" applyFont="1" applyBorder="1" applyAlignment="1">
      <alignment horizontal="center" vertical="center" wrapText="1"/>
    </xf>
    <xf numFmtId="0" fontId="14" fillId="0" borderId="25" xfId="0" applyFont="1" applyBorder="1" applyAlignment="1">
      <alignment horizontal="left" vertical="top"/>
    </xf>
    <xf numFmtId="0" fontId="28" fillId="9" borderId="23" xfId="0" applyFont="1" applyFill="1" applyBorder="1" applyAlignment="1">
      <alignment vertical="top" wrapText="1"/>
    </xf>
    <xf numFmtId="164" fontId="5" fillId="5" borderId="50" xfId="0" applyNumberFormat="1" applyFont="1" applyFill="1" applyBorder="1" applyAlignment="1">
      <alignment horizontal="left" vertical="center" wrapText="1"/>
    </xf>
    <xf numFmtId="0" fontId="5" fillId="7" borderId="52" xfId="0" applyFont="1" applyFill="1" applyBorder="1" applyAlignment="1">
      <alignment horizontal="center" vertical="top"/>
    </xf>
    <xf numFmtId="164" fontId="5" fillId="5" borderId="56" xfId="0" applyNumberFormat="1" applyFont="1" applyFill="1" applyBorder="1" applyAlignment="1">
      <alignment horizontal="left" vertical="center" wrapText="1"/>
    </xf>
    <xf numFmtId="0" fontId="32" fillId="7" borderId="51" xfId="0" applyFont="1" applyFill="1" applyBorder="1" applyAlignment="1">
      <alignment horizontal="left" vertical="top"/>
    </xf>
    <xf numFmtId="0" fontId="32" fillId="7" borderId="1" xfId="0" applyFont="1" applyFill="1" applyBorder="1" applyAlignment="1">
      <alignment horizontal="center" vertical="center"/>
    </xf>
    <xf numFmtId="0" fontId="5" fillId="7" borderId="0" xfId="0" applyFont="1" applyFill="1" applyAlignment="1">
      <alignment horizontal="center" vertical="top"/>
    </xf>
    <xf numFmtId="164" fontId="5" fillId="7" borderId="17" xfId="0" applyNumberFormat="1" applyFont="1" applyFill="1" applyBorder="1" applyAlignment="1">
      <alignment horizontal="center" vertical="top"/>
    </xf>
    <xf numFmtId="164" fontId="5" fillId="7" borderId="45" xfId="0" applyNumberFormat="1" applyFont="1" applyFill="1" applyBorder="1" applyAlignment="1">
      <alignment horizontal="center" vertical="top"/>
    </xf>
    <xf numFmtId="0" fontId="5" fillId="7" borderId="18" xfId="0" applyFont="1" applyFill="1" applyBorder="1" applyAlignment="1">
      <alignment horizontal="center" vertical="top"/>
    </xf>
    <xf numFmtId="0" fontId="5" fillId="0" borderId="19" xfId="0" applyFont="1" applyBorder="1" applyAlignment="1">
      <alignment horizontal="center" vertical="top"/>
    </xf>
    <xf numFmtId="0" fontId="26" fillId="0" borderId="42" xfId="0" applyFont="1" applyBorder="1" applyAlignment="1">
      <alignment horizontal="left" vertical="top"/>
    </xf>
    <xf numFmtId="164" fontId="4" fillId="9" borderId="40" xfId="0" applyNumberFormat="1" applyFont="1" applyFill="1" applyBorder="1" applyAlignment="1">
      <alignment horizontal="center" vertical="top" wrapText="1"/>
    </xf>
    <xf numFmtId="0" fontId="4" fillId="10" borderId="31" xfId="0" applyFont="1" applyFill="1" applyBorder="1" applyAlignment="1">
      <alignment vertical="top"/>
    </xf>
    <xf numFmtId="0" fontId="4" fillId="9" borderId="22" xfId="0" applyFont="1" applyFill="1" applyBorder="1" applyAlignment="1">
      <alignment vertical="top"/>
    </xf>
    <xf numFmtId="0" fontId="11" fillId="9" borderId="21" xfId="0" applyFont="1" applyFill="1" applyBorder="1" applyAlignment="1">
      <alignment horizontal="center" vertical="top"/>
    </xf>
    <xf numFmtId="0" fontId="11" fillId="7" borderId="0" xfId="0" applyFont="1" applyFill="1" applyAlignment="1">
      <alignment horizontal="center" vertical="top"/>
    </xf>
    <xf numFmtId="2" fontId="11" fillId="7" borderId="17" xfId="0" applyNumberFormat="1" applyFont="1" applyFill="1" applyBorder="1" applyAlignment="1">
      <alignment horizontal="center" vertical="top"/>
    </xf>
    <xf numFmtId="164" fontId="11" fillId="7" borderId="45" xfId="0" applyNumberFormat="1" applyFont="1" applyFill="1" applyBorder="1" applyAlignment="1">
      <alignment horizontal="center" vertical="top"/>
    </xf>
    <xf numFmtId="0" fontId="11" fillId="7" borderId="5" xfId="0" applyFont="1" applyFill="1" applyBorder="1" applyAlignment="1">
      <alignment vertical="top" wrapText="1"/>
    </xf>
    <xf numFmtId="0" fontId="26" fillId="7" borderId="27" xfId="0" applyFont="1" applyFill="1" applyBorder="1" applyAlignment="1">
      <alignment horizontal="center" vertical="top" wrapText="1"/>
    </xf>
    <xf numFmtId="0" fontId="26" fillId="7" borderId="18" xfId="0" applyFont="1" applyFill="1" applyBorder="1" applyAlignment="1">
      <alignment horizontal="center" vertical="top"/>
    </xf>
    <xf numFmtId="0" fontId="28" fillId="7" borderId="20" xfId="0" applyFont="1" applyFill="1" applyBorder="1" applyAlignment="1">
      <alignment horizontal="center" vertical="top"/>
    </xf>
    <xf numFmtId="164" fontId="28" fillId="7" borderId="11" xfId="0" applyNumberFormat="1" applyFont="1" applyFill="1" applyBorder="1" applyAlignment="1">
      <alignment horizontal="center" vertical="top"/>
    </xf>
    <xf numFmtId="49" fontId="4" fillId="7" borderId="26" xfId="0" applyNumberFormat="1" applyFont="1" applyFill="1" applyBorder="1" applyAlignment="1">
      <alignment horizontal="center" vertical="top" wrapText="1"/>
    </xf>
    <xf numFmtId="49" fontId="4" fillId="7" borderId="19" xfId="0" applyNumberFormat="1" applyFont="1" applyFill="1" applyBorder="1" applyAlignment="1">
      <alignment horizontal="center" vertical="top" wrapText="1"/>
    </xf>
    <xf numFmtId="0" fontId="11" fillId="7" borderId="5" xfId="0" applyFont="1" applyFill="1" applyBorder="1" applyAlignment="1">
      <alignment horizontal="left" vertical="top" wrapText="1"/>
    </xf>
    <xf numFmtId="0" fontId="5" fillId="7" borderId="27" xfId="0" applyFont="1" applyFill="1" applyBorder="1" applyAlignment="1">
      <alignment horizontal="center" vertical="top" wrapText="1"/>
    </xf>
    <xf numFmtId="0" fontId="24" fillId="7" borderId="30" xfId="0" applyFont="1" applyFill="1" applyBorder="1" applyAlignment="1">
      <alignment horizontal="center" vertical="top" wrapText="1"/>
    </xf>
    <xf numFmtId="0" fontId="11" fillId="7" borderId="14" xfId="0" applyFont="1" applyFill="1" applyBorder="1" applyAlignment="1">
      <alignment horizontal="left" vertical="top" wrapText="1"/>
    </xf>
    <xf numFmtId="0" fontId="7" fillId="7" borderId="30" xfId="0" applyFont="1" applyFill="1" applyBorder="1" applyAlignment="1">
      <alignment horizontal="center" vertical="top" wrapText="1"/>
    </xf>
    <xf numFmtId="9" fontId="11" fillId="7" borderId="1" xfId="0" applyNumberFormat="1" applyFont="1" applyFill="1" applyBorder="1" applyAlignment="1">
      <alignment horizontal="center" vertical="top"/>
    </xf>
    <xf numFmtId="9" fontId="11" fillId="0" borderId="78" xfId="0" applyNumberFormat="1" applyFont="1" applyBorder="1" applyAlignment="1">
      <alignment horizontal="center" vertical="top"/>
    </xf>
    <xf numFmtId="2" fontId="46" fillId="6" borderId="47" xfId="0" applyNumberFormat="1" applyFont="1" applyFill="1" applyBorder="1" applyAlignment="1">
      <alignment vertical="top" wrapText="1"/>
    </xf>
    <xf numFmtId="2" fontId="46" fillId="6" borderId="23" xfId="0" applyNumberFormat="1" applyFont="1" applyFill="1" applyBorder="1" applyAlignment="1">
      <alignment vertical="top" wrapText="1"/>
    </xf>
    <xf numFmtId="0" fontId="11" fillId="7" borderId="27" xfId="0" applyFont="1" applyFill="1" applyBorder="1" applyAlignment="1">
      <alignment horizontal="center" vertical="top" wrapText="1"/>
    </xf>
    <xf numFmtId="0" fontId="11" fillId="7" borderId="28" xfId="0" applyFont="1" applyFill="1" applyBorder="1" applyAlignment="1">
      <alignment horizontal="center" vertical="center"/>
    </xf>
    <xf numFmtId="1" fontId="11" fillId="7" borderId="13" xfId="0" applyNumberFormat="1" applyFont="1" applyFill="1" applyBorder="1" applyAlignment="1">
      <alignment horizontal="center" vertical="top"/>
    </xf>
    <xf numFmtId="1" fontId="11" fillId="7" borderId="35" xfId="0" applyNumberFormat="1" applyFont="1" applyFill="1" applyBorder="1" applyAlignment="1">
      <alignment horizontal="center" vertical="top"/>
    </xf>
    <xf numFmtId="49" fontId="28" fillId="9" borderId="40" xfId="0" applyNumberFormat="1" applyFont="1" applyFill="1" applyBorder="1" applyAlignment="1">
      <alignment horizontal="center" vertical="top"/>
    </xf>
    <xf numFmtId="0" fontId="28" fillId="11" borderId="40" xfId="0" applyFont="1" applyFill="1" applyBorder="1" applyAlignment="1">
      <alignment horizontal="center" vertical="top"/>
    </xf>
    <xf numFmtId="0" fontId="11" fillId="11" borderId="41" xfId="0" applyFont="1" applyFill="1" applyBorder="1" applyAlignment="1">
      <alignment horizontal="center" vertical="top"/>
    </xf>
    <xf numFmtId="0" fontId="11" fillId="11" borderId="43" xfId="0" applyFont="1" applyFill="1" applyBorder="1" applyAlignment="1">
      <alignment horizontal="center" vertical="top"/>
    </xf>
    <xf numFmtId="0" fontId="11" fillId="16" borderId="21" xfId="0" applyFont="1" applyFill="1" applyBorder="1" applyAlignment="1">
      <alignment horizontal="left" vertical="top" wrapText="1"/>
    </xf>
    <xf numFmtId="0" fontId="11" fillId="16" borderId="21" xfId="0" applyFont="1" applyFill="1" applyBorder="1" applyAlignment="1">
      <alignment horizontal="center" vertical="top"/>
    </xf>
    <xf numFmtId="0" fontId="28" fillId="9" borderId="31" xfId="0" applyFont="1" applyFill="1" applyBorder="1" applyAlignment="1">
      <alignment vertical="top"/>
    </xf>
    <xf numFmtId="0" fontId="28" fillId="9" borderId="22" xfId="0" applyFont="1" applyFill="1" applyBorder="1" applyAlignment="1">
      <alignment vertical="top"/>
    </xf>
    <xf numFmtId="49" fontId="30" fillId="9" borderId="63" xfId="0" applyNumberFormat="1" applyFont="1" applyFill="1" applyBorder="1" applyAlignment="1">
      <alignment horizontal="center" vertical="top"/>
    </xf>
    <xf numFmtId="0" fontId="28" fillId="9" borderId="64" xfId="0" applyFont="1" applyFill="1" applyBorder="1" applyAlignment="1">
      <alignment horizontal="left" vertical="top"/>
    </xf>
    <xf numFmtId="0" fontId="11" fillId="9" borderId="3" xfId="0" applyFont="1" applyFill="1" applyBorder="1" applyAlignment="1">
      <alignment horizontal="left" vertical="top" wrapText="1"/>
    </xf>
    <xf numFmtId="0" fontId="11" fillId="9" borderId="3" xfId="0" applyFont="1" applyFill="1" applyBorder="1" applyAlignment="1">
      <alignment horizontal="left" vertical="top"/>
    </xf>
    <xf numFmtId="0" fontId="11" fillId="9" borderId="3" xfId="0" applyFont="1" applyFill="1" applyBorder="1" applyAlignment="1">
      <alignment horizontal="center" vertical="top"/>
    </xf>
    <xf numFmtId="49" fontId="4" fillId="9" borderId="4" xfId="0" applyNumberFormat="1" applyFont="1" applyFill="1" applyBorder="1" applyAlignment="1">
      <alignment horizontal="center" vertical="top"/>
    </xf>
    <xf numFmtId="49" fontId="4" fillId="0" borderId="62" xfId="0" applyNumberFormat="1" applyFont="1" applyBorder="1" applyAlignment="1">
      <alignment horizontal="center" vertical="top" wrapText="1"/>
    </xf>
    <xf numFmtId="49" fontId="4" fillId="0" borderId="26" xfId="0" applyNumberFormat="1" applyFont="1" applyBorder="1" applyAlignment="1">
      <alignment horizontal="center" vertical="top" wrapText="1"/>
    </xf>
    <xf numFmtId="49" fontId="5" fillId="0" borderId="48" xfId="0" applyNumberFormat="1" applyFont="1" applyBorder="1" applyAlignment="1">
      <alignment horizontal="center" vertical="top"/>
    </xf>
    <xf numFmtId="164" fontId="5" fillId="0" borderId="48" xfId="0" applyNumberFormat="1" applyFont="1" applyBorder="1" applyAlignment="1">
      <alignment horizontal="center" vertical="top"/>
    </xf>
    <xf numFmtId="0" fontId="5" fillId="0" borderId="76" xfId="0" applyFont="1" applyBorder="1" applyAlignment="1">
      <alignment horizontal="center" vertical="top" wrapText="1"/>
    </xf>
    <xf numFmtId="0" fontId="5" fillId="0" borderId="13" xfId="0" applyFont="1" applyBorder="1" applyAlignment="1">
      <alignment horizontal="center" vertical="top"/>
    </xf>
    <xf numFmtId="49" fontId="4" fillId="9" borderId="17" xfId="0" applyNumberFormat="1" applyFont="1" applyFill="1" applyBorder="1" applyAlignment="1">
      <alignment horizontal="center" vertical="top"/>
    </xf>
    <xf numFmtId="0" fontId="5" fillId="0" borderId="5" xfId="0" applyFont="1" applyBorder="1" applyAlignment="1">
      <alignment horizontal="left" vertical="top" wrapText="1"/>
    </xf>
    <xf numFmtId="0" fontId="5" fillId="0" borderId="27" xfId="0" applyFont="1" applyBorder="1" applyAlignment="1">
      <alignment horizontal="center" vertical="top" wrapText="1"/>
    </xf>
    <xf numFmtId="0" fontId="4" fillId="0" borderId="20" xfId="0" applyFont="1" applyBorder="1" applyAlignment="1">
      <alignment horizontal="center" vertical="top"/>
    </xf>
    <xf numFmtId="164" fontId="4" fillId="0" borderId="11" xfId="0" applyNumberFormat="1" applyFont="1" applyBorder="1" applyAlignment="1">
      <alignment horizontal="center" vertical="top"/>
    </xf>
    <xf numFmtId="0" fontId="5" fillId="0" borderId="12" xfId="0" applyFont="1" applyBorder="1" applyAlignment="1">
      <alignment horizontal="left" vertical="top"/>
    </xf>
    <xf numFmtId="0" fontId="5" fillId="0" borderId="28" xfId="0" applyFont="1" applyBorder="1" applyAlignment="1">
      <alignment horizontal="center" vertical="center"/>
    </xf>
    <xf numFmtId="0" fontId="5" fillId="0" borderId="2" xfId="0" applyFont="1" applyBorder="1" applyAlignment="1">
      <alignment horizontal="left" vertical="top" wrapText="1"/>
    </xf>
    <xf numFmtId="0" fontId="5" fillId="0" borderId="32" xfId="0" applyFont="1" applyBorder="1" applyAlignment="1">
      <alignment horizontal="center" vertical="top" wrapText="1"/>
    </xf>
    <xf numFmtId="0" fontId="5" fillId="0" borderId="3" xfId="0" applyFont="1" applyBorder="1" applyAlignment="1">
      <alignment horizontal="center" vertical="top"/>
    </xf>
    <xf numFmtId="0" fontId="5" fillId="0" borderId="17" xfId="0" applyFont="1" applyBorder="1" applyAlignment="1">
      <alignment horizontal="center" vertical="top"/>
    </xf>
    <xf numFmtId="164" fontId="5" fillId="0" borderId="17" xfId="0" applyNumberFormat="1" applyFont="1" applyBorder="1" applyAlignment="1">
      <alignment horizontal="center" vertical="top"/>
    </xf>
    <xf numFmtId="0" fontId="5" fillId="0" borderId="77" xfId="0" applyFont="1" applyBorder="1" applyAlignment="1">
      <alignment horizontal="center" vertical="top" wrapText="1"/>
    </xf>
    <xf numFmtId="0" fontId="5" fillId="0" borderId="35" xfId="0" applyFont="1" applyBorder="1" applyAlignment="1">
      <alignment horizontal="center" vertical="top"/>
    </xf>
    <xf numFmtId="0" fontId="5" fillId="0" borderId="75" xfId="0" applyFont="1" applyBorder="1" applyAlignment="1">
      <alignment horizontal="center" vertical="top" wrapText="1"/>
    </xf>
    <xf numFmtId="0" fontId="5" fillId="0" borderId="54" xfId="0" applyFont="1" applyBorder="1" applyAlignment="1">
      <alignment horizontal="center" vertical="top"/>
    </xf>
    <xf numFmtId="0" fontId="32" fillId="0" borderId="37" xfId="0" applyFont="1" applyBorder="1" applyAlignment="1">
      <alignment horizontal="left" vertical="top"/>
    </xf>
    <xf numFmtId="0" fontId="32" fillId="0" borderId="39" xfId="0" applyFont="1" applyBorder="1" applyAlignment="1">
      <alignment horizontal="center" vertical="center"/>
    </xf>
    <xf numFmtId="9" fontId="32" fillId="0" borderId="29" xfId="0" applyNumberFormat="1" applyFont="1" applyBorder="1" applyAlignment="1">
      <alignment horizontal="center" vertical="top"/>
    </xf>
    <xf numFmtId="9" fontId="32" fillId="0" borderId="30" xfId="0" applyNumberFormat="1" applyFont="1" applyBorder="1" applyAlignment="1">
      <alignment horizontal="center" vertical="top"/>
    </xf>
    <xf numFmtId="0" fontId="28" fillId="9" borderId="31" xfId="0" applyFont="1" applyFill="1" applyBorder="1" applyAlignment="1">
      <alignment horizontal="left" vertical="top" wrapText="1"/>
    </xf>
    <xf numFmtId="0" fontId="11" fillId="10" borderId="21" xfId="0" applyFont="1" applyFill="1" applyBorder="1" applyAlignment="1">
      <alignment vertical="top" wrapText="1"/>
    </xf>
    <xf numFmtId="0" fontId="11" fillId="10" borderId="21" xfId="0" applyFont="1" applyFill="1" applyBorder="1" applyAlignment="1">
      <alignment horizontal="center" vertical="top"/>
    </xf>
    <xf numFmtId="0" fontId="28" fillId="9" borderId="23" xfId="0" applyFont="1" applyFill="1" applyBorder="1" applyAlignment="1">
      <alignment vertical="top"/>
    </xf>
    <xf numFmtId="49" fontId="30" fillId="16" borderId="50" xfId="0" applyNumberFormat="1" applyFont="1" applyFill="1" applyBorder="1" applyAlignment="1">
      <alignment horizontal="center" vertical="top"/>
    </xf>
    <xf numFmtId="0" fontId="5" fillId="0" borderId="48" xfId="0" applyFont="1" applyBorder="1" applyAlignment="1">
      <alignment vertical="top" wrapText="1"/>
    </xf>
    <xf numFmtId="164" fontId="5" fillId="0" borderId="44" xfId="0" applyNumberFormat="1" applyFont="1" applyBorder="1" applyAlignment="1">
      <alignment horizontal="center" vertical="top"/>
    </xf>
    <xf numFmtId="0" fontId="5" fillId="0" borderId="13" xfId="0" applyFont="1" applyBorder="1" applyAlignment="1">
      <alignment horizontal="center" vertical="center" wrapText="1"/>
    </xf>
    <xf numFmtId="0" fontId="5" fillId="0" borderId="24" xfId="0" applyFont="1" applyBorder="1" applyAlignment="1">
      <alignment horizontal="center" vertical="top"/>
    </xf>
    <xf numFmtId="49" fontId="4" fillId="0" borderId="34" xfId="0" applyNumberFormat="1" applyFont="1" applyBorder="1" applyAlignment="1">
      <alignment horizontal="center" vertical="top" wrapText="1"/>
    </xf>
    <xf numFmtId="0" fontId="5" fillId="7" borderId="48" xfId="0" applyFont="1" applyFill="1" applyBorder="1" applyAlignment="1">
      <alignment vertical="top" wrapText="1"/>
    </xf>
    <xf numFmtId="0" fontId="11" fillId="0" borderId="58" xfId="0" applyFont="1" applyBorder="1" applyAlignment="1">
      <alignment vertical="center" wrapText="1"/>
    </xf>
    <xf numFmtId="0" fontId="5" fillId="0" borderId="54" xfId="0" applyFont="1" applyBorder="1" applyAlignment="1">
      <alignment horizontal="center" vertical="center" wrapText="1"/>
    </xf>
    <xf numFmtId="0" fontId="52" fillId="0" borderId="58" xfId="0" applyFont="1" applyBorder="1" applyAlignment="1">
      <alignment vertical="center" wrapText="1"/>
    </xf>
    <xf numFmtId="0" fontId="5" fillId="7" borderId="35" xfId="0" applyFont="1" applyFill="1" applyBorder="1" applyAlignment="1">
      <alignment horizontal="center" vertical="center" wrapText="1"/>
    </xf>
    <xf numFmtId="0" fontId="5" fillId="0" borderId="36" xfId="0" applyFont="1" applyBorder="1" applyAlignment="1">
      <alignment horizontal="center" vertical="center"/>
    </xf>
    <xf numFmtId="0" fontId="53" fillId="7" borderId="42" xfId="0" applyFont="1" applyFill="1" applyBorder="1" applyAlignment="1">
      <alignment horizontal="left" vertical="top" wrapText="1"/>
    </xf>
    <xf numFmtId="0" fontId="53" fillId="7" borderId="29" xfId="0" applyFont="1" applyFill="1" applyBorder="1" applyAlignment="1">
      <alignment horizontal="center" vertical="center"/>
    </xf>
    <xf numFmtId="9" fontId="32" fillId="7" borderId="38" xfId="0" applyNumberFormat="1" applyFont="1" applyFill="1" applyBorder="1" applyAlignment="1">
      <alignment horizontal="center" vertical="top"/>
    </xf>
    <xf numFmtId="0" fontId="28" fillId="9" borderId="21" xfId="0" applyFont="1" applyFill="1" applyBorder="1" applyAlignment="1">
      <alignment vertical="top"/>
    </xf>
    <xf numFmtId="0" fontId="28" fillId="9" borderId="57" xfId="0" applyFont="1" applyFill="1" applyBorder="1" applyAlignment="1">
      <alignment vertical="top"/>
    </xf>
    <xf numFmtId="0" fontId="11" fillId="0" borderId="14" xfId="0" applyFont="1" applyBorder="1" applyAlignment="1">
      <alignment vertical="center" wrapText="1"/>
    </xf>
    <xf numFmtId="0" fontId="52" fillId="7" borderId="56" xfId="0" applyFont="1" applyFill="1" applyBorder="1" applyAlignment="1">
      <alignment vertical="top" wrapText="1"/>
    </xf>
    <xf numFmtId="0" fontId="53" fillId="7" borderId="29" xfId="0" applyFont="1" applyFill="1" applyBorder="1" applyAlignment="1">
      <alignment horizontal="center" vertical="top"/>
    </xf>
    <xf numFmtId="9" fontId="32" fillId="7" borderId="29" xfId="0" applyNumberFormat="1" applyFont="1" applyFill="1" applyBorder="1" applyAlignment="1">
      <alignment horizontal="center" vertical="top"/>
    </xf>
    <xf numFmtId="164" fontId="11" fillId="0" borderId="29" xfId="0" applyNumberFormat="1" applyFont="1" applyBorder="1" applyAlignment="1">
      <alignment horizontal="left" vertical="top"/>
    </xf>
    <xf numFmtId="164" fontId="11" fillId="0" borderId="30" xfId="0" applyNumberFormat="1" applyFont="1" applyBorder="1" applyAlignment="1">
      <alignment horizontal="left" vertical="top"/>
    </xf>
    <xf numFmtId="0" fontId="20" fillId="7" borderId="0" xfId="0" applyFont="1" applyFill="1" applyAlignment="1">
      <alignment horizontal="left" vertical="top"/>
    </xf>
    <xf numFmtId="0" fontId="18" fillId="0" borderId="27" xfId="0" applyFont="1" applyBorder="1" applyAlignment="1">
      <alignment horizontal="center" vertical="center" wrapText="1"/>
    </xf>
    <xf numFmtId="0" fontId="18" fillId="0" borderId="18" xfId="0" applyFont="1" applyBorder="1" applyAlignment="1">
      <alignment horizontal="center" vertical="top"/>
    </xf>
    <xf numFmtId="0" fontId="18" fillId="7" borderId="75" xfId="0" applyFont="1" applyFill="1" applyBorder="1" applyAlignment="1">
      <alignment horizontal="center" vertical="top" wrapText="1"/>
    </xf>
    <xf numFmtId="0" fontId="22" fillId="7" borderId="38" xfId="0" applyFont="1" applyFill="1" applyBorder="1" applyAlignment="1">
      <alignment horizontal="center" vertical="top" wrapText="1"/>
    </xf>
    <xf numFmtId="0" fontId="18" fillId="7" borderId="37" xfId="0" applyFont="1" applyFill="1" applyBorder="1" applyAlignment="1">
      <alignment horizontal="left" vertical="top" wrapText="1"/>
    </xf>
    <xf numFmtId="0" fontId="18" fillId="7" borderId="39" xfId="0" applyFont="1" applyFill="1" applyBorder="1" applyAlignment="1">
      <alignment horizontal="center" vertical="center"/>
    </xf>
    <xf numFmtId="0" fontId="18" fillId="7" borderId="1" xfId="0" applyFont="1" applyFill="1" applyBorder="1" applyAlignment="1">
      <alignment horizontal="center" vertical="top"/>
    </xf>
    <xf numFmtId="0" fontId="18" fillId="0" borderId="13" xfId="0" applyFont="1" applyBorder="1" applyAlignment="1">
      <alignment horizontal="center" vertical="center" wrapText="1"/>
    </xf>
    <xf numFmtId="0" fontId="54" fillId="7" borderId="37" xfId="0" applyFont="1" applyFill="1" applyBorder="1" applyAlignment="1">
      <alignment horizontal="left" vertical="top" wrapText="1"/>
    </xf>
    <xf numFmtId="0" fontId="54" fillId="7" borderId="39" xfId="0" applyFont="1" applyFill="1" applyBorder="1" applyAlignment="1">
      <alignment horizontal="center" vertical="center"/>
    </xf>
    <xf numFmtId="0" fontId="20" fillId="9" borderId="31" xfId="0" applyFont="1" applyFill="1" applyBorder="1" applyAlignment="1">
      <alignment horizontal="left" vertical="top" wrapText="1"/>
    </xf>
    <xf numFmtId="2" fontId="20" fillId="12" borderId="47" xfId="0" applyNumberFormat="1" applyFont="1" applyFill="1" applyBorder="1" applyAlignment="1">
      <alignment horizontal="center" vertical="top"/>
    </xf>
    <xf numFmtId="49" fontId="32" fillId="0" borderId="0" xfId="0" applyNumberFormat="1" applyFont="1" applyAlignment="1">
      <alignment horizontal="right" vertical="top"/>
    </xf>
    <xf numFmtId="2" fontId="47" fillId="0" borderId="49" xfId="0" applyNumberFormat="1" applyFont="1" applyBorder="1" applyAlignment="1">
      <alignment vertical="top" wrapText="1"/>
    </xf>
    <xf numFmtId="2" fontId="47" fillId="0" borderId="59" xfId="0" applyNumberFormat="1" applyFont="1" applyBorder="1" applyAlignment="1">
      <alignment vertical="top" wrapText="1"/>
    </xf>
    <xf numFmtId="0" fontId="48" fillId="0" borderId="49" xfId="7" applyFont="1" applyBorder="1" applyAlignment="1">
      <alignment vertical="top" wrapText="1"/>
    </xf>
    <xf numFmtId="0" fontId="48" fillId="0" borderId="59" xfId="7" applyFont="1" applyBorder="1" applyAlignment="1">
      <alignment vertical="top" wrapText="1"/>
    </xf>
    <xf numFmtId="2" fontId="47" fillId="0" borderId="7" xfId="0" applyNumberFormat="1" applyFont="1" applyBorder="1" applyAlignment="1">
      <alignment vertical="top" wrapText="1"/>
    </xf>
    <xf numFmtId="2" fontId="47" fillId="0" borderId="79" xfId="0" applyNumberFormat="1" applyFont="1" applyBorder="1" applyAlignment="1">
      <alignment vertical="top" wrapText="1"/>
    </xf>
    <xf numFmtId="2" fontId="47" fillId="0" borderId="11" xfId="0" applyNumberFormat="1" applyFont="1" applyBorder="1" applyAlignment="1">
      <alignment vertical="top" wrapText="1"/>
    </xf>
    <xf numFmtId="2" fontId="47" fillId="0" borderId="20" xfId="0" applyNumberFormat="1" applyFont="1" applyBorder="1" applyAlignment="1">
      <alignment vertical="top" wrapText="1"/>
    </xf>
    <xf numFmtId="49" fontId="9" fillId="16" borderId="47" xfId="0" applyNumberFormat="1" applyFont="1" applyFill="1" applyBorder="1" applyAlignment="1">
      <alignment horizontal="center" vertical="top" wrapText="1"/>
    </xf>
    <xf numFmtId="0" fontId="9" fillId="16" borderId="22" xfId="0" applyFont="1" applyFill="1" applyBorder="1" applyAlignment="1">
      <alignment vertical="top"/>
    </xf>
    <xf numFmtId="0" fontId="9" fillId="16" borderId="22" xfId="0" applyFont="1" applyFill="1" applyBorder="1" applyAlignment="1">
      <alignment horizontal="left" vertical="top"/>
    </xf>
    <xf numFmtId="0" fontId="9" fillId="2" borderId="22" xfId="0" applyFont="1" applyFill="1" applyBorder="1" applyAlignment="1">
      <alignment horizontal="left" vertical="top"/>
    </xf>
    <xf numFmtId="0" fontId="8" fillId="2" borderId="22" xfId="0" applyFont="1" applyFill="1" applyBorder="1" applyAlignment="1">
      <alignment horizontal="left" vertical="top"/>
    </xf>
    <xf numFmtId="0" fontId="55" fillId="16" borderId="22" xfId="0" applyFont="1" applyFill="1" applyBorder="1"/>
    <xf numFmtId="0" fontId="9" fillId="2" borderId="23" xfId="0" applyFont="1" applyFill="1" applyBorder="1" applyAlignment="1">
      <alignment horizontal="left" vertical="top"/>
    </xf>
    <xf numFmtId="49" fontId="9" fillId="16" borderId="56" xfId="0" applyNumberFormat="1" applyFont="1" applyFill="1" applyBorder="1" applyAlignment="1">
      <alignment horizontal="center" vertical="top" wrapText="1"/>
    </xf>
    <xf numFmtId="0" fontId="9" fillId="0" borderId="56" xfId="0" applyFont="1" applyBorder="1" applyAlignment="1">
      <alignment vertical="top"/>
    </xf>
    <xf numFmtId="0" fontId="9" fillId="0" borderId="0" xfId="0" applyFont="1" applyAlignment="1">
      <alignment horizontal="left" vertical="top"/>
    </xf>
    <xf numFmtId="0" fontId="8" fillId="0" borderId="0" xfId="0" applyFont="1" applyAlignment="1">
      <alignment horizontal="left" vertical="top"/>
    </xf>
    <xf numFmtId="0" fontId="8" fillId="0" borderId="18" xfId="0" applyFont="1" applyBorder="1" applyAlignment="1">
      <alignment vertical="center" wrapText="1"/>
    </xf>
    <xf numFmtId="0" fontId="8" fillId="7" borderId="18" xfId="0"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9" borderId="47" xfId="0" applyNumberFormat="1" applyFont="1" applyFill="1" applyBorder="1" applyAlignment="1">
      <alignment horizontal="center" vertical="top"/>
    </xf>
    <xf numFmtId="0" fontId="9" fillId="9" borderId="22" xfId="0" applyFont="1" applyFill="1" applyBorder="1" applyAlignment="1">
      <alignment vertical="center"/>
    </xf>
    <xf numFmtId="49" fontId="9" fillId="9" borderId="22" xfId="0" applyNumberFormat="1" applyFont="1" applyFill="1" applyBorder="1" applyAlignment="1">
      <alignment vertical="top" wrapText="1"/>
    </xf>
    <xf numFmtId="0" fontId="55" fillId="9" borderId="22" xfId="0" applyFont="1" applyFill="1" applyBorder="1" applyAlignment="1">
      <alignment vertical="top" wrapText="1"/>
    </xf>
    <xf numFmtId="49" fontId="9" fillId="2" borderId="63" xfId="0" applyNumberFormat="1" applyFont="1" applyFill="1" applyBorder="1" applyAlignment="1">
      <alignment horizontal="center" vertical="top"/>
    </xf>
    <xf numFmtId="49" fontId="9" fillId="9" borderId="17" xfId="0" applyNumberFormat="1" applyFont="1" applyFill="1" applyBorder="1" applyAlignment="1">
      <alignment horizontal="center" vertical="top"/>
    </xf>
    <xf numFmtId="0" fontId="9" fillId="0" borderId="63" xfId="0" applyFont="1" applyBorder="1" applyAlignment="1">
      <alignment vertical="center"/>
    </xf>
    <xf numFmtId="49" fontId="9" fillId="0" borderId="64" xfId="0" applyNumberFormat="1" applyFont="1" applyBorder="1" applyAlignment="1">
      <alignment vertical="top" wrapText="1"/>
    </xf>
    <xf numFmtId="0" fontId="55" fillId="0" borderId="64" xfId="0" applyFont="1" applyBorder="1" applyAlignment="1">
      <alignment vertical="top" wrapText="1"/>
    </xf>
    <xf numFmtId="0" fontId="8" fillId="0" borderId="25" xfId="0" applyFont="1" applyBorder="1" applyAlignment="1">
      <alignment vertical="center" wrapText="1"/>
    </xf>
    <xf numFmtId="0" fontId="8" fillId="7" borderId="25" xfId="0" applyFont="1" applyFill="1" applyBorder="1" applyAlignment="1">
      <alignment horizontal="center" vertical="top" wrapText="1"/>
    </xf>
    <xf numFmtId="49" fontId="9" fillId="2" borderId="50"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7" borderId="48" xfId="0" applyNumberFormat="1" applyFont="1" applyFill="1" applyBorder="1" applyAlignment="1">
      <alignment horizontal="center" vertical="top" wrapText="1"/>
    </xf>
    <xf numFmtId="0" fontId="45" fillId="7" borderId="48" xfId="0" applyFont="1" applyFill="1" applyBorder="1" applyAlignment="1">
      <alignment horizontal="left" vertical="top" wrapText="1"/>
    </xf>
    <xf numFmtId="49" fontId="57" fillId="0" borderId="48" xfId="0" applyNumberFormat="1" applyFont="1" applyBorder="1" applyAlignment="1">
      <alignment horizontal="center" vertical="top"/>
    </xf>
    <xf numFmtId="0" fontId="57" fillId="0" borderId="4" xfId="0" applyFont="1" applyBorder="1" applyAlignment="1">
      <alignment horizontal="center" vertical="top"/>
    </xf>
    <xf numFmtId="164" fontId="57" fillId="0" borderId="16" xfId="0" applyNumberFormat="1" applyFont="1" applyBorder="1" applyAlignment="1">
      <alignment horizontal="center" vertical="top"/>
    </xf>
    <xf numFmtId="0" fontId="8" fillId="0" borderId="14" xfId="0" applyFont="1" applyBorder="1" applyAlignment="1">
      <alignment vertical="top" wrapText="1"/>
    </xf>
    <xf numFmtId="164" fontId="8" fillId="5" borderId="13" xfId="0" applyNumberFormat="1" applyFont="1" applyFill="1" applyBorder="1" applyAlignment="1">
      <alignment horizontal="center" vertical="center" wrapText="1"/>
    </xf>
    <xf numFmtId="49" fontId="8" fillId="5" borderId="13" xfId="0" applyNumberFormat="1" applyFont="1" applyFill="1" applyBorder="1" applyAlignment="1">
      <alignment vertical="center" wrapText="1"/>
    </xf>
    <xf numFmtId="2" fontId="8" fillId="5" borderId="13" xfId="0" applyNumberFormat="1" applyFont="1" applyFill="1" applyBorder="1" applyAlignment="1">
      <alignment vertical="center" wrapText="1"/>
    </xf>
    <xf numFmtId="49" fontId="9" fillId="2" borderId="56" xfId="0" applyNumberFormat="1" applyFont="1" applyFill="1" applyBorder="1" applyAlignment="1">
      <alignment horizontal="center" vertical="top"/>
    </xf>
    <xf numFmtId="49" fontId="9" fillId="3" borderId="17" xfId="0" applyNumberFormat="1" applyFont="1" applyFill="1" applyBorder="1" applyAlignment="1">
      <alignment horizontal="center" vertical="top"/>
    </xf>
    <xf numFmtId="49" fontId="9" fillId="7" borderId="17" xfId="0" applyNumberFormat="1" applyFont="1" applyFill="1" applyBorder="1" applyAlignment="1">
      <alignment horizontal="center" vertical="top" wrapText="1"/>
    </xf>
    <xf numFmtId="0" fontId="45" fillId="7" borderId="17" xfId="0" applyFont="1" applyFill="1" applyBorder="1" applyAlignment="1">
      <alignment horizontal="left" vertical="top" wrapText="1"/>
    </xf>
    <xf numFmtId="49" fontId="57" fillId="0" borderId="17" xfId="0" applyNumberFormat="1" applyFont="1" applyBorder="1" applyAlignment="1">
      <alignment horizontal="center" vertical="top"/>
    </xf>
    <xf numFmtId="0" fontId="57" fillId="0" borderId="53" xfId="0" applyFont="1" applyBorder="1" applyAlignment="1">
      <alignment horizontal="center" vertical="top"/>
    </xf>
    <xf numFmtId="164" fontId="57" fillId="7" borderId="53" xfId="0" applyNumberFormat="1" applyFont="1" applyFill="1" applyBorder="1" applyAlignment="1">
      <alignment horizontal="center" vertical="top"/>
    </xf>
    <xf numFmtId="164" fontId="57" fillId="0" borderId="55" xfId="0" applyNumberFormat="1" applyFont="1" applyBorder="1" applyAlignment="1">
      <alignment horizontal="center" vertical="top"/>
    </xf>
    <xf numFmtId="0" fontId="8" fillId="7" borderId="58" xfId="0" applyFont="1" applyFill="1" applyBorder="1" applyAlignment="1">
      <alignment vertical="center" wrapText="1"/>
    </xf>
    <xf numFmtId="49" fontId="8" fillId="5" borderId="35" xfId="0" applyNumberFormat="1" applyFont="1" applyFill="1" applyBorder="1" applyAlignment="1">
      <alignment vertical="center" wrapText="1"/>
    </xf>
    <xf numFmtId="0" fontId="57" fillId="7" borderId="53" xfId="0" applyFont="1" applyFill="1" applyBorder="1" applyAlignment="1">
      <alignment horizontal="center" vertical="top"/>
    </xf>
    <xf numFmtId="164" fontId="8" fillId="5" borderId="35" xfId="0" applyNumberFormat="1" applyFont="1" applyFill="1" applyBorder="1" applyAlignment="1">
      <alignment horizontal="center" vertical="center" wrapText="1"/>
    </xf>
    <xf numFmtId="0" fontId="57" fillId="0" borderId="49" xfId="0" applyFont="1" applyBorder="1" applyAlignment="1">
      <alignment horizontal="center" vertical="top"/>
    </xf>
    <xf numFmtId="164" fontId="8" fillId="5" borderId="77" xfId="0" applyNumberFormat="1" applyFont="1" applyFill="1" applyBorder="1" applyAlignment="1">
      <alignment horizontal="center" vertical="center" wrapText="1"/>
    </xf>
    <xf numFmtId="49" fontId="8" fillId="5" borderId="35" xfId="0" applyNumberFormat="1" applyFont="1" applyFill="1" applyBorder="1" applyAlignment="1">
      <alignment horizontal="left" vertical="center" wrapText="1"/>
    </xf>
    <xf numFmtId="0" fontId="55" fillId="7" borderId="40" xfId="0" applyFont="1" applyFill="1" applyBorder="1" applyAlignment="1">
      <alignment horizontal="center" vertical="top" wrapText="1"/>
    </xf>
    <xf numFmtId="0" fontId="45" fillId="7" borderId="40" xfId="0" applyFont="1" applyFill="1" applyBorder="1" applyAlignment="1">
      <alignment horizontal="left" vertical="top" wrapText="1"/>
    </xf>
    <xf numFmtId="0" fontId="45" fillId="4" borderId="41" xfId="0" applyFont="1" applyFill="1" applyBorder="1" applyAlignment="1">
      <alignment horizontal="center" vertical="top"/>
    </xf>
    <xf numFmtId="164" fontId="45" fillId="4" borderId="11" xfId="0" applyNumberFormat="1" applyFont="1" applyFill="1" applyBorder="1" applyAlignment="1">
      <alignment horizontal="center" vertical="top"/>
    </xf>
    <xf numFmtId="164" fontId="45" fillId="4" borderId="51" xfId="0" applyNumberFormat="1" applyFont="1" applyFill="1" applyBorder="1" applyAlignment="1">
      <alignment horizontal="center" vertical="top"/>
    </xf>
    <xf numFmtId="0" fontId="8" fillId="0" borderId="12" xfId="0" applyFont="1" applyBorder="1" applyAlignment="1">
      <alignment horizontal="left" vertical="top"/>
    </xf>
    <xf numFmtId="0" fontId="8" fillId="0" borderId="28" xfId="0" applyFont="1" applyBorder="1" applyAlignment="1">
      <alignment horizontal="left" vertical="top"/>
    </xf>
    <xf numFmtId="9" fontId="8" fillId="0" borderId="1" xfId="0" applyNumberFormat="1" applyFont="1" applyBorder="1" applyAlignment="1">
      <alignment horizontal="left" vertical="top"/>
    </xf>
    <xf numFmtId="49" fontId="30" fillId="2" borderId="48" xfId="0" applyNumberFormat="1" applyFont="1" applyFill="1" applyBorder="1" applyAlignment="1">
      <alignment horizontal="center" vertical="top"/>
    </xf>
    <xf numFmtId="49" fontId="4" fillId="3" borderId="48" xfId="0" applyNumberFormat="1" applyFont="1" applyFill="1" applyBorder="1" applyAlignment="1">
      <alignment horizontal="center" vertical="top"/>
    </xf>
    <xf numFmtId="49" fontId="4" fillId="7" borderId="48" xfId="0" applyNumberFormat="1" applyFont="1" applyFill="1" applyBorder="1" applyAlignment="1">
      <alignment horizontal="center" vertical="top" wrapText="1"/>
    </xf>
    <xf numFmtId="0" fontId="57" fillId="7" borderId="44" xfId="0" applyFont="1" applyFill="1" applyBorder="1" applyAlignment="1">
      <alignment vertical="center" wrapText="1"/>
    </xf>
    <xf numFmtId="49" fontId="57" fillId="7" borderId="45" xfId="0" applyNumberFormat="1" applyFont="1" applyFill="1" applyBorder="1" applyAlignment="1">
      <alignment vertical="top"/>
    </xf>
    <xf numFmtId="0" fontId="57" fillId="7" borderId="49" xfId="0" applyFont="1" applyFill="1" applyBorder="1" applyAlignment="1">
      <alignment horizontal="center" vertical="top"/>
    </xf>
    <xf numFmtId="2" fontId="57" fillId="7" borderId="7" xfId="0" applyNumberFormat="1" applyFont="1" applyFill="1" applyBorder="1" applyAlignment="1">
      <alignment horizontal="center" vertical="top"/>
    </xf>
    <xf numFmtId="164" fontId="57" fillId="7" borderId="7" xfId="0" applyNumberFormat="1" applyFont="1" applyFill="1" applyBorder="1" applyAlignment="1">
      <alignment horizontal="center" vertical="top"/>
    </xf>
    <xf numFmtId="164" fontId="57" fillId="7" borderId="79" xfId="0" applyNumberFormat="1" applyFont="1" applyFill="1" applyBorder="1" applyAlignment="1">
      <alignment horizontal="center" vertical="top"/>
    </xf>
    <xf numFmtId="0" fontId="57" fillId="7" borderId="33" xfId="0" applyFont="1" applyFill="1" applyBorder="1" applyAlignment="1">
      <alignment vertical="top" wrapText="1"/>
    </xf>
    <xf numFmtId="164" fontId="57" fillId="7" borderId="25" xfId="0" applyNumberFormat="1" applyFont="1" applyFill="1" applyBorder="1" applyAlignment="1">
      <alignment horizontal="center" vertical="top" wrapText="1"/>
    </xf>
    <xf numFmtId="0" fontId="57" fillId="7" borderId="25" xfId="0" applyFont="1" applyFill="1" applyBorder="1" applyAlignment="1">
      <alignment horizontal="center" vertical="top" wrapText="1"/>
    </xf>
    <xf numFmtId="0" fontId="57" fillId="7" borderId="26" xfId="0" applyFont="1" applyFill="1" applyBorder="1" applyAlignment="1">
      <alignment horizontal="center" vertical="top" wrapText="1"/>
    </xf>
    <xf numFmtId="49" fontId="30" fillId="2" borderId="17" xfId="0" applyNumberFormat="1" applyFont="1" applyFill="1" applyBorder="1" applyAlignment="1">
      <alignment horizontal="center" vertical="top"/>
    </xf>
    <xf numFmtId="49" fontId="4" fillId="7" borderId="17" xfId="0" applyNumberFormat="1" applyFont="1" applyFill="1" applyBorder="1" applyAlignment="1">
      <alignment horizontal="center" vertical="top" wrapText="1"/>
    </xf>
    <xf numFmtId="0" fontId="58" fillId="7" borderId="66" xfId="0" applyFont="1" applyFill="1" applyBorder="1" applyAlignment="1">
      <alignment vertical="center" wrapText="1"/>
    </xf>
    <xf numFmtId="0" fontId="57" fillId="7" borderId="58" xfId="0" applyFont="1" applyFill="1" applyBorder="1" applyAlignment="1">
      <alignment vertical="top" wrapText="1"/>
    </xf>
    <xf numFmtId="164" fontId="57" fillId="7" borderId="54" xfId="0" applyNumberFormat="1" applyFont="1" applyFill="1" applyBorder="1" applyAlignment="1">
      <alignment horizontal="center" vertical="top" wrapText="1"/>
    </xf>
    <xf numFmtId="0" fontId="57" fillId="7" borderId="54" xfId="0" applyFont="1" applyFill="1" applyBorder="1" applyAlignment="1">
      <alignment horizontal="center" vertical="top"/>
    </xf>
    <xf numFmtId="0" fontId="57" fillId="7" borderId="74" xfId="0" applyFont="1" applyFill="1" applyBorder="1" applyAlignment="1">
      <alignment horizontal="center" vertical="top" wrapText="1"/>
    </xf>
    <xf numFmtId="0" fontId="58" fillId="7" borderId="75" xfId="0" applyFont="1" applyFill="1" applyBorder="1" applyAlignment="1">
      <alignment vertical="center" wrapText="1"/>
    </xf>
    <xf numFmtId="2" fontId="59" fillId="7" borderId="7" xfId="0" applyNumberFormat="1" applyFont="1" applyFill="1" applyBorder="1" applyAlignment="1">
      <alignment horizontal="center" vertical="top"/>
    </xf>
    <xf numFmtId="164" fontId="59" fillId="7" borderId="7" xfId="0" applyNumberFormat="1" applyFont="1" applyFill="1" applyBorder="1" applyAlignment="1">
      <alignment horizontal="center" vertical="top"/>
    </xf>
    <xf numFmtId="0" fontId="57" fillId="7" borderId="10" xfId="0" applyFont="1" applyFill="1" applyBorder="1" applyAlignment="1">
      <alignment horizontal="center" vertical="top" wrapText="1"/>
    </xf>
    <xf numFmtId="0" fontId="57" fillId="7" borderId="8" xfId="0" applyFont="1" applyFill="1" applyBorder="1" applyAlignment="1">
      <alignment horizontal="center" vertical="top"/>
    </xf>
    <xf numFmtId="0" fontId="57" fillId="7" borderId="75" xfId="0" applyFont="1" applyFill="1" applyBorder="1" applyAlignment="1">
      <alignment vertical="center" wrapText="1"/>
    </xf>
    <xf numFmtId="164" fontId="59" fillId="7" borderId="79" xfId="0" applyNumberFormat="1" applyFont="1" applyFill="1" applyBorder="1" applyAlignment="1">
      <alignment horizontal="center" vertical="top"/>
    </xf>
    <xf numFmtId="0" fontId="57" fillId="7" borderId="66" xfId="0" applyFont="1" applyFill="1" applyBorder="1" applyAlignment="1">
      <alignment vertical="center" wrapText="1"/>
    </xf>
    <xf numFmtId="0" fontId="57" fillId="7" borderId="80" xfId="0" applyFont="1" applyFill="1" applyBorder="1" applyAlignment="1">
      <alignment vertical="center" wrapText="1"/>
    </xf>
    <xf numFmtId="0" fontId="57" fillId="7" borderId="7" xfId="0" applyFont="1" applyFill="1" applyBorder="1" applyAlignment="1">
      <alignment horizontal="center" vertical="top"/>
    </xf>
    <xf numFmtId="164" fontId="59" fillId="7" borderId="70" xfId="0" applyNumberFormat="1" applyFont="1" applyFill="1" applyBorder="1" applyAlignment="1">
      <alignment horizontal="center" vertical="top"/>
    </xf>
    <xf numFmtId="0" fontId="57" fillId="7" borderId="9" xfId="0" applyFont="1" applyFill="1" applyBorder="1" applyAlignment="1">
      <alignment vertical="top" wrapText="1"/>
    </xf>
    <xf numFmtId="164" fontId="57" fillId="7" borderId="8" xfId="0" applyNumberFormat="1" applyFont="1" applyFill="1" applyBorder="1" applyAlignment="1">
      <alignment horizontal="center" vertical="top" wrapText="1"/>
    </xf>
    <xf numFmtId="0" fontId="57" fillId="7" borderId="10" xfId="0" applyFont="1" applyFill="1" applyBorder="1" applyAlignment="1">
      <alignment horizontal="center" vertical="top"/>
    </xf>
    <xf numFmtId="49" fontId="4" fillId="7" borderId="40" xfId="0" applyNumberFormat="1" applyFont="1" applyFill="1" applyBorder="1" applyAlignment="1">
      <alignment horizontal="center" vertical="top" wrapText="1"/>
    </xf>
    <xf numFmtId="0" fontId="57" fillId="7" borderId="47" xfId="0" applyFont="1" applyFill="1" applyBorder="1" applyAlignment="1">
      <alignment vertical="center" wrapText="1"/>
    </xf>
    <xf numFmtId="49" fontId="2" fillId="7" borderId="40" xfId="0" applyNumberFormat="1" applyFont="1" applyFill="1" applyBorder="1" applyAlignment="1">
      <alignment horizontal="center" vertical="top"/>
    </xf>
    <xf numFmtId="0" fontId="57" fillId="7" borderId="17" xfId="0" applyFont="1" applyFill="1" applyBorder="1" applyAlignment="1">
      <alignment horizontal="center" vertical="top"/>
    </xf>
    <xf numFmtId="2" fontId="57" fillId="7" borderId="17" xfId="0" applyNumberFormat="1" applyFont="1" applyFill="1" applyBorder="1" applyAlignment="1">
      <alignment horizontal="center" vertical="top"/>
    </xf>
    <xf numFmtId="164" fontId="59" fillId="7" borderId="17" xfId="0" applyNumberFormat="1" applyFont="1" applyFill="1" applyBorder="1" applyAlignment="1">
      <alignment horizontal="center" vertical="top"/>
    </xf>
    <xf numFmtId="164" fontId="59" fillId="7" borderId="56" xfId="0" applyNumberFormat="1" applyFont="1" applyFill="1" applyBorder="1" applyAlignment="1">
      <alignment horizontal="center" vertical="top"/>
    </xf>
    <xf numFmtId="49" fontId="45" fillId="2" borderId="47" xfId="0" applyNumberFormat="1" applyFont="1" applyFill="1" applyBorder="1" applyAlignment="1">
      <alignment horizontal="center" vertical="top"/>
    </xf>
    <xf numFmtId="49" fontId="45" fillId="3" borderId="40" xfId="0" applyNumberFormat="1" applyFont="1" applyFill="1" applyBorder="1" applyAlignment="1">
      <alignment horizontal="center" vertical="top"/>
    </xf>
    <xf numFmtId="0" fontId="55" fillId="9" borderId="31" xfId="0" applyFont="1" applyFill="1" applyBorder="1" applyAlignment="1">
      <alignment horizontal="center" vertical="top" wrapText="1"/>
    </xf>
    <xf numFmtId="0" fontId="55" fillId="9" borderId="22" xfId="0" applyFont="1" applyFill="1" applyBorder="1" applyAlignment="1">
      <alignment horizontal="center" vertical="top" wrapText="1"/>
    </xf>
    <xf numFmtId="0" fontId="9" fillId="9" borderId="47" xfId="0" applyFont="1" applyFill="1" applyBorder="1" applyAlignment="1">
      <alignment horizontal="center" vertical="top"/>
    </xf>
    <xf numFmtId="164" fontId="9" fillId="9" borderId="47" xfId="0" applyNumberFormat="1" applyFont="1" applyFill="1" applyBorder="1" applyAlignment="1">
      <alignment horizontal="center" vertical="top"/>
    </xf>
    <xf numFmtId="0" fontId="8" fillId="9" borderId="42" xfId="0" applyFont="1" applyFill="1" applyBorder="1" applyAlignment="1">
      <alignment horizontal="left" vertical="top"/>
    </xf>
    <xf numFmtId="0" fontId="8" fillId="9" borderId="41" xfId="0" applyFont="1" applyFill="1" applyBorder="1" applyAlignment="1">
      <alignment horizontal="left" vertical="top"/>
    </xf>
    <xf numFmtId="9" fontId="8" fillId="9" borderId="41" xfId="0" applyNumberFormat="1" applyFont="1" applyFill="1" applyBorder="1" applyAlignment="1">
      <alignment horizontal="center" vertical="top"/>
    </xf>
    <xf numFmtId="9" fontId="8" fillId="9" borderId="43" xfId="0" applyNumberFormat="1" applyFont="1" applyFill="1" applyBorder="1" applyAlignment="1">
      <alignment horizontal="center" vertical="top"/>
    </xf>
    <xf numFmtId="49" fontId="45" fillId="2" borderId="31" xfId="0" applyNumberFormat="1" applyFont="1" applyFill="1" applyBorder="1" applyAlignment="1">
      <alignment horizontal="center" vertical="top"/>
    </xf>
    <xf numFmtId="49" fontId="45" fillId="3" borderId="47" xfId="0" applyNumberFormat="1" applyFont="1" applyFill="1" applyBorder="1" applyAlignment="1">
      <alignment horizontal="center" vertical="top"/>
    </xf>
    <xf numFmtId="0" fontId="9" fillId="9" borderId="63" xfId="0" applyFont="1" applyFill="1" applyBorder="1" applyAlignment="1">
      <alignment vertical="top"/>
    </xf>
    <xf numFmtId="49" fontId="9" fillId="9" borderId="64" xfId="0" applyNumberFormat="1" applyFont="1" applyFill="1" applyBorder="1" applyAlignment="1">
      <alignment vertical="top" wrapText="1"/>
    </xf>
    <xf numFmtId="0" fontId="61" fillId="9" borderId="64" xfId="0" applyFont="1" applyFill="1" applyBorder="1" applyAlignment="1">
      <alignment vertical="top" wrapText="1"/>
    </xf>
    <xf numFmtId="0" fontId="61" fillId="9" borderId="71" xfId="0" applyFont="1" applyFill="1" applyBorder="1" applyAlignment="1">
      <alignment vertical="top" wrapText="1"/>
    </xf>
    <xf numFmtId="49" fontId="9" fillId="3" borderId="48" xfId="0" applyNumberFormat="1" applyFont="1" applyFill="1" applyBorder="1" applyAlignment="1">
      <alignment horizontal="center" vertical="top"/>
    </xf>
    <xf numFmtId="0" fontId="9" fillId="0" borderId="31" xfId="0" applyFont="1" applyBorder="1" applyAlignment="1">
      <alignment vertical="top"/>
    </xf>
    <xf numFmtId="49" fontId="9" fillId="0" borderId="22" xfId="0" applyNumberFormat="1" applyFont="1" applyBorder="1" applyAlignment="1">
      <alignment vertical="top" wrapText="1"/>
    </xf>
    <xf numFmtId="0" fontId="61" fillId="0" borderId="22" xfId="0" applyFont="1" applyBorder="1" applyAlignment="1">
      <alignment vertical="top" wrapText="1"/>
    </xf>
    <xf numFmtId="0" fontId="8" fillId="0" borderId="3" xfId="0" applyFont="1" applyBorder="1" applyAlignment="1">
      <alignment horizontal="justify" vertical="center"/>
    </xf>
    <xf numFmtId="0" fontId="8" fillId="0" borderId="3" xfId="0" applyFont="1" applyBorder="1" applyAlignment="1">
      <alignment horizontal="center" vertical="top" wrapText="1"/>
    </xf>
    <xf numFmtId="0" fontId="18" fillId="0" borderId="3" xfId="0" applyFont="1" applyBorder="1" applyAlignment="1">
      <alignment horizontal="center" vertical="top" wrapText="1"/>
    </xf>
    <xf numFmtId="49" fontId="9" fillId="7" borderId="63" xfId="0" applyNumberFormat="1" applyFont="1" applyFill="1" applyBorder="1" applyAlignment="1">
      <alignment horizontal="center" vertical="top" wrapText="1"/>
    </xf>
    <xf numFmtId="0" fontId="8" fillId="7" borderId="4" xfId="0" applyFont="1" applyFill="1" applyBorder="1" applyAlignment="1">
      <alignment horizontal="center" vertical="top"/>
    </xf>
    <xf numFmtId="164" fontId="8" fillId="7" borderId="4" xfId="0" applyNumberFormat="1" applyFont="1" applyFill="1" applyBorder="1" applyAlignment="1">
      <alignment horizontal="center" vertical="top"/>
    </xf>
    <xf numFmtId="164" fontId="8" fillId="7" borderId="16" xfId="0" applyNumberFormat="1" applyFont="1" applyFill="1" applyBorder="1" applyAlignment="1">
      <alignment horizontal="center" vertical="top"/>
    </xf>
    <xf numFmtId="49" fontId="45" fillId="2" borderId="56" xfId="0" applyNumberFormat="1" applyFont="1" applyFill="1" applyBorder="1" applyAlignment="1">
      <alignment horizontal="center" vertical="top"/>
    </xf>
    <xf numFmtId="49" fontId="9" fillId="7" borderId="56" xfId="0" applyNumberFormat="1" applyFont="1" applyFill="1" applyBorder="1" applyAlignment="1">
      <alignment horizontal="center" vertical="top" wrapText="1"/>
    </xf>
    <xf numFmtId="0" fontId="8" fillId="7" borderId="49" xfId="0" applyFont="1" applyFill="1" applyBorder="1" applyAlignment="1">
      <alignment horizontal="center" vertical="top"/>
    </xf>
    <xf numFmtId="164" fontId="8" fillId="7" borderId="49" xfId="0" applyNumberFormat="1" applyFont="1" applyFill="1" applyBorder="1" applyAlignment="1">
      <alignment horizontal="center" vertical="top"/>
    </xf>
    <xf numFmtId="164" fontId="8" fillId="7" borderId="59" xfId="0" applyNumberFormat="1" applyFont="1" applyFill="1" applyBorder="1" applyAlignment="1">
      <alignment horizontal="center" vertical="top"/>
    </xf>
    <xf numFmtId="2" fontId="8" fillId="7" borderId="49" xfId="0" applyNumberFormat="1" applyFont="1" applyFill="1" applyBorder="1" applyAlignment="1">
      <alignment horizontal="center" vertical="top"/>
    </xf>
    <xf numFmtId="0" fontId="8" fillId="7" borderId="49" xfId="0" applyFont="1" applyFill="1" applyBorder="1" applyAlignment="1">
      <alignment vertical="top" wrapText="1"/>
    </xf>
    <xf numFmtId="0" fontId="8" fillId="7" borderId="52" xfId="0" applyFont="1" applyFill="1" applyBorder="1" applyAlignment="1">
      <alignment horizontal="center" vertical="top"/>
    </xf>
    <xf numFmtId="164" fontId="9" fillId="7" borderId="49" xfId="0" applyNumberFormat="1" applyFont="1" applyFill="1" applyBorder="1" applyAlignment="1">
      <alignment horizontal="center" vertical="top"/>
    </xf>
    <xf numFmtId="0" fontId="8" fillId="0" borderId="58" xfId="0" applyFont="1" applyBorder="1" applyAlignment="1">
      <alignment vertical="center" wrapText="1"/>
    </xf>
    <xf numFmtId="0" fontId="8" fillId="0" borderId="54" xfId="0" applyFont="1" applyBorder="1" applyAlignment="1">
      <alignment horizontal="center" vertical="center" wrapText="1"/>
    </xf>
    <xf numFmtId="0" fontId="8" fillId="0" borderId="8" xfId="0" applyFont="1" applyBorder="1" applyAlignment="1">
      <alignment horizontal="center" vertical="top"/>
    </xf>
    <xf numFmtId="0" fontId="8" fillId="7" borderId="0" xfId="0" applyFont="1" applyFill="1" applyAlignment="1">
      <alignment horizontal="center" vertical="top"/>
    </xf>
    <xf numFmtId="2" fontId="8" fillId="0" borderId="17" xfId="0" applyNumberFormat="1" applyFont="1" applyBorder="1" applyAlignment="1">
      <alignment horizontal="center" vertical="top"/>
    </xf>
    <xf numFmtId="164" fontId="8" fillId="0" borderId="17" xfId="0" applyNumberFormat="1" applyFont="1" applyBorder="1" applyAlignment="1">
      <alignment horizontal="center" vertical="top"/>
    </xf>
    <xf numFmtId="164" fontId="8" fillId="0" borderId="49" xfId="0" applyNumberFormat="1" applyFont="1" applyBorder="1" applyAlignment="1">
      <alignment horizontal="center" vertical="top"/>
    </xf>
    <xf numFmtId="0" fontId="8" fillId="7" borderId="79" xfId="0" applyFont="1" applyFill="1" applyBorder="1" applyAlignment="1">
      <alignment horizontal="center" vertical="top"/>
    </xf>
    <xf numFmtId="2" fontId="8" fillId="0" borderId="7" xfId="0" applyNumberFormat="1" applyFont="1" applyBorder="1" applyAlignment="1">
      <alignment horizontal="center" vertical="top"/>
    </xf>
    <xf numFmtId="164" fontId="8" fillId="0" borderId="7" xfId="0" applyNumberFormat="1" applyFont="1" applyBorder="1" applyAlignment="1">
      <alignment horizontal="center" vertical="top"/>
    </xf>
    <xf numFmtId="0" fontId="8" fillId="0" borderId="75" xfId="0" applyFont="1" applyBorder="1" applyAlignment="1">
      <alignment vertical="center" wrapText="1"/>
    </xf>
    <xf numFmtId="0" fontId="8" fillId="7" borderId="7" xfId="0" applyFont="1" applyFill="1" applyBorder="1" applyAlignment="1">
      <alignment vertical="top" wrapText="1"/>
    </xf>
    <xf numFmtId="0" fontId="8" fillId="0" borderId="54" xfId="0" applyFont="1" applyBorder="1" applyAlignment="1">
      <alignment horizontal="center" vertical="top"/>
    </xf>
    <xf numFmtId="0" fontId="8" fillId="0" borderId="74" xfId="0" applyFont="1" applyBorder="1" applyAlignment="1">
      <alignment horizontal="center" vertical="top" wrapText="1"/>
    </xf>
    <xf numFmtId="0" fontId="8" fillId="7" borderId="77" xfId="8" applyFont="1" applyFill="1" applyBorder="1" applyAlignment="1">
      <alignment vertical="top" wrapText="1"/>
    </xf>
    <xf numFmtId="0" fontId="18" fillId="7" borderId="35" xfId="8" applyFont="1" applyFill="1" applyBorder="1" applyAlignment="1">
      <alignment horizontal="center" vertical="top" wrapText="1"/>
    </xf>
    <xf numFmtId="0" fontId="18" fillId="7" borderId="35" xfId="8" applyFont="1" applyFill="1" applyBorder="1" applyAlignment="1">
      <alignment horizontal="center" vertical="top"/>
    </xf>
    <xf numFmtId="0" fontId="43" fillId="7" borderId="73" xfId="8" applyFont="1" applyFill="1" applyBorder="1" applyAlignment="1">
      <alignment horizontal="center" vertical="top"/>
    </xf>
    <xf numFmtId="0" fontId="8" fillId="0" borderId="0" xfId="0" applyFont="1" applyAlignment="1">
      <alignment horizontal="left" vertical="top" wrapText="1"/>
    </xf>
    <xf numFmtId="0" fontId="8" fillId="0" borderId="35" xfId="0" applyFont="1" applyBorder="1" applyAlignment="1">
      <alignment horizontal="left" vertical="top" wrapText="1"/>
    </xf>
    <xf numFmtId="164" fontId="8" fillId="0" borderId="11" xfId="0" applyNumberFormat="1" applyFont="1" applyBorder="1" applyAlignment="1">
      <alignment horizontal="center" vertical="top"/>
    </xf>
    <xf numFmtId="0" fontId="8" fillId="0" borderId="54" xfId="0" applyFont="1" applyBorder="1" applyAlignment="1">
      <alignment horizontal="left" vertical="top" wrapText="1"/>
    </xf>
    <xf numFmtId="0" fontId="8" fillId="0" borderId="74" xfId="0" applyFont="1" applyBorder="1" applyAlignment="1">
      <alignment horizontal="left" vertical="top" wrapText="1"/>
    </xf>
    <xf numFmtId="49" fontId="9" fillId="3" borderId="40" xfId="0" applyNumberFormat="1" applyFont="1" applyFill="1" applyBorder="1" applyAlignment="1">
      <alignment horizontal="center" vertical="top"/>
    </xf>
    <xf numFmtId="49" fontId="9" fillId="7" borderId="42" xfId="0" applyNumberFormat="1" applyFont="1" applyFill="1" applyBorder="1" applyAlignment="1">
      <alignment horizontal="center" vertical="top" wrapText="1"/>
    </xf>
    <xf numFmtId="0" fontId="9" fillId="4" borderId="20" xfId="0" applyFont="1" applyFill="1" applyBorder="1" applyAlignment="1">
      <alignment horizontal="center" vertical="top"/>
    </xf>
    <xf numFmtId="164" fontId="9" fillId="4" borderId="11" xfId="0" applyNumberFormat="1" applyFont="1" applyFill="1" applyBorder="1" applyAlignment="1">
      <alignment horizontal="center" vertical="top"/>
    </xf>
    <xf numFmtId="164" fontId="9" fillId="4" borderId="40" xfId="0" applyNumberFormat="1" applyFont="1" applyFill="1" applyBorder="1" applyAlignment="1">
      <alignment horizontal="center" vertical="top"/>
    </xf>
    <xf numFmtId="0" fontId="8" fillId="0" borderId="1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center"/>
    </xf>
    <xf numFmtId="0" fontId="8" fillId="0" borderId="78" xfId="0" applyFont="1" applyBorder="1" applyAlignment="1">
      <alignment horizontal="center" vertical="center" wrapText="1"/>
    </xf>
    <xf numFmtId="49" fontId="9" fillId="7" borderId="62" xfId="0" applyNumberFormat="1" applyFont="1" applyFill="1" applyBorder="1" applyAlignment="1">
      <alignment horizontal="center" vertical="top" wrapText="1"/>
    </xf>
    <xf numFmtId="49" fontId="9" fillId="7" borderId="34" xfId="0" applyNumberFormat="1" applyFont="1" applyFill="1" applyBorder="1" applyAlignment="1">
      <alignment horizontal="center" vertical="top" wrapText="1"/>
    </xf>
    <xf numFmtId="0" fontId="8" fillId="0" borderId="4" xfId="0" applyFont="1" applyBorder="1" applyAlignment="1">
      <alignment horizontal="center" vertical="top"/>
    </xf>
    <xf numFmtId="164" fontId="8" fillId="0" borderId="4" xfId="0" applyNumberFormat="1" applyFont="1" applyBorder="1" applyAlignment="1">
      <alignment horizontal="center" vertical="top"/>
    </xf>
    <xf numFmtId="164" fontId="8" fillId="5" borderId="4" xfId="0" applyNumberFormat="1" applyFont="1" applyFill="1" applyBorder="1" applyAlignment="1">
      <alignment horizontal="center" vertical="top"/>
    </xf>
    <xf numFmtId="164" fontId="8" fillId="0" borderId="44" xfId="0" applyNumberFormat="1" applyFont="1" applyBorder="1" applyAlignment="1">
      <alignment horizontal="center" vertical="top"/>
    </xf>
    <xf numFmtId="0" fontId="8" fillId="0" borderId="50" xfId="0" applyFont="1" applyBorder="1" applyAlignment="1">
      <alignment wrapText="1"/>
    </xf>
    <xf numFmtId="0" fontId="8" fillId="0" borderId="13" xfId="0" applyFont="1" applyBorder="1" applyAlignment="1">
      <alignment horizontal="center" vertical="top"/>
    </xf>
    <xf numFmtId="49" fontId="9" fillId="7" borderId="27" xfId="0" applyNumberFormat="1" applyFont="1" applyFill="1" applyBorder="1" applyAlignment="1">
      <alignment horizontal="center" vertical="top" wrapText="1"/>
    </xf>
    <xf numFmtId="49" fontId="9" fillId="7" borderId="6" xfId="0" applyNumberFormat="1" applyFont="1" applyFill="1" applyBorder="1" applyAlignment="1">
      <alignment horizontal="center" vertical="top" wrapText="1"/>
    </xf>
    <xf numFmtId="49" fontId="8" fillId="0" borderId="17" xfId="0" applyNumberFormat="1" applyFont="1" applyBorder="1" applyAlignment="1">
      <alignment horizontal="center" vertical="top"/>
    </xf>
    <xf numFmtId="0" fontId="8" fillId="0" borderId="49" xfId="0" applyFont="1" applyBorder="1" applyAlignment="1">
      <alignment horizontal="center" vertical="top"/>
    </xf>
    <xf numFmtId="164" fontId="8" fillId="5" borderId="49" xfId="0" applyNumberFormat="1" applyFont="1" applyFill="1" applyBorder="1" applyAlignment="1">
      <alignment horizontal="center" vertical="top"/>
    </xf>
    <xf numFmtId="164" fontId="8" fillId="0" borderId="66" xfId="0" applyNumberFormat="1" applyFont="1" applyBorder="1" applyAlignment="1">
      <alignment horizontal="center" vertical="top"/>
    </xf>
    <xf numFmtId="0" fontId="8" fillId="0" borderId="52" xfId="0" applyFont="1" applyBorder="1" applyAlignment="1">
      <alignment horizontal="justify" vertical="center"/>
    </xf>
    <xf numFmtId="164" fontId="8" fillId="5" borderId="54" xfId="0" applyNumberFormat="1" applyFont="1" applyFill="1" applyBorder="1" applyAlignment="1">
      <alignment horizontal="center" vertical="center" wrapText="1"/>
    </xf>
    <xf numFmtId="0" fontId="31" fillId="7" borderId="17" xfId="0" applyFont="1" applyFill="1" applyBorder="1" applyAlignment="1">
      <alignment vertical="top" wrapText="1"/>
    </xf>
    <xf numFmtId="2" fontId="8" fillId="0" borderId="49" xfId="0" applyNumberFormat="1" applyFont="1" applyBorder="1" applyAlignment="1">
      <alignment horizontal="center" vertical="top"/>
    </xf>
    <xf numFmtId="0" fontId="8" fillId="0" borderId="65" xfId="0" applyFont="1" applyBorder="1" applyAlignment="1">
      <alignment horizontal="left" vertical="top"/>
    </xf>
    <xf numFmtId="0" fontId="8" fillId="0" borderId="35" xfId="0" applyFont="1" applyBorder="1" applyAlignment="1">
      <alignment horizontal="center" vertical="top"/>
    </xf>
    <xf numFmtId="0" fontId="8" fillId="0" borderId="73" xfId="0" applyFont="1" applyBorder="1" applyAlignment="1">
      <alignment horizontal="center" vertical="top" wrapText="1"/>
    </xf>
    <xf numFmtId="0" fontId="55" fillId="7" borderId="39" xfId="0" applyFont="1" applyFill="1" applyBorder="1" applyAlignment="1">
      <alignment horizontal="center" vertical="top" wrapText="1"/>
    </xf>
    <xf numFmtId="0" fontId="55" fillId="7" borderId="38" xfId="0" applyFont="1" applyFill="1" applyBorder="1" applyAlignment="1">
      <alignment horizontal="center" vertical="top" wrapText="1"/>
    </xf>
    <xf numFmtId="0" fontId="8" fillId="7" borderId="40" xfId="0" applyFont="1" applyFill="1" applyBorder="1" applyAlignment="1">
      <alignment vertical="top" wrapText="1"/>
    </xf>
    <xf numFmtId="0" fontId="8" fillId="0" borderId="51" xfId="0" applyFont="1" applyBorder="1" applyAlignment="1">
      <alignment horizontal="left" vertical="top"/>
    </xf>
    <xf numFmtId="9" fontId="8" fillId="0" borderId="1" xfId="0" applyNumberFormat="1" applyFont="1" applyBorder="1" applyAlignment="1">
      <alignment horizontal="center" vertical="top"/>
    </xf>
    <xf numFmtId="9" fontId="8" fillId="0" borderId="78" xfId="0" applyNumberFormat="1" applyFont="1" applyBorder="1" applyAlignment="1">
      <alignment horizontal="center" vertical="top"/>
    </xf>
    <xf numFmtId="49" fontId="9" fillId="3" borderId="47" xfId="0" applyNumberFormat="1" applyFont="1" applyFill="1" applyBorder="1" applyAlignment="1">
      <alignment horizontal="center" vertical="top"/>
    </xf>
    <xf numFmtId="0" fontId="9" fillId="9" borderId="64" xfId="0" applyFont="1" applyFill="1" applyBorder="1"/>
    <xf numFmtId="0" fontId="9" fillId="0" borderId="31" xfId="0" applyFont="1" applyBorder="1"/>
    <xf numFmtId="164" fontId="8" fillId="5" borderId="3" xfId="0" applyNumberFormat="1" applyFont="1" applyFill="1" applyBorder="1" applyAlignment="1">
      <alignment horizontal="center" vertical="center" wrapText="1"/>
    </xf>
    <xf numFmtId="0" fontId="61" fillId="7" borderId="3" xfId="0" applyFont="1" applyFill="1" applyBorder="1" applyAlignment="1">
      <alignment vertical="top" wrapText="1"/>
    </xf>
    <xf numFmtId="0" fontId="55" fillId="7" borderId="57" xfId="0" applyFont="1" applyFill="1" applyBorder="1" applyAlignment="1">
      <alignment horizontal="center" vertical="top" wrapText="1"/>
    </xf>
    <xf numFmtId="0" fontId="8" fillId="0" borderId="64" xfId="0" applyFont="1" applyBorder="1" applyAlignment="1">
      <alignment horizontal="left" vertical="top" wrapText="1"/>
    </xf>
    <xf numFmtId="164" fontId="8"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1" xfId="0" applyFont="1" applyBorder="1" applyAlignment="1">
      <alignment horizontal="left" vertical="top" wrapText="1"/>
    </xf>
    <xf numFmtId="0" fontId="8" fillId="0" borderId="1" xfId="0" applyFont="1" applyBorder="1" applyAlignment="1">
      <alignment horizontal="left" vertical="top"/>
    </xf>
    <xf numFmtId="0" fontId="9" fillId="9" borderId="31" xfId="0" applyFont="1" applyFill="1" applyBorder="1" applyAlignment="1">
      <alignment vertical="center"/>
    </xf>
    <xf numFmtId="49" fontId="9" fillId="9" borderId="23" xfId="0" applyNumberFormat="1" applyFont="1" applyFill="1" applyBorder="1" applyAlignment="1">
      <alignment vertical="top" wrapText="1"/>
    </xf>
    <xf numFmtId="0" fontId="8" fillId="0" borderId="76" xfId="0" applyFont="1" applyBorder="1" applyAlignment="1">
      <alignment horizontal="left" vertical="top" wrapText="1"/>
    </xf>
    <xf numFmtId="49" fontId="18" fillId="7" borderId="13" xfId="0" applyNumberFormat="1" applyFont="1" applyFill="1" applyBorder="1" applyAlignment="1">
      <alignment horizontal="center" vertical="top" wrapText="1"/>
    </xf>
    <xf numFmtId="0" fontId="8" fillId="0" borderId="75" xfId="0" applyFont="1" applyBorder="1" applyAlignment="1">
      <alignment horizontal="left" vertical="top" wrapText="1"/>
    </xf>
    <xf numFmtId="49" fontId="8" fillId="0" borderId="54" xfId="0" applyNumberFormat="1" applyFont="1" applyBorder="1" applyAlignment="1">
      <alignment horizontal="center" vertical="center" wrapText="1"/>
    </xf>
    <xf numFmtId="49" fontId="18" fillId="7" borderId="54" xfId="0" applyNumberFormat="1" applyFont="1" applyFill="1" applyBorder="1" applyAlignment="1">
      <alignment horizontal="center" vertical="top" wrapText="1"/>
    </xf>
    <xf numFmtId="49" fontId="9" fillId="2" borderId="40" xfId="0" applyNumberFormat="1" applyFont="1" applyFill="1" applyBorder="1" applyAlignment="1">
      <alignment horizontal="center" vertical="top"/>
    </xf>
    <xf numFmtId="0" fontId="8" fillId="0" borderId="28" xfId="0" applyFont="1" applyBorder="1" applyAlignment="1">
      <alignment horizontal="left" vertical="top" wrapText="1"/>
    </xf>
    <xf numFmtId="164" fontId="8" fillId="5" borderId="1" xfId="0" applyNumberFormat="1" applyFont="1" applyFill="1" applyBorder="1" applyAlignment="1">
      <alignment horizontal="center" vertical="center" wrapText="1"/>
    </xf>
    <xf numFmtId="49" fontId="18" fillId="7" borderId="1" xfId="0" applyNumberFormat="1" applyFont="1" applyFill="1" applyBorder="1" applyAlignment="1">
      <alignment horizontal="center" vertical="top" wrapText="1"/>
    </xf>
    <xf numFmtId="0" fontId="8" fillId="0" borderId="50" xfId="0" applyFont="1" applyBorder="1" applyAlignment="1">
      <alignment horizontal="left" vertical="top" wrapText="1"/>
    </xf>
    <xf numFmtId="0" fontId="8" fillId="0" borderId="13" xfId="0" applyFont="1" applyBorder="1" applyAlignment="1">
      <alignment horizontal="center" vertical="top" wrapText="1"/>
    </xf>
    <xf numFmtId="164" fontId="62" fillId="0" borderId="66" xfId="0" applyNumberFormat="1" applyFont="1" applyBorder="1" applyAlignment="1">
      <alignment horizontal="center" vertical="top"/>
    </xf>
    <xf numFmtId="0" fontId="8" fillId="0" borderId="54" xfId="0" applyFont="1" applyBorder="1" applyAlignment="1">
      <alignment horizontal="center" vertical="top" wrapText="1"/>
    </xf>
    <xf numFmtId="0" fontId="8" fillId="0" borderId="40" xfId="0" applyFont="1" applyBorder="1" applyAlignment="1">
      <alignment vertical="top" wrapText="1"/>
    </xf>
    <xf numFmtId="0" fontId="9" fillId="9" borderId="40" xfId="0" applyFont="1" applyFill="1" applyBorder="1" applyAlignment="1">
      <alignment horizontal="center" vertical="top"/>
    </xf>
    <xf numFmtId="164" fontId="9" fillId="9" borderId="40" xfId="0" applyNumberFormat="1" applyFont="1" applyFill="1" applyBorder="1" applyAlignment="1">
      <alignment horizontal="center" vertical="top"/>
    </xf>
    <xf numFmtId="0" fontId="8" fillId="9" borderId="42" xfId="0" applyFont="1" applyFill="1" applyBorder="1" applyAlignment="1">
      <alignment horizontal="center" vertical="top"/>
    </xf>
    <xf numFmtId="0" fontId="8" fillId="9" borderId="41" xfId="0" applyFont="1" applyFill="1" applyBorder="1" applyAlignment="1">
      <alignment horizontal="center" vertical="top"/>
    </xf>
    <xf numFmtId="0" fontId="8" fillId="9" borderId="43" xfId="0" applyFont="1" applyFill="1" applyBorder="1" applyAlignment="1">
      <alignment horizontal="center" vertical="top"/>
    </xf>
    <xf numFmtId="0" fontId="9" fillId="9" borderId="31" xfId="0" applyFont="1" applyFill="1" applyBorder="1" applyAlignment="1">
      <alignment vertical="top"/>
    </xf>
    <xf numFmtId="0" fontId="8" fillId="0" borderId="32" xfId="0" applyFont="1" applyBorder="1" applyAlignment="1">
      <alignment wrapText="1"/>
    </xf>
    <xf numFmtId="49" fontId="8" fillId="7" borderId="3" xfId="0" applyNumberFormat="1" applyFont="1" applyFill="1" applyBorder="1" applyAlignment="1">
      <alignment horizontal="center" vertical="top" wrapText="1"/>
    </xf>
    <xf numFmtId="0" fontId="8" fillId="0" borderId="32" xfId="0" applyFont="1" applyBorder="1" applyAlignment="1">
      <alignment horizontal="left" vertical="top" wrapText="1"/>
    </xf>
    <xf numFmtId="0" fontId="8" fillId="7" borderId="3" xfId="0" applyFont="1" applyFill="1" applyBorder="1" applyAlignment="1">
      <alignment horizontal="center" vertical="top"/>
    </xf>
    <xf numFmtId="0" fontId="8" fillId="0" borderId="64" xfId="0" applyFont="1" applyBorder="1" applyAlignment="1">
      <alignment vertical="top" wrapText="1"/>
    </xf>
    <xf numFmtId="0" fontId="8" fillId="0" borderId="13" xfId="0" applyFont="1" applyBorder="1" applyAlignment="1">
      <alignment horizontal="left" vertical="top" wrapText="1"/>
    </xf>
    <xf numFmtId="164" fontId="8" fillId="0" borderId="45" xfId="0" applyNumberFormat="1" applyFont="1" applyBorder="1" applyAlignment="1">
      <alignment horizontal="center" vertical="top"/>
    </xf>
    <xf numFmtId="164" fontId="8" fillId="5" borderId="18" xfId="0" applyNumberFormat="1" applyFont="1" applyFill="1" applyBorder="1" applyAlignment="1">
      <alignment horizontal="center" vertical="center"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9" fillId="7" borderId="40" xfId="0" applyFont="1" applyFill="1" applyBorder="1" applyAlignment="1">
      <alignment horizontal="left" vertical="top" wrapText="1"/>
    </xf>
    <xf numFmtId="0" fontId="8" fillId="0" borderId="64" xfId="0" applyFont="1" applyBorder="1"/>
    <xf numFmtId="164" fontId="9" fillId="4" borderId="46" xfId="0" applyNumberFormat="1" applyFont="1" applyFill="1" applyBorder="1" applyAlignment="1">
      <alignment horizontal="center" vertical="top"/>
    </xf>
    <xf numFmtId="0" fontId="9" fillId="9" borderId="31" xfId="0" applyFont="1" applyFill="1" applyBorder="1" applyAlignment="1">
      <alignment horizontal="center" vertical="top" wrapText="1"/>
    </xf>
    <xf numFmtId="0" fontId="61" fillId="9" borderId="22" xfId="0" applyFont="1" applyFill="1" applyBorder="1" applyAlignment="1">
      <alignment horizontal="left" vertical="top" wrapText="1"/>
    </xf>
    <xf numFmtId="0" fontId="61" fillId="9" borderId="23" xfId="0" applyFont="1" applyFill="1" applyBorder="1" applyAlignment="1">
      <alignment horizontal="left" vertical="top" wrapText="1"/>
    </xf>
    <xf numFmtId="49" fontId="9" fillId="2" borderId="47" xfId="0" applyNumberFormat="1" applyFont="1" applyFill="1" applyBorder="1" applyAlignment="1">
      <alignment horizontal="center" vertical="top" wrapText="1"/>
    </xf>
    <xf numFmtId="49" fontId="9" fillId="16" borderId="31" xfId="4" applyNumberFormat="1" applyFont="1" applyFill="1" applyBorder="1" applyAlignment="1">
      <alignment vertical="top"/>
    </xf>
    <xf numFmtId="49" fontId="9" fillId="16" borderId="22" xfId="4" applyNumberFormat="1" applyFont="1" applyFill="1" applyBorder="1" applyAlignment="1">
      <alignment vertical="top"/>
    </xf>
    <xf numFmtId="49" fontId="9" fillId="16" borderId="23" xfId="4" applyNumberFormat="1" applyFont="1" applyFill="1" applyBorder="1" applyAlignment="1">
      <alignment vertical="top"/>
    </xf>
    <xf numFmtId="0" fontId="9" fillId="0" borderId="42" xfId="0" applyFont="1" applyBorder="1" applyAlignment="1">
      <alignment horizontal="left" vertical="top"/>
    </xf>
    <xf numFmtId="0" fontId="9" fillId="0" borderId="45" xfId="0" applyFont="1" applyBorder="1" applyAlignment="1">
      <alignment horizontal="left" vertical="top"/>
    </xf>
    <xf numFmtId="0" fontId="63" fillId="0" borderId="27" xfId="0" applyFont="1" applyBorder="1" applyAlignment="1">
      <alignment vertical="top"/>
    </xf>
    <xf numFmtId="0" fontId="8" fillId="0" borderId="18" xfId="0" applyFont="1" applyBorder="1" applyAlignment="1">
      <alignment horizontal="center" vertical="center"/>
    </xf>
    <xf numFmtId="0" fontId="8" fillId="7" borderId="18" xfId="0" applyFont="1" applyFill="1" applyBorder="1" applyAlignment="1">
      <alignment horizontal="left" vertical="top"/>
    </xf>
    <xf numFmtId="0" fontId="8" fillId="7" borderId="19" xfId="0" applyFont="1" applyFill="1" applyBorder="1" applyAlignment="1">
      <alignment horizontal="left" vertical="top"/>
    </xf>
    <xf numFmtId="49" fontId="9" fillId="9" borderId="42" xfId="0" applyNumberFormat="1" applyFont="1" applyFill="1" applyBorder="1" applyAlignment="1">
      <alignment horizontal="center" vertical="top"/>
    </xf>
    <xf numFmtId="0" fontId="9" fillId="9" borderId="22" xfId="0" applyFont="1" applyFill="1" applyBorder="1" applyAlignment="1">
      <alignment vertical="top" wrapText="1"/>
    </xf>
    <xf numFmtId="0" fontId="8" fillId="9" borderId="22" xfId="0" applyFont="1" applyFill="1" applyBorder="1" applyAlignment="1">
      <alignment vertical="top" wrapText="1"/>
    </xf>
    <xf numFmtId="0" fontId="9" fillId="9" borderId="23" xfId="0" applyFont="1" applyFill="1" applyBorder="1" applyAlignment="1">
      <alignment vertical="top" wrapText="1"/>
    </xf>
    <xf numFmtId="0" fontId="9" fillId="0" borderId="22" xfId="0" applyFont="1" applyBorder="1" applyAlignment="1">
      <alignment vertical="top"/>
    </xf>
    <xf numFmtId="0" fontId="9" fillId="0" borderId="22" xfId="0" applyFont="1" applyBorder="1" applyAlignment="1">
      <alignment vertical="top" wrapText="1"/>
    </xf>
    <xf numFmtId="0" fontId="8" fillId="0" borderId="22" xfId="0" applyFont="1" applyBorder="1" applyAlignment="1">
      <alignment vertical="top" wrapText="1"/>
    </xf>
    <xf numFmtId="0" fontId="8" fillId="0" borderId="2" xfId="0" applyFont="1" applyBorder="1" applyAlignment="1">
      <alignment horizontal="left" vertical="top" wrapText="1"/>
    </xf>
    <xf numFmtId="0" fontId="9" fillId="7" borderId="3" xfId="0" applyFont="1" applyFill="1" applyBorder="1" applyAlignment="1">
      <alignment vertical="top" wrapText="1"/>
    </xf>
    <xf numFmtId="0" fontId="8" fillId="7" borderId="3" xfId="0" applyFont="1" applyFill="1" applyBorder="1" applyAlignment="1">
      <alignment horizontal="center" vertical="top" wrapText="1"/>
    </xf>
    <xf numFmtId="0" fontId="8" fillId="7" borderId="57" xfId="0" applyFont="1" applyFill="1" applyBorder="1" applyAlignment="1">
      <alignment horizontal="center" vertical="top" wrapText="1"/>
    </xf>
    <xf numFmtId="0" fontId="8" fillId="0" borderId="14" xfId="0" applyFont="1" applyBorder="1" applyAlignment="1">
      <alignment horizontal="left" vertical="top" wrapText="1"/>
    </xf>
    <xf numFmtId="0" fontId="8" fillId="7" borderId="13" xfId="0" applyFont="1" applyFill="1" applyBorder="1" applyAlignment="1">
      <alignment horizontal="center" vertical="center" wrapText="1"/>
    </xf>
    <xf numFmtId="0" fontId="8" fillId="7" borderId="13" xfId="0" applyFont="1" applyFill="1" applyBorder="1" applyAlignment="1">
      <alignment horizontal="center" vertical="top"/>
    </xf>
    <xf numFmtId="164" fontId="8" fillId="0" borderId="53" xfId="0" applyNumberFormat="1" applyFont="1" applyBorder="1" applyAlignment="1">
      <alignment horizontal="center" vertical="top"/>
    </xf>
    <xf numFmtId="164" fontId="8" fillId="5" borderId="53" xfId="0" applyNumberFormat="1" applyFont="1" applyFill="1" applyBorder="1" applyAlignment="1">
      <alignment horizontal="center" vertical="top"/>
    </xf>
    <xf numFmtId="164" fontId="8" fillId="0" borderId="61" xfId="0" applyNumberFormat="1" applyFont="1" applyBorder="1" applyAlignment="1">
      <alignment horizontal="center" vertical="top"/>
    </xf>
    <xf numFmtId="0" fontId="62" fillId="0" borderId="35" xfId="0" applyFont="1" applyBorder="1" applyAlignment="1">
      <alignment horizontal="center" vertical="top"/>
    </xf>
    <xf numFmtId="0" fontId="9" fillId="13" borderId="20" xfId="0" applyFont="1" applyFill="1" applyBorder="1" applyAlignment="1">
      <alignment horizontal="center" vertical="top"/>
    </xf>
    <xf numFmtId="164" fontId="9" fillId="13" borderId="11" xfId="0" applyNumberFormat="1" applyFont="1" applyFill="1" applyBorder="1" applyAlignment="1">
      <alignment horizontal="center" vertical="top"/>
    </xf>
    <xf numFmtId="0" fontId="62" fillId="0" borderId="28" xfId="0" applyFont="1" applyBorder="1" applyAlignment="1">
      <alignment horizontal="center" vertical="center"/>
    </xf>
    <xf numFmtId="9" fontId="62" fillId="0" borderId="1" xfId="0" applyNumberFormat="1" applyFont="1" applyBorder="1" applyAlignment="1">
      <alignment horizontal="center" vertical="top"/>
    </xf>
    <xf numFmtId="9" fontId="62" fillId="0" borderId="78" xfId="0" applyNumberFormat="1" applyFont="1" applyBorder="1" applyAlignment="1">
      <alignment horizontal="center" vertical="top"/>
    </xf>
    <xf numFmtId="49" fontId="9" fillId="2" borderId="17" xfId="0" applyNumberFormat="1" applyFont="1" applyFill="1" applyBorder="1" applyAlignment="1">
      <alignment vertical="top"/>
    </xf>
    <xf numFmtId="49" fontId="9" fillId="3" borderId="17" xfId="0" applyNumberFormat="1" applyFont="1" applyFill="1" applyBorder="1" applyAlignment="1">
      <alignment vertical="top"/>
    </xf>
    <xf numFmtId="49" fontId="9" fillId="7" borderId="5" xfId="0" applyNumberFormat="1" applyFont="1" applyFill="1" applyBorder="1" applyAlignment="1">
      <alignment vertical="top" wrapText="1"/>
    </xf>
    <xf numFmtId="0" fontId="55" fillId="7" borderId="6" xfId="0" applyFont="1" applyFill="1" applyBorder="1" applyAlignment="1">
      <alignment horizontal="center" vertical="top" wrapText="1"/>
    </xf>
    <xf numFmtId="164" fontId="8" fillId="0" borderId="4" xfId="0" applyNumberFormat="1" applyFont="1" applyBorder="1" applyAlignment="1">
      <alignment horizontal="center" vertical="center"/>
    </xf>
    <xf numFmtId="0" fontId="8" fillId="0" borderId="64" xfId="0" applyFont="1" applyBorder="1" applyAlignment="1">
      <alignment wrapText="1"/>
    </xf>
    <xf numFmtId="0" fontId="8" fillId="0" borderId="13" xfId="0" applyFont="1" applyBorder="1" applyAlignment="1">
      <alignment horizontal="center" vertical="center"/>
    </xf>
    <xf numFmtId="49" fontId="9" fillId="2" borderId="40" xfId="0" applyNumberFormat="1" applyFont="1" applyFill="1" applyBorder="1" applyAlignment="1">
      <alignment vertical="top"/>
    </xf>
    <xf numFmtId="49" fontId="9" fillId="3" borderId="40" xfId="0" applyNumberFormat="1" applyFont="1" applyFill="1" applyBorder="1" applyAlignment="1">
      <alignment vertical="top"/>
    </xf>
    <xf numFmtId="49" fontId="9" fillId="7" borderId="37" xfId="0" applyNumberFormat="1" applyFont="1" applyFill="1" applyBorder="1" applyAlignment="1">
      <alignment vertical="top" wrapText="1"/>
    </xf>
    <xf numFmtId="164" fontId="8" fillId="13" borderId="11" xfId="0" applyNumberFormat="1" applyFont="1" applyFill="1" applyBorder="1" applyAlignment="1">
      <alignment horizontal="center" vertical="top"/>
    </xf>
    <xf numFmtId="0" fontId="62" fillId="0" borderId="12" xfId="0" applyFont="1" applyBorder="1" applyAlignment="1">
      <alignment horizontal="left" vertical="top"/>
    </xf>
    <xf numFmtId="0" fontId="8" fillId="0" borderId="28" xfId="0" applyFont="1" applyBorder="1" applyAlignment="1">
      <alignment horizontal="center" vertical="center"/>
    </xf>
    <xf numFmtId="49" fontId="9" fillId="2" borderId="48" xfId="0" applyNumberFormat="1" applyFont="1" applyFill="1" applyBorder="1" applyAlignment="1">
      <alignment vertical="top"/>
    </xf>
    <xf numFmtId="49" fontId="9" fillId="3" borderId="48" xfId="0" applyNumberFormat="1" applyFont="1" applyFill="1" applyBorder="1" applyAlignment="1">
      <alignment vertical="top"/>
    </xf>
    <xf numFmtId="49" fontId="9" fillId="7" borderId="33" xfId="0" applyNumberFormat="1" applyFont="1" applyFill="1" applyBorder="1" applyAlignment="1">
      <alignment vertical="top" wrapText="1"/>
    </xf>
    <xf numFmtId="0" fontId="55" fillId="7" borderId="34" xfId="0" applyFont="1" applyFill="1" applyBorder="1" applyAlignment="1">
      <alignment horizontal="center" vertical="top" wrapText="1"/>
    </xf>
    <xf numFmtId="164" fontId="8" fillId="0" borderId="44" xfId="0" applyNumberFormat="1" applyFont="1" applyBorder="1" applyAlignment="1">
      <alignment horizontal="center" vertical="center"/>
    </xf>
    <xf numFmtId="49" fontId="9" fillId="9" borderId="40" xfId="0" applyNumberFormat="1" applyFont="1" applyFill="1" applyBorder="1" applyAlignment="1">
      <alignment horizontal="center" vertical="top"/>
    </xf>
    <xf numFmtId="0" fontId="9" fillId="0" borderId="63" xfId="0" applyFont="1" applyBorder="1" applyAlignment="1">
      <alignment vertical="top"/>
    </xf>
    <xf numFmtId="0" fontId="9" fillId="0" borderId="64" xfId="0" applyFont="1" applyBorder="1" applyAlignment="1">
      <alignment vertical="top" wrapText="1"/>
    </xf>
    <xf numFmtId="0" fontId="9" fillId="7" borderId="13" xfId="0" applyFont="1" applyFill="1" applyBorder="1" applyAlignment="1">
      <alignment vertical="top" wrapText="1"/>
    </xf>
    <xf numFmtId="0" fontId="8" fillId="7" borderId="13" xfId="0" applyFont="1" applyFill="1" applyBorder="1" applyAlignment="1">
      <alignment horizontal="center" vertical="top" wrapText="1"/>
    </xf>
    <xf numFmtId="0" fontId="9" fillId="7" borderId="15" xfId="0" applyFont="1" applyFill="1" applyBorder="1" applyAlignment="1">
      <alignment vertical="top" wrapText="1"/>
    </xf>
    <xf numFmtId="0" fontId="9" fillId="0" borderId="42" xfId="0" applyFont="1" applyBorder="1" applyAlignment="1">
      <alignment vertical="top"/>
    </xf>
    <xf numFmtId="0" fontId="9" fillId="0" borderId="41" xfId="0" applyFont="1" applyBorder="1" applyAlignment="1">
      <alignment vertical="top" wrapText="1"/>
    </xf>
    <xf numFmtId="0" fontId="8" fillId="0" borderId="12" xfId="0" applyFont="1" applyBorder="1" applyAlignment="1">
      <alignment vertical="top" wrapText="1"/>
    </xf>
    <xf numFmtId="0" fontId="8" fillId="0" borderId="1" xfId="0" applyFont="1" applyBorder="1" applyAlignment="1">
      <alignment horizontal="center" vertical="top" wrapText="1"/>
    </xf>
    <xf numFmtId="0" fontId="9" fillId="7" borderId="1" xfId="0" applyFont="1" applyFill="1" applyBorder="1" applyAlignment="1">
      <alignment vertical="top" wrapText="1"/>
    </xf>
    <xf numFmtId="0" fontId="8" fillId="7" borderId="78" xfId="0" applyFont="1" applyFill="1" applyBorder="1" applyAlignment="1">
      <alignment horizontal="center" vertical="top" wrapText="1"/>
    </xf>
    <xf numFmtId="49" fontId="64" fillId="7" borderId="34" xfId="0" applyNumberFormat="1" applyFont="1" applyFill="1" applyBorder="1" applyAlignment="1">
      <alignment horizontal="center" vertical="top" wrapText="1"/>
    </xf>
    <xf numFmtId="164" fontId="8" fillId="5" borderId="14" xfId="0" applyNumberFormat="1" applyFont="1" applyFill="1" applyBorder="1" applyAlignment="1">
      <alignment horizontal="left" vertical="center" wrapText="1"/>
    </xf>
    <xf numFmtId="164" fontId="8" fillId="5" borderId="76" xfId="0" applyNumberFormat="1" applyFont="1" applyFill="1" applyBorder="1" applyAlignment="1">
      <alignment horizontal="center" vertical="center" wrapText="1"/>
    </xf>
    <xf numFmtId="49" fontId="64" fillId="7" borderId="6" xfId="0" applyNumberFormat="1" applyFont="1" applyFill="1" applyBorder="1" applyAlignment="1">
      <alignment horizontal="center" vertical="top" wrapText="1"/>
    </xf>
    <xf numFmtId="164" fontId="9" fillId="5" borderId="49" xfId="0" applyNumberFormat="1" applyFont="1" applyFill="1" applyBorder="1" applyAlignment="1">
      <alignment horizontal="center" vertical="top"/>
    </xf>
    <xf numFmtId="0" fontId="8" fillId="0" borderId="54" xfId="0" applyFont="1" applyBorder="1" applyAlignment="1">
      <alignment vertical="top" wrapText="1"/>
    </xf>
    <xf numFmtId="0" fontId="8" fillId="0" borderId="54" xfId="0" applyFont="1" applyBorder="1" applyAlignment="1">
      <alignment horizontal="center" vertical="center"/>
    </xf>
    <xf numFmtId="0" fontId="8" fillId="0" borderId="74" xfId="0" applyFont="1" applyBorder="1" applyAlignment="1">
      <alignment horizontal="center" vertical="center" wrapText="1"/>
    </xf>
    <xf numFmtId="0" fontId="66" fillId="0" borderId="49" xfId="0" applyFont="1" applyBorder="1" applyAlignment="1">
      <alignment horizontal="center" vertical="top"/>
    </xf>
    <xf numFmtId="164" fontId="64" fillId="0" borderId="49" xfId="0" applyNumberFormat="1" applyFont="1" applyBorder="1" applyAlignment="1">
      <alignment horizontal="center" vertical="top"/>
    </xf>
    <xf numFmtId="164" fontId="64" fillId="5" borderId="49" xfId="0" applyNumberFormat="1" applyFont="1" applyFill="1" applyBorder="1" applyAlignment="1">
      <alignment horizontal="center" vertical="top"/>
    </xf>
    <xf numFmtId="164" fontId="64" fillId="0" borderId="66" xfId="0" applyNumberFormat="1" applyFont="1" applyBorder="1" applyAlignment="1">
      <alignment horizontal="center" vertical="top"/>
    </xf>
    <xf numFmtId="0" fontId="8" fillId="0" borderId="54" xfId="0" applyFont="1" applyBorder="1" applyAlignment="1">
      <alignment horizontal="left" vertical="top"/>
    </xf>
    <xf numFmtId="0" fontId="64" fillId="0" borderId="49" xfId="0" applyFont="1" applyBorder="1" applyAlignment="1">
      <alignment horizontal="center" vertical="top"/>
    </xf>
    <xf numFmtId="2" fontId="64" fillId="0" borderId="49" xfId="0" applyNumberFormat="1" applyFont="1" applyBorder="1" applyAlignment="1">
      <alignment horizontal="center" vertical="top"/>
    </xf>
    <xf numFmtId="0" fontId="55" fillId="7" borderId="39" xfId="0" applyFont="1" applyFill="1" applyBorder="1" applyAlignment="1">
      <alignment vertical="top" wrapText="1"/>
    </xf>
    <xf numFmtId="0" fontId="8" fillId="7" borderId="48" xfId="0" applyFont="1" applyFill="1" applyBorder="1" applyAlignment="1">
      <alignment horizontal="left" vertical="top" wrapText="1"/>
    </xf>
    <xf numFmtId="0" fontId="64" fillId="0" borderId="4" xfId="0" applyFont="1" applyBorder="1" applyAlignment="1">
      <alignment horizontal="center" vertical="top"/>
    </xf>
    <xf numFmtId="164" fontId="64" fillId="0" borderId="4" xfId="0" applyNumberFormat="1" applyFont="1" applyBorder="1" applyAlignment="1">
      <alignment horizontal="center" vertical="top"/>
    </xf>
    <xf numFmtId="164" fontId="64" fillId="5" borderId="4" xfId="0" applyNumberFormat="1" applyFont="1" applyFill="1" applyBorder="1" applyAlignment="1">
      <alignment horizontal="center" vertical="top"/>
    </xf>
    <xf numFmtId="164" fontId="64" fillId="0" borderId="16" xfId="0" applyNumberFormat="1" applyFont="1" applyBorder="1" applyAlignment="1">
      <alignment horizontal="center" vertical="top"/>
    </xf>
    <xf numFmtId="0" fontId="8" fillId="0" borderId="14" xfId="0" applyFont="1" applyBorder="1" applyAlignment="1">
      <alignment horizontal="left" vertical="top"/>
    </xf>
    <xf numFmtId="164" fontId="64" fillId="0" borderId="59" xfId="0" applyNumberFormat="1" applyFont="1" applyBorder="1" applyAlignment="1">
      <alignment horizontal="center" vertical="top"/>
    </xf>
    <xf numFmtId="164" fontId="8" fillId="5" borderId="12" xfId="0" applyNumberFormat="1" applyFont="1" applyFill="1" applyBorder="1" applyAlignment="1">
      <alignment vertical="top" wrapText="1"/>
    </xf>
    <xf numFmtId="49" fontId="67" fillId="2" borderId="56" xfId="0" applyNumberFormat="1" applyFont="1" applyFill="1" applyBorder="1" applyAlignment="1">
      <alignment horizontal="center" vertical="top"/>
    </xf>
    <xf numFmtId="49" fontId="68" fillId="3" borderId="4" xfId="0" applyNumberFormat="1" applyFont="1" applyFill="1" applyBorder="1" applyAlignment="1">
      <alignment horizontal="center" vertical="top"/>
    </xf>
    <xf numFmtId="49" fontId="68" fillId="7" borderId="62" xfId="0" applyNumberFormat="1" applyFont="1" applyFill="1" applyBorder="1" applyAlignment="1">
      <alignment horizontal="center" vertical="top" wrapText="1"/>
    </xf>
    <xf numFmtId="49" fontId="68" fillId="7" borderId="34" xfId="0" applyNumberFormat="1" applyFont="1" applyFill="1" applyBorder="1" applyAlignment="1">
      <alignment horizontal="center" vertical="top" wrapText="1"/>
    </xf>
    <xf numFmtId="49" fontId="64" fillId="0" borderId="4" xfId="0" applyNumberFormat="1" applyFont="1" applyBorder="1" applyAlignment="1">
      <alignment horizontal="center" vertical="top"/>
    </xf>
    <xf numFmtId="0" fontId="64" fillId="7" borderId="4" xfId="0" applyFont="1" applyFill="1" applyBorder="1" applyAlignment="1">
      <alignment horizontal="center" vertical="top"/>
    </xf>
    <xf numFmtId="164" fontId="64" fillId="7" borderId="48" xfId="0" applyNumberFormat="1" applyFont="1" applyFill="1" applyBorder="1" applyAlignment="1">
      <alignment horizontal="center" vertical="top"/>
    </xf>
    <xf numFmtId="164" fontId="64" fillId="7" borderId="63" xfId="0" applyNumberFormat="1" applyFont="1" applyFill="1" applyBorder="1" applyAlignment="1">
      <alignment horizontal="center" vertical="top"/>
    </xf>
    <xf numFmtId="0" fontId="8" fillId="0" borderId="5" xfId="0" applyFont="1" applyBorder="1" applyAlignment="1">
      <alignment vertical="top"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68" fillId="7" borderId="6" xfId="0" applyNumberFormat="1" applyFont="1" applyFill="1" applyBorder="1" applyAlignment="1">
      <alignment horizontal="center" vertical="top" wrapText="1"/>
    </xf>
    <xf numFmtId="0" fontId="64" fillId="0" borderId="53" xfId="0" applyFont="1" applyBorder="1" applyAlignment="1">
      <alignment horizontal="center" vertical="top"/>
    </xf>
    <xf numFmtId="164" fontId="64" fillId="0" borderId="52" xfId="0" applyNumberFormat="1" applyFont="1" applyBorder="1" applyAlignment="1">
      <alignment horizontal="center" vertical="top"/>
    </xf>
    <xf numFmtId="0" fontId="8" fillId="0" borderId="2" xfId="0" applyFont="1" applyBorder="1" applyAlignment="1">
      <alignment vertical="top" wrapText="1"/>
    </xf>
    <xf numFmtId="49" fontId="67" fillId="2" borderId="50" xfId="0" applyNumberFormat="1" applyFont="1" applyFill="1" applyBorder="1" applyAlignment="1">
      <alignment horizontal="center" vertical="top"/>
    </xf>
    <xf numFmtId="49" fontId="64" fillId="0" borderId="4" xfId="0" applyNumberFormat="1" applyFont="1" applyBorder="1" applyAlignment="1">
      <alignment vertical="top"/>
    </xf>
    <xf numFmtId="164" fontId="8" fillId="5" borderId="2" xfId="0" applyNumberFormat="1" applyFont="1" applyFill="1" applyBorder="1" applyAlignment="1">
      <alignment vertical="top" wrapText="1"/>
    </xf>
    <xf numFmtId="49" fontId="69" fillId="7" borderId="34" xfId="0" applyNumberFormat="1" applyFont="1" applyFill="1" applyBorder="1" applyAlignment="1">
      <alignment horizontal="center" vertical="top" wrapText="1"/>
    </xf>
    <xf numFmtId="49" fontId="66" fillId="0" borderId="48" xfId="0" applyNumberFormat="1" applyFont="1" applyBorder="1" applyAlignment="1">
      <alignment horizontal="center" vertical="top"/>
    </xf>
    <xf numFmtId="0" fontId="66" fillId="0" borderId="4" xfId="0" applyFont="1" applyBorder="1" applyAlignment="1">
      <alignment horizontal="center" vertical="top"/>
    </xf>
    <xf numFmtId="164" fontId="66" fillId="0" borderId="4" xfId="0" applyNumberFormat="1" applyFont="1" applyBorder="1" applyAlignment="1">
      <alignment horizontal="center" vertical="top"/>
    </xf>
    <xf numFmtId="164" fontId="66" fillId="5" borderId="4" xfId="0" applyNumberFormat="1" applyFont="1" applyFill="1" applyBorder="1" applyAlignment="1">
      <alignment horizontal="center" vertical="top"/>
    </xf>
    <xf numFmtId="164" fontId="66" fillId="0" borderId="16" xfId="0" applyNumberFormat="1" applyFont="1" applyBorder="1" applyAlignment="1">
      <alignment horizontal="center" vertical="top"/>
    </xf>
    <xf numFmtId="0" fontId="8" fillId="0" borderId="35" xfId="0" applyFont="1" applyBorder="1" applyAlignment="1">
      <alignment horizontal="left" vertical="top"/>
    </xf>
    <xf numFmtId="49" fontId="69" fillId="7" borderId="6" xfId="0" applyNumberFormat="1" applyFont="1" applyFill="1" applyBorder="1" applyAlignment="1">
      <alignment horizontal="center" vertical="top" wrapText="1"/>
    </xf>
    <xf numFmtId="164" fontId="66" fillId="0" borderId="49" xfId="0" applyNumberFormat="1" applyFont="1" applyBorder="1" applyAlignment="1">
      <alignment horizontal="center" vertical="top"/>
    </xf>
    <xf numFmtId="164" fontId="66" fillId="5" borderId="49" xfId="0" applyNumberFormat="1" applyFont="1" applyFill="1" applyBorder="1" applyAlignment="1">
      <alignment horizontal="center" vertical="top"/>
    </xf>
    <xf numFmtId="164" fontId="66" fillId="0" borderId="59" xfId="0" applyNumberFormat="1" applyFont="1" applyBorder="1" applyAlignment="1">
      <alignment horizontal="center" vertical="top"/>
    </xf>
    <xf numFmtId="0" fontId="66" fillId="0" borderId="11" xfId="0" applyFont="1" applyBorder="1" applyAlignment="1">
      <alignment horizontal="center" vertical="top"/>
    </xf>
    <xf numFmtId="2" fontId="66" fillId="0" borderId="11" xfId="0" applyNumberFormat="1" applyFont="1" applyBorder="1" applyAlignment="1">
      <alignment horizontal="center" vertical="top"/>
    </xf>
    <xf numFmtId="164" fontId="66" fillId="5" borderId="11" xfId="0" applyNumberFormat="1" applyFont="1" applyFill="1" applyBorder="1" applyAlignment="1">
      <alignment horizontal="center" vertical="top"/>
    </xf>
    <xf numFmtId="164" fontId="66" fillId="0" borderId="20" xfId="0" applyNumberFormat="1" applyFont="1" applyBorder="1" applyAlignment="1">
      <alignment horizontal="center" vertical="top"/>
    </xf>
    <xf numFmtId="49" fontId="4" fillId="7" borderId="33" xfId="0" applyNumberFormat="1" applyFont="1" applyFill="1" applyBorder="1" applyAlignment="1">
      <alignment horizontal="center" vertical="top" wrapText="1"/>
    </xf>
    <xf numFmtId="0" fontId="8" fillId="7" borderId="17" xfId="0" applyFont="1" applyFill="1" applyBorder="1" applyAlignment="1">
      <alignment vertical="top" wrapText="1"/>
    </xf>
    <xf numFmtId="2" fontId="66" fillId="0" borderId="49" xfId="0" applyNumberFormat="1" applyFont="1" applyBorder="1" applyAlignment="1">
      <alignment horizontal="center" vertical="top"/>
    </xf>
    <xf numFmtId="49" fontId="4" fillId="3" borderId="47" xfId="0" applyNumberFormat="1" applyFont="1" applyFill="1" applyBorder="1" applyAlignment="1">
      <alignment horizontal="center" vertical="top"/>
    </xf>
    <xf numFmtId="49" fontId="4" fillId="7" borderId="2" xfId="0" applyNumberFormat="1" applyFont="1" applyFill="1" applyBorder="1" applyAlignment="1">
      <alignment horizontal="center" vertical="top" wrapText="1"/>
    </xf>
    <xf numFmtId="49" fontId="69" fillId="7" borderId="57" xfId="0" applyNumberFormat="1" applyFont="1" applyFill="1" applyBorder="1" applyAlignment="1">
      <alignment horizontal="center" vertical="top" wrapText="1"/>
    </xf>
    <xf numFmtId="0" fontId="8" fillId="7" borderId="48" xfId="0" applyFont="1" applyFill="1" applyBorder="1" applyAlignment="1">
      <alignment vertical="top" wrapText="1"/>
    </xf>
    <xf numFmtId="49" fontId="66" fillId="0" borderId="4" xfId="0" applyNumberFormat="1" applyFont="1" applyBorder="1" applyAlignment="1">
      <alignment vertical="top"/>
    </xf>
    <xf numFmtId="164" fontId="8" fillId="5" borderId="2" xfId="0" applyNumberFormat="1" applyFont="1" applyFill="1" applyBorder="1" applyAlignment="1">
      <alignment horizontal="left" vertical="top" wrapText="1"/>
    </xf>
    <xf numFmtId="49" fontId="69" fillId="7" borderId="26" xfId="0" applyNumberFormat="1" applyFont="1" applyFill="1" applyBorder="1" applyAlignment="1">
      <alignment horizontal="center" vertical="top" wrapText="1"/>
    </xf>
    <xf numFmtId="49" fontId="69" fillId="7" borderId="19" xfId="0" applyNumberFormat="1" applyFont="1" applyFill="1" applyBorder="1" applyAlignment="1">
      <alignment horizontal="center" vertical="top" wrapText="1"/>
    </xf>
    <xf numFmtId="164" fontId="66" fillId="0" borderId="11" xfId="0" applyNumberFormat="1" applyFont="1" applyBorder="1" applyAlignment="1">
      <alignment horizontal="center" vertical="top"/>
    </xf>
    <xf numFmtId="49" fontId="30" fillId="2" borderId="31" xfId="0" applyNumberFormat="1" applyFont="1" applyFill="1" applyBorder="1" applyAlignment="1">
      <alignment vertical="top"/>
    </xf>
    <xf numFmtId="49" fontId="4" fillId="3" borderId="31" xfId="0" applyNumberFormat="1" applyFont="1" applyFill="1" applyBorder="1" applyAlignment="1">
      <alignment vertical="top"/>
    </xf>
    <xf numFmtId="49" fontId="4" fillId="7" borderId="31" xfId="0" applyNumberFormat="1" applyFont="1" applyFill="1" applyBorder="1" applyAlignment="1">
      <alignment vertical="top" wrapText="1"/>
    </xf>
    <xf numFmtId="49" fontId="4" fillId="7" borderId="57" xfId="0" applyNumberFormat="1" applyFont="1" applyFill="1" applyBorder="1" applyAlignment="1">
      <alignment horizontal="center" vertical="top" wrapText="1"/>
    </xf>
    <xf numFmtId="0" fontId="8" fillId="7" borderId="47" xfId="0" applyFont="1" applyFill="1" applyBorder="1" applyAlignment="1">
      <alignment vertical="top" wrapText="1"/>
    </xf>
    <xf numFmtId="49" fontId="8" fillId="0" borderId="4" xfId="0" applyNumberFormat="1" applyFont="1" applyBorder="1" applyAlignment="1">
      <alignment vertical="top"/>
    </xf>
    <xf numFmtId="164" fontId="8" fillId="0" borderId="16" xfId="0" applyNumberFormat="1" applyFont="1" applyBorder="1" applyAlignment="1">
      <alignment horizontal="center" vertical="top"/>
    </xf>
    <xf numFmtId="0" fontId="8" fillId="0" borderId="2" xfId="0" applyFont="1" applyBorder="1" applyAlignment="1">
      <alignment horizontal="justify" vertical="center"/>
    </xf>
    <xf numFmtId="49" fontId="70" fillId="7" borderId="34" xfId="0" applyNumberFormat="1" applyFont="1" applyFill="1" applyBorder="1" applyAlignment="1">
      <alignment horizontal="center" vertical="top" wrapText="1"/>
    </xf>
    <xf numFmtId="49" fontId="71" fillId="0" borderId="17" xfId="0" applyNumberFormat="1" applyFont="1" applyBorder="1" applyAlignment="1">
      <alignment horizontal="center" vertical="top"/>
    </xf>
    <xf numFmtId="49" fontId="71" fillId="0" borderId="53" xfId="0" applyNumberFormat="1" applyFont="1" applyBorder="1" applyAlignment="1">
      <alignment vertical="top"/>
    </xf>
    <xf numFmtId="0" fontId="71" fillId="0" borderId="53" xfId="0" applyFont="1" applyBorder="1" applyAlignment="1">
      <alignment horizontal="center" vertical="top"/>
    </xf>
    <xf numFmtId="164" fontId="71" fillId="0" borderId="53" xfId="0" applyNumberFormat="1" applyFont="1" applyBorder="1" applyAlignment="1">
      <alignment horizontal="center" vertical="top"/>
    </xf>
    <xf numFmtId="164" fontId="71" fillId="5" borderId="53" xfId="0" applyNumberFormat="1" applyFont="1" applyFill="1" applyBorder="1" applyAlignment="1">
      <alignment horizontal="center" vertical="top"/>
    </xf>
    <xf numFmtId="164" fontId="71" fillId="0" borderId="55" xfId="0" applyNumberFormat="1" applyFont="1" applyBorder="1" applyAlignment="1">
      <alignment horizontal="center" vertical="top"/>
    </xf>
    <xf numFmtId="164" fontId="8" fillId="5" borderId="68" xfId="0" applyNumberFormat="1" applyFont="1" applyFill="1" applyBorder="1" applyAlignment="1">
      <alignment horizontal="left" vertical="top" wrapText="1"/>
    </xf>
    <xf numFmtId="49" fontId="69" fillId="7" borderId="21" xfId="0" applyNumberFormat="1" applyFont="1" applyFill="1" applyBorder="1" applyAlignment="1">
      <alignment horizontal="center" vertical="top" wrapText="1"/>
    </xf>
    <xf numFmtId="0" fontId="57" fillId="7" borderId="47" xfId="0" applyFont="1" applyFill="1" applyBorder="1" applyAlignment="1">
      <alignment vertical="top" wrapText="1"/>
    </xf>
    <xf numFmtId="49" fontId="72" fillId="0" borderId="47" xfId="0" applyNumberFormat="1" applyFont="1" applyBorder="1" applyAlignment="1">
      <alignment horizontal="center" vertical="top"/>
    </xf>
    <xf numFmtId="49" fontId="72" fillId="0" borderId="47" xfId="0" applyNumberFormat="1" applyFont="1" applyBorder="1" applyAlignment="1">
      <alignment vertical="top"/>
    </xf>
    <xf numFmtId="0" fontId="72" fillId="0" borderId="47" xfId="0" applyFont="1" applyBorder="1" applyAlignment="1">
      <alignment horizontal="center" vertical="top"/>
    </xf>
    <xf numFmtId="164" fontId="72" fillId="0" borderId="47" xfId="0" applyNumberFormat="1" applyFont="1" applyBorder="1" applyAlignment="1">
      <alignment horizontal="center" vertical="top"/>
    </xf>
    <xf numFmtId="164" fontId="72" fillId="5" borderId="47" xfId="0" applyNumberFormat="1" applyFont="1" applyFill="1" applyBorder="1" applyAlignment="1">
      <alignment horizontal="center" vertical="top"/>
    </xf>
    <xf numFmtId="164" fontId="72" fillId="0" borderId="22" xfId="0" applyNumberFormat="1" applyFont="1" applyBorder="1" applyAlignment="1">
      <alignment horizontal="center" vertical="top"/>
    </xf>
    <xf numFmtId="0" fontId="8" fillId="0" borderId="14" xfId="0" applyFont="1" applyBorder="1" applyAlignment="1">
      <alignment horizontal="left" vertical="center" wrapText="1"/>
    </xf>
    <xf numFmtId="164" fontId="8" fillId="0" borderId="55" xfId="0" applyNumberFormat="1" applyFont="1" applyBorder="1" applyAlignment="1">
      <alignment horizontal="center" vertical="top"/>
    </xf>
    <xf numFmtId="0" fontId="8" fillId="0" borderId="58" xfId="0" applyFont="1" applyBorder="1" applyAlignment="1">
      <alignment horizontal="left" vertical="center" wrapText="1"/>
    </xf>
    <xf numFmtId="164" fontId="8" fillId="0" borderId="54" xfId="0" applyNumberFormat="1" applyFont="1" applyBorder="1" applyAlignment="1">
      <alignment horizontal="center" vertical="center" wrapText="1"/>
    </xf>
    <xf numFmtId="2" fontId="8" fillId="0" borderId="53" xfId="0" applyNumberFormat="1" applyFont="1" applyBorder="1" applyAlignment="1">
      <alignment horizontal="center" vertical="top"/>
    </xf>
    <xf numFmtId="0" fontId="55" fillId="0" borderId="52" xfId="0" applyFont="1" applyBorder="1"/>
    <xf numFmtId="164" fontId="8" fillId="0" borderId="59" xfId="0" applyNumberFormat="1" applyFont="1" applyBorder="1" applyAlignment="1">
      <alignment horizontal="center" vertical="top"/>
    </xf>
    <xf numFmtId="0" fontId="9" fillId="7" borderId="49" xfId="0" applyFont="1" applyFill="1" applyBorder="1" applyAlignment="1">
      <alignment horizontal="center" vertical="top"/>
    </xf>
    <xf numFmtId="164" fontId="8" fillId="7" borderId="53" xfId="0" applyNumberFormat="1" applyFont="1" applyFill="1" applyBorder="1" applyAlignment="1">
      <alignment horizontal="center" vertical="top"/>
    </xf>
    <xf numFmtId="164" fontId="8" fillId="7" borderId="65" xfId="0" applyNumberFormat="1" applyFont="1" applyFill="1" applyBorder="1" applyAlignment="1">
      <alignment horizontal="center" vertical="top"/>
    </xf>
    <xf numFmtId="49" fontId="9" fillId="16" borderId="40" xfId="0" applyNumberFormat="1" applyFont="1" applyFill="1" applyBorder="1" applyAlignment="1">
      <alignment horizontal="center" vertical="top"/>
    </xf>
    <xf numFmtId="49" fontId="9" fillId="0" borderId="40" xfId="0" applyNumberFormat="1" applyFont="1" applyBorder="1" applyAlignment="1">
      <alignment horizontal="center" vertical="top"/>
    </xf>
    <xf numFmtId="49" fontId="9" fillId="0" borderId="37" xfId="0" applyNumberFormat="1" applyFont="1" applyBorder="1" applyAlignment="1">
      <alignment horizontal="center" vertical="top" wrapText="1"/>
    </xf>
    <xf numFmtId="0" fontId="9" fillId="13" borderId="41" xfId="0" applyFont="1" applyFill="1" applyBorder="1" applyAlignment="1">
      <alignment horizontal="center" vertical="top"/>
    </xf>
    <xf numFmtId="164" fontId="9" fillId="13" borderId="40" xfId="0" applyNumberFormat="1" applyFont="1" applyFill="1" applyBorder="1" applyAlignment="1">
      <alignment horizontal="center" vertical="top"/>
    </xf>
    <xf numFmtId="164" fontId="9" fillId="13" borderId="42" xfId="0" applyNumberFormat="1" applyFont="1" applyFill="1" applyBorder="1" applyAlignment="1">
      <alignment horizontal="center" vertical="top"/>
    </xf>
    <xf numFmtId="0" fontId="8" fillId="0" borderId="12" xfId="0" applyFont="1" applyBorder="1" applyAlignment="1">
      <alignment horizontal="left" vertical="center" wrapText="1"/>
    </xf>
    <xf numFmtId="49" fontId="45" fillId="0" borderId="34" xfId="0" applyNumberFormat="1" applyFont="1" applyBorder="1" applyAlignment="1">
      <alignment horizontal="center" vertical="top" wrapText="1"/>
    </xf>
    <xf numFmtId="0" fontId="57" fillId="7" borderId="48" xfId="0" applyFont="1" applyFill="1" applyBorder="1" applyAlignment="1">
      <alignment horizontal="left" vertical="top" wrapText="1"/>
    </xf>
    <xf numFmtId="0" fontId="57" fillId="0" borderId="48" xfId="0" applyFont="1" applyBorder="1" applyAlignment="1">
      <alignment horizontal="center" vertical="center"/>
    </xf>
    <xf numFmtId="0" fontId="57" fillId="0" borderId="13" xfId="0" applyFont="1" applyBorder="1" applyAlignment="1">
      <alignment horizontal="center" vertical="top" wrapText="1"/>
    </xf>
    <xf numFmtId="49" fontId="45" fillId="0" borderId="38" xfId="0" applyNumberFormat="1" applyFont="1" applyBorder="1" applyAlignment="1">
      <alignment horizontal="center" vertical="top" wrapText="1"/>
    </xf>
    <xf numFmtId="49" fontId="30" fillId="16" borderId="17" xfId="0" applyNumberFormat="1" applyFont="1" applyFill="1" applyBorder="1" applyAlignment="1">
      <alignment horizontal="center" vertical="top"/>
    </xf>
    <xf numFmtId="49" fontId="4" fillId="0" borderId="5" xfId="0" applyNumberFormat="1" applyFont="1" applyBorder="1" applyAlignment="1">
      <alignment horizontal="center" vertical="top" wrapText="1"/>
    </xf>
    <xf numFmtId="49" fontId="4" fillId="0" borderId="6" xfId="0" applyNumberFormat="1" applyFont="1" applyBorder="1" applyAlignment="1">
      <alignment horizontal="center" vertical="top" wrapText="1"/>
    </xf>
    <xf numFmtId="49" fontId="57" fillId="0" borderId="47" xfId="0" applyNumberFormat="1" applyFont="1" applyBorder="1" applyAlignment="1">
      <alignment horizontal="center" vertical="top"/>
    </xf>
    <xf numFmtId="0" fontId="57" fillId="0" borderId="47" xfId="0" applyFont="1" applyBorder="1" applyAlignment="1">
      <alignment horizontal="center" vertical="center"/>
    </xf>
    <xf numFmtId="164" fontId="57" fillId="0" borderId="47" xfId="0" applyNumberFormat="1" applyFont="1" applyBorder="1" applyAlignment="1">
      <alignment horizontal="center" vertical="top"/>
    </xf>
    <xf numFmtId="164" fontId="57" fillId="0" borderId="22" xfId="0" applyNumberFormat="1" applyFont="1" applyBorder="1" applyAlignment="1">
      <alignment horizontal="center" vertical="top"/>
    </xf>
    <xf numFmtId="49" fontId="30" fillId="16" borderId="48" xfId="0" applyNumberFormat="1" applyFont="1" applyFill="1" applyBorder="1" applyAlignment="1">
      <alignment horizontal="center" vertical="top"/>
    </xf>
    <xf numFmtId="49" fontId="4" fillId="0" borderId="33" xfId="0" applyNumberFormat="1" applyFont="1" applyBorder="1" applyAlignment="1">
      <alignment horizontal="center" vertical="top" wrapText="1"/>
    </xf>
    <xf numFmtId="0" fontId="57" fillId="7" borderId="17" xfId="0" applyFont="1" applyFill="1" applyBorder="1" applyAlignment="1">
      <alignment horizontal="left" vertical="top" wrapText="1"/>
    </xf>
    <xf numFmtId="0" fontId="57" fillId="0" borderId="17" xfId="0" applyFont="1" applyBorder="1" applyAlignment="1">
      <alignment horizontal="center" vertical="center"/>
    </xf>
    <xf numFmtId="164" fontId="57" fillId="0" borderId="53" xfId="0" applyNumberFormat="1" applyFont="1" applyBorder="1" applyAlignment="1">
      <alignment horizontal="center" vertical="top"/>
    </xf>
    <xf numFmtId="0" fontId="57" fillId="0" borderId="53" xfId="0" applyFont="1" applyBorder="1" applyAlignment="1">
      <alignment vertical="top" wrapText="1"/>
    </xf>
    <xf numFmtId="164" fontId="57" fillId="0" borderId="4" xfId="0" applyNumberFormat="1" applyFont="1" applyBorder="1" applyAlignment="1">
      <alignment horizontal="center" vertical="top"/>
    </xf>
    <xf numFmtId="0" fontId="57" fillId="0" borderId="47" xfId="0" applyFont="1" applyBorder="1" applyAlignment="1">
      <alignment vertical="top" wrapText="1"/>
    </xf>
    <xf numFmtId="49" fontId="9" fillId="2" borderId="47" xfId="0" applyNumberFormat="1" applyFont="1" applyFill="1" applyBorder="1" applyAlignment="1">
      <alignment horizontal="center" vertical="top"/>
    </xf>
    <xf numFmtId="0" fontId="62" fillId="9" borderId="22" xfId="0" applyFont="1" applyFill="1" applyBorder="1" applyAlignment="1">
      <alignment horizontal="center" vertical="top"/>
    </xf>
    <xf numFmtId="0" fontId="62" fillId="9" borderId="23" xfId="0" applyFont="1" applyFill="1" applyBorder="1" applyAlignment="1">
      <alignment horizontal="center" vertical="top"/>
    </xf>
    <xf numFmtId="49" fontId="9" fillId="2" borderId="33" xfId="0" applyNumberFormat="1" applyFont="1" applyFill="1" applyBorder="1" applyAlignment="1">
      <alignment horizontal="center" vertical="top" wrapText="1"/>
    </xf>
    <xf numFmtId="164" fontId="9" fillId="16" borderId="40" xfId="4" applyNumberFormat="1" applyFont="1" applyFill="1" applyBorder="1" applyAlignment="1">
      <alignment horizontal="center" vertical="top"/>
    </xf>
    <xf numFmtId="49" fontId="9" fillId="16" borderId="41" xfId="4" applyNumberFormat="1" applyFont="1" applyFill="1" applyBorder="1" applyAlignment="1">
      <alignment vertical="top"/>
    </xf>
    <xf numFmtId="49" fontId="9" fillId="16" borderId="43" xfId="4" applyNumberFormat="1" applyFont="1" applyFill="1" applyBorder="1" applyAlignment="1">
      <alignment vertical="top"/>
    </xf>
    <xf numFmtId="0" fontId="9" fillId="16" borderId="0" xfId="0" applyFont="1" applyFill="1"/>
    <xf numFmtId="49" fontId="9" fillId="16" borderId="64" xfId="4" applyNumberFormat="1" applyFont="1" applyFill="1" applyBorder="1" applyAlignment="1">
      <alignment horizontal="right" vertical="top"/>
    </xf>
    <xf numFmtId="49" fontId="9" fillId="16" borderId="71" xfId="4" applyNumberFormat="1" applyFont="1" applyFill="1" applyBorder="1" applyAlignment="1">
      <alignment horizontal="right" vertical="top"/>
    </xf>
    <xf numFmtId="164" fontId="9" fillId="16" borderId="17" xfId="4" applyNumberFormat="1" applyFont="1" applyFill="1" applyBorder="1" applyAlignment="1">
      <alignment horizontal="center" vertical="top"/>
    </xf>
    <xf numFmtId="49" fontId="9" fillId="16" borderId="0" xfId="4" applyNumberFormat="1" applyFont="1" applyFill="1" applyAlignment="1">
      <alignment vertical="top"/>
    </xf>
    <xf numFmtId="49" fontId="9" fillId="16" borderId="45" xfId="4" applyNumberFormat="1" applyFont="1" applyFill="1" applyBorder="1" applyAlignment="1">
      <alignment vertical="top"/>
    </xf>
    <xf numFmtId="49" fontId="9" fillId="2" borderId="63" xfId="0" applyNumberFormat="1" applyFont="1" applyFill="1" applyBorder="1" applyAlignment="1">
      <alignment horizontal="center" vertical="top" wrapText="1"/>
    </xf>
    <xf numFmtId="49" fontId="9" fillId="0" borderId="31" xfId="4" applyNumberFormat="1" applyFont="1" applyBorder="1" applyAlignment="1">
      <alignment horizontal="right" vertical="top"/>
    </xf>
    <xf numFmtId="49" fontId="9" fillId="0" borderId="22" xfId="4" applyNumberFormat="1" applyFont="1" applyBorder="1" applyAlignment="1">
      <alignment horizontal="right" vertical="top"/>
    </xf>
    <xf numFmtId="164" fontId="9" fillId="0" borderId="22" xfId="4" applyNumberFormat="1" applyFont="1" applyBorder="1" applyAlignment="1">
      <alignment horizontal="center" vertical="top"/>
    </xf>
    <xf numFmtId="164" fontId="9" fillId="0" borderId="23" xfId="4" applyNumberFormat="1" applyFont="1" applyBorder="1" applyAlignment="1">
      <alignment horizontal="center" vertical="top"/>
    </xf>
    <xf numFmtId="0" fontId="8" fillId="7" borderId="31" xfId="4" applyFont="1" applyFill="1" applyBorder="1" applyAlignment="1">
      <alignment horizontal="left" vertical="top" wrapText="1"/>
    </xf>
    <xf numFmtId="49" fontId="8" fillId="0" borderId="2" xfId="4" applyNumberFormat="1" applyFont="1" applyBorder="1" applyAlignment="1">
      <alignment vertical="top" wrapText="1"/>
    </xf>
    <xf numFmtId="49" fontId="8" fillId="0" borderId="3" xfId="4" applyNumberFormat="1" applyFont="1" applyBorder="1" applyAlignment="1">
      <alignment horizontal="center" vertical="top"/>
    </xf>
    <xf numFmtId="49" fontId="9" fillId="0" borderId="3" xfId="4" applyNumberFormat="1" applyFont="1" applyBorder="1" applyAlignment="1">
      <alignment vertical="top"/>
    </xf>
    <xf numFmtId="49" fontId="9" fillId="0" borderId="57" xfId="4" applyNumberFormat="1" applyFont="1" applyBorder="1" applyAlignment="1">
      <alignment vertical="top"/>
    </xf>
    <xf numFmtId="0" fontId="73" fillId="9" borderId="40" xfId="0" applyFont="1" applyFill="1" applyBorder="1"/>
    <xf numFmtId="49" fontId="62" fillId="0" borderId="31" xfId="4" applyNumberFormat="1" applyFont="1" applyBorder="1" applyAlignment="1">
      <alignment vertical="top"/>
    </xf>
    <xf numFmtId="49" fontId="45" fillId="7" borderId="33" xfId="0" applyNumberFormat="1" applyFont="1" applyFill="1" applyBorder="1" applyAlignment="1">
      <alignment vertical="top" wrapText="1"/>
    </xf>
    <xf numFmtId="49" fontId="45" fillId="7" borderId="34" xfId="0" applyNumberFormat="1" applyFont="1" applyFill="1" applyBorder="1" applyAlignment="1">
      <alignment horizontal="center" vertical="top" wrapText="1"/>
    </xf>
    <xf numFmtId="0" fontId="8" fillId="7" borderId="33" xfId="0" applyFont="1" applyFill="1" applyBorder="1" applyAlignment="1">
      <alignment vertical="center" wrapText="1"/>
    </xf>
    <xf numFmtId="164" fontId="8" fillId="7" borderId="25" xfId="0" applyNumberFormat="1" applyFont="1" applyFill="1" applyBorder="1" applyAlignment="1">
      <alignment vertical="center" wrapText="1"/>
    </xf>
    <xf numFmtId="49" fontId="45" fillId="3" borderId="17" xfId="0" applyNumberFormat="1" applyFont="1" applyFill="1" applyBorder="1" applyAlignment="1">
      <alignment horizontal="center" vertical="top"/>
    </xf>
    <xf numFmtId="49" fontId="45" fillId="7" borderId="5" xfId="0" applyNumberFormat="1" applyFont="1" applyFill="1" applyBorder="1" applyAlignment="1">
      <alignment vertical="top" wrapText="1"/>
    </xf>
    <xf numFmtId="49" fontId="45" fillId="7" borderId="6" xfId="0" applyNumberFormat="1" applyFont="1" applyFill="1" applyBorder="1" applyAlignment="1">
      <alignment horizontal="center" vertical="top" wrapText="1"/>
    </xf>
    <xf numFmtId="0" fontId="8" fillId="0" borderId="53" xfId="0" applyFont="1" applyBorder="1" applyAlignment="1">
      <alignment horizontal="center" vertical="top"/>
    </xf>
    <xf numFmtId="0" fontId="55" fillId="0" borderId="5" xfId="0" applyFont="1" applyBorder="1" applyAlignment="1">
      <alignment vertical="center" wrapText="1"/>
    </xf>
    <xf numFmtId="164" fontId="8" fillId="7" borderId="18" xfId="0"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2" fontId="8" fillId="7" borderId="17" xfId="0" applyNumberFormat="1" applyFont="1" applyFill="1" applyBorder="1" applyAlignment="1">
      <alignment horizontal="center" vertical="top"/>
    </xf>
    <xf numFmtId="49" fontId="30" fillId="2" borderId="42" xfId="0" applyNumberFormat="1" applyFont="1" applyFill="1" applyBorder="1" applyAlignment="1">
      <alignment horizontal="center" vertical="top"/>
    </xf>
    <xf numFmtId="49" fontId="9" fillId="7" borderId="38" xfId="0" applyNumberFormat="1" applyFont="1" applyFill="1" applyBorder="1" applyAlignment="1">
      <alignment horizontal="center" vertical="top" wrapText="1"/>
    </xf>
    <xf numFmtId="0" fontId="8" fillId="7" borderId="37" xfId="0" applyFont="1" applyFill="1" applyBorder="1" applyAlignment="1">
      <alignment horizontal="left" vertical="center" wrapText="1"/>
    </xf>
    <xf numFmtId="164" fontId="8" fillId="7" borderId="29" xfId="0" applyNumberFormat="1"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49" fontId="30" fillId="2" borderId="56" xfId="0" applyNumberFormat="1" applyFont="1" applyFill="1" applyBorder="1" applyAlignment="1">
      <alignment vertical="top"/>
    </xf>
    <xf numFmtId="49" fontId="4" fillId="3" borderId="17" xfId="0" applyNumberFormat="1" applyFont="1" applyFill="1" applyBorder="1" applyAlignment="1">
      <alignment vertical="top"/>
    </xf>
    <xf numFmtId="49" fontId="4" fillId="7" borderId="27" xfId="0" applyNumberFormat="1" applyFont="1" applyFill="1" applyBorder="1" applyAlignment="1">
      <alignment vertical="top" wrapText="1"/>
    </xf>
    <xf numFmtId="49" fontId="57" fillId="0" borderId="45" xfId="0" applyNumberFormat="1" applyFont="1" applyBorder="1" applyAlignment="1">
      <alignment vertical="top"/>
    </xf>
    <xf numFmtId="49" fontId="57" fillId="0" borderId="17" xfId="0" applyNumberFormat="1" applyFont="1" applyBorder="1" applyAlignment="1">
      <alignment vertical="top"/>
    </xf>
    <xf numFmtId="0" fontId="45" fillId="7" borderId="4" xfId="0" applyFont="1" applyFill="1" applyBorder="1" applyAlignment="1">
      <alignment horizontal="center" vertical="top"/>
    </xf>
    <xf numFmtId="0" fontId="59" fillId="7" borderId="7" xfId="0" applyFont="1" applyFill="1" applyBorder="1" applyAlignment="1">
      <alignment vertical="center" wrapText="1"/>
    </xf>
    <xf numFmtId="164" fontId="57" fillId="7" borderId="66" xfId="0" applyNumberFormat="1" applyFont="1" applyFill="1" applyBorder="1" applyAlignment="1">
      <alignment horizontal="center" vertical="top"/>
    </xf>
    <xf numFmtId="164" fontId="57" fillId="7" borderId="49" xfId="0" applyNumberFormat="1" applyFont="1" applyFill="1" applyBorder="1" applyAlignment="1">
      <alignment horizontal="center" vertical="top"/>
    </xf>
    <xf numFmtId="0" fontId="57" fillId="7" borderId="9" xfId="0" applyFont="1" applyFill="1" applyBorder="1" applyAlignment="1">
      <alignment vertical="center" wrapText="1"/>
    </xf>
    <xf numFmtId="164" fontId="57" fillId="7" borderId="8" xfId="0" applyNumberFormat="1" applyFont="1" applyFill="1" applyBorder="1" applyAlignment="1">
      <alignment horizontal="center" vertical="center" wrapText="1"/>
    </xf>
    <xf numFmtId="0" fontId="57" fillId="7" borderId="8" xfId="0" applyFont="1" applyFill="1" applyBorder="1" applyAlignment="1">
      <alignment vertical="center" wrapText="1"/>
    </xf>
    <xf numFmtId="0" fontId="57" fillId="7" borderId="10" xfId="0" applyFont="1" applyFill="1" applyBorder="1" applyAlignment="1">
      <alignment vertical="center" wrapText="1"/>
    </xf>
    <xf numFmtId="0" fontId="57" fillId="7" borderId="49" xfId="0" applyFont="1" applyFill="1" applyBorder="1" applyAlignment="1">
      <alignment vertical="center" wrapText="1"/>
    </xf>
    <xf numFmtId="0" fontId="57" fillId="7" borderId="7" xfId="0" applyFont="1" applyFill="1" applyBorder="1" applyAlignment="1">
      <alignment vertical="center" wrapText="1"/>
    </xf>
    <xf numFmtId="0" fontId="57" fillId="7" borderId="58" xfId="0" applyFont="1" applyFill="1" applyBorder="1" applyAlignment="1">
      <alignment vertical="center" wrapText="1"/>
    </xf>
    <xf numFmtId="164" fontId="57" fillId="7" borderId="54" xfId="0" applyNumberFormat="1" applyFont="1" applyFill="1" applyBorder="1" applyAlignment="1">
      <alignment horizontal="center" vertical="center" wrapText="1"/>
    </xf>
    <xf numFmtId="0" fontId="57" fillId="7" borderId="54" xfId="0" applyFont="1" applyFill="1" applyBorder="1" applyAlignment="1">
      <alignment vertical="center" wrapText="1"/>
    </xf>
    <xf numFmtId="0" fontId="57" fillId="7" borderId="49" xfId="0" applyFont="1" applyFill="1" applyBorder="1" applyAlignment="1">
      <alignment vertical="top" wrapText="1"/>
    </xf>
    <xf numFmtId="0" fontId="57" fillId="7" borderId="68" xfId="0" applyFont="1" applyFill="1" applyBorder="1" applyAlignment="1">
      <alignment horizontal="left" vertical="center" wrapText="1"/>
    </xf>
    <xf numFmtId="164" fontId="57" fillId="7" borderId="77" xfId="0" applyNumberFormat="1" applyFont="1" applyFill="1" applyBorder="1" applyAlignment="1">
      <alignment horizontal="center" vertical="center" wrapText="1"/>
    </xf>
    <xf numFmtId="0" fontId="57" fillId="7" borderId="35" xfId="0" applyFont="1" applyFill="1" applyBorder="1" applyAlignment="1">
      <alignment horizontal="center" vertical="center" wrapText="1"/>
    </xf>
    <xf numFmtId="0" fontId="57" fillId="7" borderId="73" xfId="0" applyFont="1" applyFill="1" applyBorder="1" applyAlignment="1">
      <alignment horizontal="center" vertical="center" wrapText="1"/>
    </xf>
    <xf numFmtId="0" fontId="57" fillId="7" borderId="54" xfId="0" applyFont="1" applyFill="1" applyBorder="1" applyAlignment="1">
      <alignment horizontal="center" vertical="center" wrapText="1"/>
    </xf>
    <xf numFmtId="0" fontId="57" fillId="7" borderId="8" xfId="0" applyFont="1" applyFill="1" applyBorder="1" applyAlignment="1">
      <alignment horizontal="center" vertical="center" wrapText="1"/>
    </xf>
    <xf numFmtId="0" fontId="57" fillId="7" borderId="49" xfId="0" applyFont="1" applyFill="1" applyBorder="1" applyAlignment="1">
      <alignment horizontal="left" vertical="center" wrapText="1"/>
    </xf>
    <xf numFmtId="164" fontId="57" fillId="7" borderId="35" xfId="0" applyNumberFormat="1" applyFont="1" applyFill="1" applyBorder="1" applyAlignment="1">
      <alignment horizontal="center" vertical="center" wrapText="1"/>
    </xf>
    <xf numFmtId="2" fontId="57" fillId="7" borderId="54" xfId="0" applyNumberFormat="1" applyFont="1" applyFill="1" applyBorder="1" applyAlignment="1">
      <alignment horizontal="center" vertical="center" wrapText="1"/>
    </xf>
    <xf numFmtId="164" fontId="59" fillId="7" borderId="49" xfId="0" applyNumberFormat="1" applyFont="1" applyFill="1" applyBorder="1" applyAlignment="1">
      <alignment horizontal="center" vertical="top"/>
    </xf>
    <xf numFmtId="0" fontId="57" fillId="7" borderId="35" xfId="0" applyFont="1" applyFill="1" applyBorder="1" applyAlignment="1">
      <alignment horizontal="left" vertical="top" wrapText="1"/>
    </xf>
    <xf numFmtId="2" fontId="57" fillId="7" borderId="35" xfId="0" applyNumberFormat="1" applyFont="1" applyFill="1" applyBorder="1" applyAlignment="1">
      <alignment horizontal="center" vertical="center" wrapText="1"/>
    </xf>
    <xf numFmtId="0" fontId="57" fillId="7" borderId="54" xfId="0" applyFont="1" applyFill="1" applyBorder="1" applyAlignment="1">
      <alignment horizontal="left" vertical="center" wrapText="1"/>
    </xf>
    <xf numFmtId="0" fontId="8" fillId="0" borderId="0" xfId="0" applyFont="1" applyAlignment="1">
      <alignment horizontal="justify" vertical="center" wrapText="1"/>
    </xf>
    <xf numFmtId="0" fontId="8" fillId="0" borderId="50" xfId="0" applyFont="1" applyBorder="1" applyAlignment="1">
      <alignment horizontal="left" vertical="center" wrapText="1"/>
    </xf>
    <xf numFmtId="0" fontId="8" fillId="0" borderId="38" xfId="0" applyFont="1" applyBorder="1" applyAlignment="1">
      <alignment vertical="center" wrapText="1"/>
    </xf>
    <xf numFmtId="164" fontId="8" fillId="0" borderId="29" xfId="0" applyNumberFormat="1" applyFont="1" applyBorder="1" applyAlignment="1">
      <alignment horizontal="center" vertical="center" wrapText="1"/>
    </xf>
    <xf numFmtId="0" fontId="8" fillId="0" borderId="41" xfId="0" applyFont="1" applyBorder="1" applyAlignment="1">
      <alignment horizontal="center" vertical="top"/>
    </xf>
    <xf numFmtId="2" fontId="8" fillId="0" borderId="40" xfId="0" applyNumberFormat="1" applyFont="1" applyBorder="1" applyAlignment="1">
      <alignment horizontal="center" vertical="top"/>
    </xf>
    <xf numFmtId="164" fontId="8" fillId="0" borderId="43" xfId="0" applyNumberFormat="1" applyFont="1" applyBorder="1" applyAlignment="1">
      <alignment horizontal="center" vertical="top"/>
    </xf>
    <xf numFmtId="0" fontId="8" fillId="0" borderId="0" xfId="0" applyFont="1" applyAlignment="1">
      <alignment vertical="center" wrapText="1"/>
    </xf>
    <xf numFmtId="164" fontId="8" fillId="0" borderId="18" xfId="0" applyNumberFormat="1" applyFont="1" applyBorder="1" applyAlignment="1">
      <alignment horizontal="center" vertical="center" wrapText="1"/>
    </xf>
    <xf numFmtId="0" fontId="9" fillId="4" borderId="41" xfId="0" applyFont="1" applyFill="1" applyBorder="1" applyAlignment="1">
      <alignment horizontal="center" vertical="top"/>
    </xf>
    <xf numFmtId="0" fontId="8" fillId="0" borderId="42" xfId="0" applyFont="1" applyBorder="1" applyAlignment="1">
      <alignment horizontal="left" vertical="top" wrapText="1"/>
    </xf>
    <xf numFmtId="0" fontId="8" fillId="0" borderId="29" xfId="0" applyFont="1" applyBorder="1" applyAlignment="1">
      <alignment horizontal="left" vertical="top"/>
    </xf>
    <xf numFmtId="9" fontId="8" fillId="0" borderId="29" xfId="0" applyNumberFormat="1" applyFont="1" applyBorder="1" applyAlignment="1">
      <alignment horizontal="center" vertical="top"/>
    </xf>
    <xf numFmtId="9" fontId="8" fillId="0" borderId="30" xfId="0" applyNumberFormat="1" applyFont="1" applyBorder="1" applyAlignment="1">
      <alignment horizontal="center" vertical="top"/>
    </xf>
    <xf numFmtId="164" fontId="8" fillId="7" borderId="44" xfId="0" applyNumberFormat="1" applyFont="1" applyFill="1" applyBorder="1" applyAlignment="1">
      <alignment horizontal="center" vertical="top"/>
    </xf>
    <xf numFmtId="164" fontId="8" fillId="7" borderId="66" xfId="0" applyNumberFormat="1" applyFont="1" applyFill="1" applyBorder="1" applyAlignment="1">
      <alignment horizontal="center" vertical="top"/>
    </xf>
    <xf numFmtId="0" fontId="8" fillId="7" borderId="7" xfId="0" applyFont="1" applyFill="1" applyBorder="1" applyAlignment="1">
      <alignment horizontal="center" vertical="top"/>
    </xf>
    <xf numFmtId="164" fontId="8" fillId="7" borderId="72" xfId="0" applyNumberFormat="1" applyFont="1" applyFill="1" applyBorder="1" applyAlignment="1">
      <alignment horizontal="center" vertical="top"/>
    </xf>
    <xf numFmtId="164" fontId="8" fillId="7" borderId="7" xfId="0" applyNumberFormat="1" applyFont="1" applyFill="1" applyBorder="1" applyAlignment="1">
      <alignment horizontal="center" vertical="top"/>
    </xf>
    <xf numFmtId="49" fontId="9" fillId="2" borderId="42" xfId="0" applyNumberFormat="1" applyFont="1" applyFill="1" applyBorder="1" applyAlignment="1">
      <alignment horizontal="center" vertical="top"/>
    </xf>
    <xf numFmtId="49" fontId="9" fillId="7" borderId="39" xfId="0" applyNumberFormat="1" applyFont="1" applyFill="1" applyBorder="1" applyAlignment="1">
      <alignment horizontal="center" vertical="top" wrapText="1"/>
    </xf>
    <xf numFmtId="0" fontId="9" fillId="13" borderId="31" xfId="0" applyFont="1" applyFill="1" applyBorder="1" applyAlignment="1">
      <alignment horizontal="center" vertical="top"/>
    </xf>
    <xf numFmtId="164" fontId="9" fillId="13" borderId="47" xfId="0" applyNumberFormat="1" applyFont="1" applyFill="1" applyBorder="1" applyAlignment="1">
      <alignment horizontal="center" vertical="top"/>
    </xf>
    <xf numFmtId="164" fontId="8" fillId="7" borderId="39" xfId="0" applyNumberFormat="1" applyFont="1" applyFill="1" applyBorder="1" applyAlignment="1">
      <alignment horizontal="center" vertical="center" wrapText="1"/>
    </xf>
    <xf numFmtId="0" fontId="8" fillId="7" borderId="78" xfId="0" applyFont="1" applyFill="1" applyBorder="1" applyAlignment="1">
      <alignment horizontal="center" vertical="center" wrapText="1"/>
    </xf>
    <xf numFmtId="0" fontId="74" fillId="7" borderId="40" xfId="0" applyFont="1" applyFill="1" applyBorder="1"/>
    <xf numFmtId="0" fontId="62" fillId="7" borderId="40" xfId="0" applyFont="1" applyFill="1" applyBorder="1" applyAlignment="1">
      <alignment vertical="top" wrapText="1"/>
    </xf>
    <xf numFmtId="0" fontId="8" fillId="7" borderId="12" xfId="0" applyFont="1" applyFill="1" applyBorder="1" applyAlignment="1">
      <alignment vertical="top" wrapText="1"/>
    </xf>
    <xf numFmtId="0" fontId="8" fillId="7" borderId="28" xfId="0" applyFont="1" applyFill="1" applyBorder="1" applyAlignment="1">
      <alignment horizontal="center" vertical="center" wrapText="1"/>
    </xf>
    <xf numFmtId="0" fontId="8" fillId="7" borderId="1" xfId="0" applyFont="1" applyFill="1" applyBorder="1" applyAlignment="1">
      <alignment horizontal="center" vertical="top"/>
    </xf>
    <xf numFmtId="0" fontId="8" fillId="7" borderId="14" xfId="0" applyFont="1" applyFill="1" applyBorder="1" applyAlignment="1">
      <alignment vertical="center" wrapText="1"/>
    </xf>
    <xf numFmtId="164" fontId="8" fillId="7" borderId="13" xfId="0" applyNumberFormat="1" applyFont="1" applyFill="1" applyBorder="1" applyAlignment="1">
      <alignment vertical="center" wrapText="1"/>
    </xf>
    <xf numFmtId="0" fontId="8" fillId="7" borderId="15" xfId="0" applyFont="1" applyFill="1" applyBorder="1" applyAlignment="1">
      <alignment horizontal="center" vertical="center" wrapText="1"/>
    </xf>
    <xf numFmtId="0" fontId="8" fillId="7" borderId="58" xfId="0" applyFont="1" applyFill="1" applyBorder="1" applyAlignment="1">
      <alignment vertical="top" wrapText="1"/>
    </xf>
    <xf numFmtId="0" fontId="8" fillId="7" borderId="75" xfId="0" applyFont="1" applyFill="1" applyBorder="1" applyAlignment="1">
      <alignment horizontal="center" vertical="center" wrapText="1"/>
    </xf>
    <xf numFmtId="0" fontId="8" fillId="7" borderId="8" xfId="0" applyFont="1" applyFill="1" applyBorder="1" applyAlignment="1">
      <alignment horizontal="center" vertical="top"/>
    </xf>
    <xf numFmtId="0" fontId="8" fillId="7" borderId="8" xfId="0" applyFont="1" applyFill="1" applyBorder="1" applyAlignment="1">
      <alignment horizontal="center" vertical="center"/>
    </xf>
    <xf numFmtId="0" fontId="9" fillId="7" borderId="52" xfId="0" applyFont="1" applyFill="1" applyBorder="1" applyAlignment="1">
      <alignment horizontal="center" vertical="top"/>
    </xf>
    <xf numFmtId="0" fontId="9" fillId="7" borderId="48" xfId="0" applyFont="1" applyFill="1" applyBorder="1" applyAlignment="1">
      <alignment vertical="top" wrapText="1"/>
    </xf>
    <xf numFmtId="0" fontId="8" fillId="7" borderId="13" xfId="0" applyFont="1" applyFill="1" applyBorder="1" applyAlignment="1">
      <alignment horizontal="left" vertical="top" wrapText="1"/>
    </xf>
    <xf numFmtId="0" fontId="9" fillId="7" borderId="17" xfId="0" applyFont="1" applyFill="1" applyBorder="1" applyAlignment="1">
      <alignment vertical="top" wrapText="1"/>
    </xf>
    <xf numFmtId="0" fontId="9" fillId="0" borderId="54" xfId="0" applyFont="1" applyBorder="1" applyAlignment="1">
      <alignment horizontal="left" vertical="top"/>
    </xf>
    <xf numFmtId="0" fontId="8" fillId="0" borderId="54" xfId="0" applyFont="1" applyBorder="1" applyAlignment="1">
      <alignment horizontal="left" vertical="center" wrapText="1"/>
    </xf>
    <xf numFmtId="0" fontId="8" fillId="5" borderId="54" xfId="0" applyFont="1" applyFill="1" applyBorder="1" applyAlignment="1">
      <alignment horizontal="center" vertical="center" wrapText="1"/>
    </xf>
    <xf numFmtId="0" fontId="8" fillId="0" borderId="54" xfId="0" applyFont="1" applyBorder="1" applyAlignment="1">
      <alignment vertical="center" wrapText="1"/>
    </xf>
    <xf numFmtId="0" fontId="9" fillId="7" borderId="40" xfId="0" applyFont="1" applyFill="1" applyBorder="1" applyAlignment="1">
      <alignment vertical="top" wrapText="1"/>
    </xf>
    <xf numFmtId="0" fontId="8" fillId="0" borderId="1" xfId="0" applyFont="1" applyBorder="1" applyAlignment="1">
      <alignment horizontal="left" vertical="top" wrapText="1"/>
    </xf>
    <xf numFmtId="49" fontId="9" fillId="2" borderId="65" xfId="0" applyNumberFormat="1" applyFont="1" applyFill="1" applyBorder="1" applyAlignment="1">
      <alignment horizontal="center" vertical="top"/>
    </xf>
    <xf numFmtId="49" fontId="9" fillId="3" borderId="53" xfId="0" applyNumberFormat="1" applyFont="1" applyFill="1" applyBorder="1" applyAlignment="1">
      <alignment horizontal="center" vertical="top"/>
    </xf>
    <xf numFmtId="0" fontId="75" fillId="0" borderId="53" xfId="0" applyFont="1" applyBorder="1" applyAlignment="1">
      <alignment vertical="top"/>
    </xf>
    <xf numFmtId="0" fontId="8" fillId="0" borderId="77" xfId="0" applyFont="1" applyBorder="1" applyAlignment="1">
      <alignment horizontal="left" vertical="center" wrapText="1"/>
    </xf>
    <xf numFmtId="0" fontId="8" fillId="5" borderId="35" xfId="0" applyFont="1" applyFill="1" applyBorder="1" applyAlignment="1">
      <alignment horizontal="center" vertical="center" wrapText="1"/>
    </xf>
    <xf numFmtId="164" fontId="75" fillId="0" borderId="75" xfId="0" applyNumberFormat="1" applyFont="1" applyBorder="1" applyAlignment="1">
      <alignment horizontal="center" vertical="top"/>
    </xf>
    <xf numFmtId="164" fontId="75" fillId="5" borderId="54" xfId="0" applyNumberFormat="1" applyFont="1" applyFill="1" applyBorder="1" applyAlignment="1">
      <alignment horizontal="center" vertical="top"/>
    </xf>
    <xf numFmtId="164" fontId="75" fillId="0" borderId="74" xfId="0" applyNumberFormat="1" applyFont="1" applyBorder="1" applyAlignment="1">
      <alignment horizontal="center" vertical="top"/>
    </xf>
    <xf numFmtId="0" fontId="8" fillId="0" borderId="75" xfId="0" applyFont="1" applyBorder="1" applyAlignment="1">
      <alignment horizontal="left" vertical="center" wrapText="1"/>
    </xf>
    <xf numFmtId="164" fontId="75" fillId="0" borderId="3" xfId="0" applyNumberFormat="1" applyFont="1" applyBorder="1" applyAlignment="1">
      <alignment horizontal="center" vertical="top"/>
    </xf>
    <xf numFmtId="0" fontId="8" fillId="7" borderId="75" xfId="0" applyFont="1" applyFill="1" applyBorder="1" applyAlignment="1">
      <alignment horizontal="left" vertical="top" wrapText="1"/>
    </xf>
    <xf numFmtId="0" fontId="75" fillId="0" borderId="17" xfId="0" applyFont="1" applyBorder="1" applyAlignment="1">
      <alignment horizontal="center" vertical="top"/>
    </xf>
    <xf numFmtId="164" fontId="75" fillId="0" borderId="27" xfId="0" applyNumberFormat="1" applyFont="1" applyBorder="1" applyAlignment="1">
      <alignment horizontal="center" vertical="top"/>
    </xf>
    <xf numFmtId="164" fontId="75" fillId="0" borderId="18" xfId="0" applyNumberFormat="1" applyFont="1" applyBorder="1" applyAlignment="1">
      <alignment horizontal="center" vertical="top"/>
    </xf>
    <xf numFmtId="164" fontId="75" fillId="0" borderId="19" xfId="0" applyNumberFormat="1" applyFont="1" applyBorder="1" applyAlignment="1">
      <alignment horizontal="center" vertical="top"/>
    </xf>
    <xf numFmtId="0" fontId="8" fillId="0" borderId="80" xfId="0" applyFont="1" applyBorder="1" applyAlignment="1">
      <alignment vertical="center" wrapText="1"/>
    </xf>
    <xf numFmtId="164" fontId="8" fillId="5" borderId="8" xfId="0" applyNumberFormat="1" applyFont="1" applyFill="1" applyBorder="1" applyAlignment="1">
      <alignment horizontal="center" vertical="center" wrapText="1"/>
    </xf>
    <xf numFmtId="0" fontId="75" fillId="0" borderId="32" xfId="0" applyFont="1" applyBorder="1" applyAlignment="1">
      <alignment horizontal="left" vertical="top"/>
    </xf>
    <xf numFmtId="9" fontId="75" fillId="0" borderId="3" xfId="0" applyNumberFormat="1" applyFont="1" applyBorder="1" applyAlignment="1">
      <alignment horizontal="center" vertical="top"/>
    </xf>
    <xf numFmtId="9" fontId="75" fillId="0" borderId="57" xfId="0" applyNumberFormat="1" applyFont="1" applyBorder="1" applyAlignment="1">
      <alignment horizontal="center" vertical="top"/>
    </xf>
    <xf numFmtId="0" fontId="9" fillId="0" borderId="31" xfId="0" applyFont="1" applyBorder="1" applyAlignment="1">
      <alignment horizontal="left" vertical="top"/>
    </xf>
    <xf numFmtId="0" fontId="9" fillId="0" borderId="22" xfId="0" applyFont="1" applyBorder="1" applyAlignment="1">
      <alignment horizontal="left" vertical="top"/>
    </xf>
    <xf numFmtId="0" fontId="9" fillId="0" borderId="23" xfId="0" applyFont="1" applyBorder="1" applyAlignment="1">
      <alignment horizontal="left" vertical="top"/>
    </xf>
    <xf numFmtId="0" fontId="8" fillId="0" borderId="31" xfId="4" applyFont="1" applyBorder="1" applyAlignment="1">
      <alignment vertical="top" wrapText="1"/>
    </xf>
    <xf numFmtId="49" fontId="8" fillId="0" borderId="31" xfId="0" applyNumberFormat="1" applyFont="1" applyBorder="1" applyAlignment="1">
      <alignment horizontal="center" vertical="center"/>
    </xf>
    <xf numFmtId="0" fontId="8" fillId="5" borderId="76" xfId="0" applyFont="1" applyFill="1" applyBorder="1" applyAlignment="1">
      <alignment horizontal="center" vertical="center" wrapText="1"/>
    </xf>
    <xf numFmtId="164" fontId="9" fillId="0" borderId="49" xfId="0" applyNumberFormat="1" applyFont="1" applyBorder="1" applyAlignment="1">
      <alignment horizontal="center" vertical="top"/>
    </xf>
    <xf numFmtId="164" fontId="9" fillId="0" borderId="66" xfId="0" applyNumberFormat="1" applyFont="1" applyBorder="1" applyAlignment="1">
      <alignment horizontal="center" vertical="top"/>
    </xf>
    <xf numFmtId="0" fontId="75" fillId="0" borderId="58" xfId="0" applyFont="1" applyBorder="1" applyAlignment="1">
      <alignment horizontal="left" vertical="center" wrapText="1"/>
    </xf>
    <xf numFmtId="164" fontId="75" fillId="5" borderId="35" xfId="0" applyNumberFormat="1" applyFont="1" applyFill="1" applyBorder="1" applyAlignment="1">
      <alignment horizontal="center" vertical="center" wrapText="1"/>
    </xf>
    <xf numFmtId="164" fontId="75" fillId="5" borderId="37" xfId="0" applyNumberFormat="1" applyFont="1" applyFill="1" applyBorder="1" applyAlignment="1">
      <alignment horizontal="left" vertical="center" wrapText="1"/>
    </xf>
    <xf numFmtId="49" fontId="9" fillId="7" borderId="34" xfId="0" applyNumberFormat="1" applyFont="1" applyFill="1" applyBorder="1" applyAlignment="1">
      <alignment vertical="top" wrapText="1"/>
    </xf>
    <xf numFmtId="0" fontId="8" fillId="0" borderId="76" xfId="0" applyFont="1" applyBorder="1" applyAlignment="1">
      <alignment vertical="top" wrapText="1"/>
    </xf>
    <xf numFmtId="49" fontId="9" fillId="7" borderId="6" xfId="0" applyNumberFormat="1" applyFont="1" applyFill="1" applyBorder="1" applyAlignment="1">
      <alignment vertical="top" wrapText="1"/>
    </xf>
    <xf numFmtId="164" fontId="9" fillId="0" borderId="53" xfId="0" applyNumberFormat="1" applyFont="1" applyBorder="1" applyAlignment="1">
      <alignment horizontal="center" vertical="top"/>
    </xf>
    <xf numFmtId="164" fontId="9" fillId="5" borderId="53" xfId="0" applyNumberFormat="1" applyFont="1" applyFill="1" applyBorder="1" applyAlignment="1">
      <alignment horizontal="center" vertical="top"/>
    </xf>
    <xf numFmtId="164" fontId="75" fillId="0" borderId="53" xfId="0" applyNumberFormat="1" applyFont="1" applyBorder="1" applyAlignment="1">
      <alignment horizontal="center" vertical="top"/>
    </xf>
    <xf numFmtId="0" fontId="8" fillId="0" borderId="75" xfId="0" applyFont="1" applyBorder="1" applyAlignment="1">
      <alignment vertical="top" wrapText="1"/>
    </xf>
    <xf numFmtId="49" fontId="9" fillId="7" borderId="38" xfId="0" applyNumberFormat="1" applyFont="1" applyFill="1" applyBorder="1" applyAlignment="1">
      <alignment vertical="top" wrapText="1"/>
    </xf>
    <xf numFmtId="0" fontId="76" fillId="0" borderId="28" xfId="0" applyFont="1" applyBorder="1" applyAlignment="1">
      <alignment vertical="top" wrapText="1"/>
    </xf>
    <xf numFmtId="0" fontId="8" fillId="0" borderId="78" xfId="0" applyFont="1" applyBorder="1" applyAlignment="1">
      <alignment horizontal="center" wrapText="1"/>
    </xf>
    <xf numFmtId="0" fontId="8" fillId="0" borderId="76" xfId="0" applyFont="1" applyBorder="1" applyAlignment="1">
      <alignment vertical="center" wrapText="1"/>
    </xf>
    <xf numFmtId="164" fontId="9" fillId="5" borderId="12" xfId="0" applyNumberFormat="1" applyFont="1" applyFill="1" applyBorder="1" applyAlignment="1">
      <alignment horizontal="left" vertical="center" wrapText="1"/>
    </xf>
    <xf numFmtId="164" fontId="8" fillId="5" borderId="28" xfId="0" applyNumberFormat="1" applyFont="1" applyFill="1" applyBorder="1" applyAlignment="1">
      <alignment horizontal="center" wrapText="1"/>
    </xf>
    <xf numFmtId="0" fontId="8" fillId="0" borderId="1" xfId="0" applyFont="1" applyBorder="1" applyAlignment="1">
      <alignment horizontal="center" wrapText="1"/>
    </xf>
    <xf numFmtId="164" fontId="8" fillId="5" borderId="50" xfId="0" applyNumberFormat="1" applyFont="1" applyFill="1" applyBorder="1" applyAlignment="1">
      <alignment horizontal="left" vertical="center" wrapText="1"/>
    </xf>
    <xf numFmtId="164" fontId="8" fillId="5" borderId="52" xfId="0" applyNumberFormat="1" applyFont="1" applyFill="1" applyBorder="1" applyAlignment="1">
      <alignment horizontal="left" vertical="center" wrapText="1"/>
    </xf>
    <xf numFmtId="0" fontId="55" fillId="0" borderId="52" xfId="0" applyFont="1" applyBorder="1" applyAlignment="1">
      <alignment vertical="center" wrapText="1"/>
    </xf>
    <xf numFmtId="164" fontId="9" fillId="5" borderId="65" xfId="0" applyNumberFormat="1" applyFont="1" applyFill="1" applyBorder="1" applyAlignment="1">
      <alignment horizontal="left" vertical="center" wrapText="1"/>
    </xf>
    <xf numFmtId="0" fontId="8" fillId="0" borderId="79" xfId="0" applyFont="1" applyBorder="1" applyAlignment="1">
      <alignment horizontal="center" vertical="top"/>
    </xf>
    <xf numFmtId="164" fontId="8" fillId="0" borderId="72" xfId="0" applyNumberFormat="1" applyFont="1" applyBorder="1" applyAlignment="1">
      <alignment horizontal="center" vertical="top"/>
    </xf>
    <xf numFmtId="164" fontId="9" fillId="5" borderId="51" xfId="0" applyNumberFormat="1" applyFont="1" applyFill="1" applyBorder="1" applyAlignment="1">
      <alignment horizontal="left" vertical="center" wrapText="1"/>
    </xf>
    <xf numFmtId="49" fontId="9" fillId="7" borderId="32" xfId="0" applyNumberFormat="1" applyFont="1" applyFill="1" applyBorder="1" applyAlignment="1">
      <alignment horizontal="center" vertical="top" wrapText="1"/>
    </xf>
    <xf numFmtId="49" fontId="9" fillId="7" borderId="21" xfId="0" applyNumberFormat="1" applyFont="1" applyFill="1" applyBorder="1" applyAlignment="1">
      <alignment horizontal="center" vertical="top" wrapText="1"/>
    </xf>
    <xf numFmtId="49" fontId="8" fillId="0" borderId="47" xfId="0" applyNumberFormat="1" applyFont="1" applyBorder="1" applyAlignment="1">
      <alignment horizontal="center" vertical="top"/>
    </xf>
    <xf numFmtId="49" fontId="8" fillId="0" borderId="31" xfId="0" applyNumberFormat="1" applyFont="1" applyBorder="1" applyAlignment="1">
      <alignment vertical="top"/>
    </xf>
    <xf numFmtId="0" fontId="9" fillId="0" borderId="3" xfId="0" applyFont="1" applyBorder="1" applyAlignment="1">
      <alignment horizontal="center" vertical="top"/>
    </xf>
    <xf numFmtId="164" fontId="9" fillId="0" borderId="3" xfId="0" applyNumberFormat="1" applyFont="1" applyBorder="1" applyAlignment="1">
      <alignment horizontal="center" vertical="top"/>
    </xf>
    <xf numFmtId="164" fontId="9" fillId="0" borderId="21" xfId="0" applyNumberFormat="1" applyFont="1" applyBorder="1" applyAlignment="1">
      <alignment horizontal="center" vertical="top"/>
    </xf>
    <xf numFmtId="164" fontId="8" fillId="5" borderId="32" xfId="0" applyNumberFormat="1" applyFont="1" applyFill="1" applyBorder="1" applyAlignment="1">
      <alignment horizontal="center" vertical="center" wrapText="1"/>
    </xf>
    <xf numFmtId="0" fontId="75" fillId="0" borderId="3" xfId="0" applyFont="1" applyBorder="1" applyAlignment="1">
      <alignment horizontal="center" vertical="top"/>
    </xf>
    <xf numFmtId="164" fontId="75" fillId="0" borderId="21" xfId="0" applyNumberFormat="1" applyFont="1" applyBorder="1" applyAlignment="1">
      <alignment horizontal="center" vertical="top"/>
    </xf>
    <xf numFmtId="0" fontId="8" fillId="0" borderId="47" xfId="0" applyFont="1" applyBorder="1" applyAlignment="1">
      <alignment vertical="center" wrapText="1"/>
    </xf>
    <xf numFmtId="0" fontId="8" fillId="7" borderId="47" xfId="0" applyFont="1" applyFill="1" applyBorder="1" applyAlignment="1">
      <alignment horizontal="left" vertical="top" wrapText="1"/>
    </xf>
    <xf numFmtId="49" fontId="8" fillId="0" borderId="56" xfId="0" applyNumberFormat="1" applyFont="1" applyBorder="1" applyAlignment="1">
      <alignment vertical="top"/>
    </xf>
    <xf numFmtId="0" fontId="75" fillId="0" borderId="18" xfId="0" applyFont="1" applyBorder="1" applyAlignment="1">
      <alignment horizontal="center" vertical="top"/>
    </xf>
    <xf numFmtId="164" fontId="75" fillId="0" borderId="6" xfId="0" applyNumberFormat="1" applyFont="1" applyBorder="1" applyAlignment="1">
      <alignment horizontal="center" vertical="top"/>
    </xf>
    <xf numFmtId="0" fontId="8" fillId="0" borderId="7" xfId="0" applyFont="1" applyBorder="1" applyAlignment="1">
      <alignment vertical="center" wrapText="1"/>
    </xf>
    <xf numFmtId="49" fontId="9" fillId="2" borderId="31" xfId="0" applyNumberFormat="1" applyFont="1" applyFill="1" applyBorder="1" applyAlignment="1">
      <alignment vertical="top"/>
    </xf>
    <xf numFmtId="49" fontId="9" fillId="3" borderId="47" xfId="0" applyNumberFormat="1" applyFont="1" applyFill="1" applyBorder="1" applyAlignment="1">
      <alignment vertical="top"/>
    </xf>
    <xf numFmtId="49" fontId="9" fillId="7" borderId="32" xfId="0" applyNumberFormat="1" applyFont="1" applyFill="1" applyBorder="1" applyAlignment="1">
      <alignment vertical="top" wrapText="1"/>
    </xf>
    <xf numFmtId="49" fontId="9" fillId="7" borderId="57" xfId="0" applyNumberFormat="1" applyFont="1" applyFill="1" applyBorder="1" applyAlignment="1">
      <alignment horizontal="center" vertical="top" wrapText="1"/>
    </xf>
    <xf numFmtId="49" fontId="8" fillId="0" borderId="47" xfId="0" applyNumberFormat="1" applyFont="1" applyBorder="1" applyAlignment="1">
      <alignment vertical="top"/>
    </xf>
    <xf numFmtId="49" fontId="9" fillId="2" borderId="56" xfId="0" applyNumberFormat="1" applyFont="1" applyFill="1" applyBorder="1" applyAlignment="1">
      <alignment vertical="top"/>
    </xf>
    <xf numFmtId="49" fontId="9" fillId="7" borderId="27" xfId="0" applyNumberFormat="1" applyFont="1" applyFill="1" applyBorder="1" applyAlignment="1">
      <alignment vertical="top" wrapText="1"/>
    </xf>
    <xf numFmtId="49" fontId="8" fillId="0" borderId="2" xfId="0" applyNumberFormat="1" applyFont="1" applyBorder="1" applyAlignment="1">
      <alignment horizontal="center" vertical="top"/>
    </xf>
    <xf numFmtId="0" fontId="8" fillId="7" borderId="47" xfId="0" applyFont="1" applyFill="1" applyBorder="1" applyAlignment="1">
      <alignment vertical="center" wrapText="1"/>
    </xf>
    <xf numFmtId="49" fontId="9" fillId="7" borderId="2" xfId="0" applyNumberFormat="1" applyFont="1" applyFill="1" applyBorder="1" applyAlignment="1">
      <alignment horizontal="center" vertical="top" wrapText="1"/>
    </xf>
    <xf numFmtId="49" fontId="8" fillId="7" borderId="47" xfId="0" applyNumberFormat="1" applyFont="1" applyFill="1" applyBorder="1" applyAlignment="1">
      <alignment horizontal="center" vertical="top"/>
    </xf>
    <xf numFmtId="49" fontId="8" fillId="7" borderId="31" xfId="0" applyNumberFormat="1" applyFont="1" applyFill="1" applyBorder="1" applyAlignment="1">
      <alignment vertical="top"/>
    </xf>
    <xf numFmtId="0" fontId="75" fillId="7" borderId="3" xfId="0" applyFont="1" applyFill="1" applyBorder="1" applyAlignment="1">
      <alignment horizontal="center" vertical="top"/>
    </xf>
    <xf numFmtId="164" fontId="75" fillId="7" borderId="3" xfId="0" applyNumberFormat="1" applyFont="1" applyFill="1" applyBorder="1" applyAlignment="1">
      <alignment horizontal="center" vertical="top"/>
    </xf>
    <xf numFmtId="164" fontId="75" fillId="7" borderId="21" xfId="0" applyNumberFormat="1" applyFont="1" applyFill="1" applyBorder="1" applyAlignment="1">
      <alignment horizontal="center" vertical="top"/>
    </xf>
    <xf numFmtId="0" fontId="8" fillId="7" borderId="47" xfId="0" applyFont="1" applyFill="1" applyBorder="1" applyAlignment="1">
      <alignment wrapText="1"/>
    </xf>
    <xf numFmtId="0" fontId="9" fillId="9" borderId="22" xfId="0" applyFont="1" applyFill="1" applyBorder="1" applyAlignment="1">
      <alignment horizontal="center" vertical="top"/>
    </xf>
    <xf numFmtId="0" fontId="9" fillId="9" borderId="2" xfId="0" applyFont="1" applyFill="1" applyBorder="1" applyAlignment="1">
      <alignment horizontal="left" vertical="top"/>
    </xf>
    <xf numFmtId="49" fontId="9" fillId="16" borderId="42" xfId="4" applyNumberFormat="1" applyFont="1" applyFill="1" applyBorder="1" applyAlignment="1">
      <alignment vertical="top"/>
    </xf>
    <xf numFmtId="164" fontId="9" fillId="12" borderId="40" xfId="4" applyNumberFormat="1" applyFont="1" applyFill="1" applyBorder="1" applyAlignment="1">
      <alignment horizontal="center" vertical="top"/>
    </xf>
    <xf numFmtId="49" fontId="9" fillId="12" borderId="42" xfId="4" applyNumberFormat="1" applyFont="1" applyFill="1" applyBorder="1" applyAlignment="1">
      <alignment vertical="top"/>
    </xf>
    <xf numFmtId="49" fontId="9" fillId="12" borderId="41" xfId="4" applyNumberFormat="1" applyFont="1" applyFill="1" applyBorder="1" applyAlignment="1">
      <alignment vertical="top"/>
    </xf>
    <xf numFmtId="49" fontId="9" fillId="12" borderId="43" xfId="4" applyNumberFormat="1" applyFont="1" applyFill="1" applyBorder="1" applyAlignment="1">
      <alignment vertical="top"/>
    </xf>
    <xf numFmtId="2" fontId="9" fillId="12" borderId="47" xfId="0" applyNumberFormat="1" applyFont="1" applyFill="1" applyBorder="1" applyAlignment="1">
      <alignment horizontal="center" vertical="top"/>
    </xf>
    <xf numFmtId="164" fontId="7" fillId="0" borderId="0" xfId="0" applyNumberFormat="1" applyFont="1"/>
    <xf numFmtId="164" fontId="25" fillId="0" borderId="0" xfId="0" applyNumberFormat="1" applyFont="1"/>
    <xf numFmtId="164" fontId="7" fillId="7" borderId="0" xfId="0" applyNumberFormat="1" applyFont="1" applyFill="1"/>
    <xf numFmtId="0" fontId="25" fillId="0" borderId="0" xfId="0" applyFont="1"/>
    <xf numFmtId="2" fontId="7" fillId="7" borderId="0" xfId="0" applyNumberFormat="1" applyFont="1" applyFill="1"/>
    <xf numFmtId="2" fontId="7" fillId="0" borderId="0" xfId="0" applyNumberFormat="1" applyFont="1"/>
    <xf numFmtId="2" fontId="25" fillId="0" borderId="0" xfId="0" applyNumberFormat="1" applyFont="1"/>
    <xf numFmtId="0" fontId="20" fillId="0" borderId="31" xfId="0" applyFont="1" applyBorder="1" applyAlignment="1">
      <alignment vertical="center" wrapText="1"/>
    </xf>
    <xf numFmtId="0" fontId="20" fillId="0" borderId="22" xfId="0" applyFont="1" applyBorder="1" applyAlignment="1">
      <alignment vertical="center" wrapText="1"/>
    </xf>
    <xf numFmtId="0" fontId="22" fillId="0" borderId="22" xfId="0" applyFont="1" applyBorder="1"/>
    <xf numFmtId="2" fontId="20" fillId="6" borderId="47" xfId="0" applyNumberFormat="1" applyFont="1" applyFill="1" applyBorder="1" applyAlignment="1">
      <alignment horizontal="center" vertical="top" wrapText="1"/>
    </xf>
    <xf numFmtId="2" fontId="20" fillId="6" borderId="31" xfId="0" applyNumberFormat="1" applyFont="1" applyFill="1" applyBorder="1" applyAlignment="1">
      <alignment horizontal="center" vertical="top" wrapText="1"/>
    </xf>
    <xf numFmtId="2" fontId="20" fillId="6" borderId="48" xfId="0" applyNumberFormat="1" applyFont="1" applyFill="1" applyBorder="1" applyAlignment="1">
      <alignment horizontal="center" vertical="top" wrapText="1"/>
    </xf>
    <xf numFmtId="2" fontId="18" fillId="0" borderId="4" xfId="0" applyNumberFormat="1" applyFont="1" applyBorder="1" applyAlignment="1">
      <alignment horizontal="center" vertical="top" wrapText="1"/>
    </xf>
    <xf numFmtId="2" fontId="18" fillId="0" borderId="16" xfId="0" applyNumberFormat="1" applyFont="1" applyBorder="1" applyAlignment="1">
      <alignment horizontal="center" vertical="top" wrapText="1"/>
    </xf>
    <xf numFmtId="2" fontId="18" fillId="0" borderId="49" xfId="0" applyNumberFormat="1" applyFont="1" applyBorder="1" applyAlignment="1">
      <alignment horizontal="center" vertical="top" wrapText="1"/>
    </xf>
    <xf numFmtId="164" fontId="25" fillId="7" borderId="0" xfId="0" applyNumberFormat="1" applyFont="1" applyFill="1"/>
    <xf numFmtId="2" fontId="18" fillId="0" borderId="59" xfId="0" applyNumberFormat="1" applyFont="1" applyBorder="1" applyAlignment="1">
      <alignment horizontal="center" vertical="top" wrapText="1"/>
    </xf>
    <xf numFmtId="0" fontId="3" fillId="7" borderId="0" xfId="0" applyFont="1" applyFill="1" applyAlignment="1">
      <alignment vertical="top"/>
    </xf>
    <xf numFmtId="0" fontId="18" fillId="0" borderId="49" xfId="7" applyFont="1" applyBorder="1" applyAlignment="1">
      <alignment horizontal="center" vertical="top" wrapText="1"/>
    </xf>
    <xf numFmtId="164" fontId="18" fillId="0" borderId="59" xfId="7" applyNumberFormat="1" applyFont="1" applyBorder="1" applyAlignment="1">
      <alignment horizontal="center" vertical="top" wrapText="1"/>
    </xf>
    <xf numFmtId="164" fontId="18" fillId="0" borderId="49" xfId="7" applyNumberFormat="1" applyFont="1" applyBorder="1" applyAlignment="1">
      <alignment horizontal="center" vertical="top" wrapText="1"/>
    </xf>
    <xf numFmtId="0" fontId="0" fillId="7" borderId="0" xfId="0" applyFill="1"/>
    <xf numFmtId="2" fontId="18" fillId="0" borderId="7" xfId="0" applyNumberFormat="1" applyFont="1" applyBorder="1" applyAlignment="1">
      <alignment horizontal="center" vertical="top" wrapText="1"/>
    </xf>
    <xf numFmtId="2" fontId="18" fillId="0" borderId="79" xfId="0" applyNumberFormat="1" applyFont="1" applyBorder="1" applyAlignment="1">
      <alignment horizontal="center" vertical="top" wrapText="1"/>
    </xf>
    <xf numFmtId="2" fontId="18" fillId="0" borderId="11" xfId="0" applyNumberFormat="1" applyFont="1" applyBorder="1" applyAlignment="1">
      <alignment horizontal="center" vertical="top" wrapText="1"/>
    </xf>
    <xf numFmtId="2" fontId="18" fillId="0" borderId="20" xfId="0" applyNumberFormat="1" applyFont="1" applyBorder="1" applyAlignment="1">
      <alignment horizontal="center" vertical="top" wrapText="1"/>
    </xf>
    <xf numFmtId="2" fontId="25" fillId="7" borderId="0" xfId="0" applyNumberFormat="1" applyFont="1" applyFill="1"/>
    <xf numFmtId="2" fontId="20" fillId="6" borderId="43" xfId="0" applyNumberFormat="1" applyFont="1" applyFill="1" applyBorder="1" applyAlignment="1">
      <alignment vertical="top" wrapText="1"/>
    </xf>
    <xf numFmtId="0" fontId="8" fillId="0" borderId="35" xfId="0" applyFont="1" applyBorder="1" applyAlignment="1">
      <alignment horizontal="center" vertical="top" wrapText="1"/>
    </xf>
    <xf numFmtId="0" fontId="8" fillId="7" borderId="0" xfId="0" applyFont="1" applyFill="1" applyAlignment="1">
      <alignment wrapText="1"/>
    </xf>
    <xf numFmtId="164" fontId="20" fillId="16" borderId="47" xfId="4" applyNumberFormat="1" applyFont="1" applyFill="1" applyBorder="1" applyAlignment="1">
      <alignment horizontal="center" vertical="top"/>
    </xf>
    <xf numFmtId="164" fontId="20" fillId="9" borderId="22" xfId="0" applyNumberFormat="1" applyFont="1" applyFill="1" applyBorder="1" applyAlignment="1">
      <alignment horizontal="left" vertical="top" wrapText="1"/>
    </xf>
    <xf numFmtId="0" fontId="77" fillId="16" borderId="22" xfId="0" applyFont="1" applyFill="1" applyBorder="1" applyAlignment="1">
      <alignment vertical="center"/>
    </xf>
    <xf numFmtId="0" fontId="20" fillId="16" borderId="22" xfId="0" applyFont="1" applyFill="1" applyBorder="1" applyAlignment="1">
      <alignment horizontal="left" vertical="top"/>
    </xf>
    <xf numFmtId="0" fontId="20" fillId="2" borderId="22" xfId="0" applyFont="1" applyFill="1" applyBorder="1" applyAlignment="1">
      <alignment horizontal="left" vertical="top"/>
    </xf>
    <xf numFmtId="0" fontId="22" fillId="16" borderId="22" xfId="0" applyFont="1" applyFill="1" applyBorder="1"/>
    <xf numFmtId="0" fontId="20" fillId="2" borderId="23" xfId="0" applyFont="1" applyFill="1" applyBorder="1" applyAlignment="1">
      <alignment horizontal="left" vertical="top"/>
    </xf>
    <xf numFmtId="0" fontId="20" fillId="0" borderId="71" xfId="0" applyFont="1" applyBorder="1" applyAlignment="1">
      <alignment horizontal="left" vertical="top"/>
    </xf>
    <xf numFmtId="0" fontId="18" fillId="0" borderId="77" xfId="0" applyFont="1" applyBorder="1" applyAlignment="1">
      <alignment vertical="top" wrapText="1"/>
    </xf>
    <xf numFmtId="0" fontId="20" fillId="0" borderId="42" xfId="0" applyFont="1" applyBorder="1" applyAlignment="1">
      <alignment vertical="top"/>
    </xf>
    <xf numFmtId="0" fontId="20" fillId="0" borderId="41" xfId="0" applyFont="1" applyBorder="1" applyAlignment="1">
      <alignment horizontal="left" vertical="top"/>
    </xf>
    <xf numFmtId="0" fontId="18" fillId="0" borderId="41" xfId="0" applyFont="1" applyBorder="1" applyAlignment="1">
      <alignment horizontal="left" vertical="top"/>
    </xf>
    <xf numFmtId="0" fontId="20" fillId="0" borderId="43" xfId="0" applyFont="1" applyBorder="1" applyAlignment="1">
      <alignment horizontal="left" vertical="top"/>
    </xf>
    <xf numFmtId="0" fontId="18" fillId="0" borderId="28" xfId="0" applyFont="1" applyBorder="1" applyAlignment="1">
      <alignment vertical="top" wrapText="1"/>
    </xf>
    <xf numFmtId="0" fontId="20" fillId="9" borderId="31" xfId="0" applyFont="1" applyFill="1" applyBorder="1" applyAlignment="1">
      <alignment vertical="center"/>
    </xf>
    <xf numFmtId="49" fontId="20" fillId="9" borderId="22" xfId="0" applyNumberFormat="1" applyFont="1" applyFill="1" applyBorder="1" applyAlignment="1">
      <alignment vertical="top" wrapText="1"/>
    </xf>
    <xf numFmtId="0" fontId="18" fillId="9" borderId="22" xfId="0" applyFont="1" applyFill="1" applyBorder="1" applyAlignment="1">
      <alignment vertical="top" wrapText="1"/>
    </xf>
    <xf numFmtId="0" fontId="22" fillId="9" borderId="22" xfId="0" applyFont="1" applyFill="1" applyBorder="1" applyAlignment="1">
      <alignment vertical="top" wrapText="1"/>
    </xf>
    <xf numFmtId="0" fontId="7" fillId="9" borderId="22" xfId="0" applyFont="1" applyFill="1" applyBorder="1" applyAlignment="1">
      <alignment vertical="top" wrapText="1"/>
    </xf>
    <xf numFmtId="0" fontId="7" fillId="9" borderId="23" xfId="0" applyFont="1" applyFill="1" applyBorder="1" applyAlignment="1">
      <alignment vertical="top" wrapText="1"/>
    </xf>
    <xf numFmtId="49" fontId="20" fillId="9" borderId="17" xfId="0" applyNumberFormat="1" applyFont="1" applyFill="1" applyBorder="1" applyAlignment="1">
      <alignment horizontal="center" vertical="top"/>
    </xf>
    <xf numFmtId="0" fontId="20" fillId="0" borderId="63" xfId="0" applyFont="1" applyBorder="1" applyAlignment="1">
      <alignment vertical="center"/>
    </xf>
    <xf numFmtId="49" fontId="20" fillId="0" borderId="64" xfId="0" applyNumberFormat="1" applyFont="1" applyBorder="1" applyAlignment="1">
      <alignment vertical="top" wrapText="1"/>
    </xf>
    <xf numFmtId="0" fontId="22" fillId="0" borderId="64" xfId="0" applyFont="1" applyBorder="1" applyAlignment="1">
      <alignment vertical="top" wrapText="1"/>
    </xf>
    <xf numFmtId="0" fontId="22" fillId="0" borderId="71" xfId="0" applyFont="1" applyBorder="1" applyAlignment="1">
      <alignment vertical="top" wrapText="1"/>
    </xf>
    <xf numFmtId="0" fontId="18" fillId="0" borderId="31" xfId="0" applyFont="1" applyBorder="1" applyAlignment="1">
      <alignment vertical="top" wrapText="1"/>
    </xf>
    <xf numFmtId="0" fontId="14" fillId="0" borderId="57" xfId="0" applyFont="1" applyBorder="1" applyAlignment="1">
      <alignment horizontal="center" vertical="center" wrapText="1"/>
    </xf>
    <xf numFmtId="49" fontId="20" fillId="7" borderId="48" xfId="0" applyNumberFormat="1" applyFont="1" applyFill="1" applyBorder="1" applyAlignment="1">
      <alignment horizontal="center" vertical="top" wrapText="1"/>
    </xf>
    <xf numFmtId="0" fontId="18" fillId="0" borderId="4" xfId="0" applyFont="1" applyBorder="1" applyAlignment="1">
      <alignment horizontal="center" vertical="top"/>
    </xf>
    <xf numFmtId="164" fontId="18" fillId="0" borderId="44" xfId="0" applyNumberFormat="1" applyFont="1" applyBorder="1" applyAlignment="1">
      <alignment horizontal="center" vertical="top"/>
    </xf>
    <xf numFmtId="164" fontId="18" fillId="5" borderId="35" xfId="0" applyNumberFormat="1" applyFont="1" applyFill="1" applyBorder="1" applyAlignment="1">
      <alignment horizontal="center" vertical="center" wrapText="1"/>
    </xf>
    <xf numFmtId="0" fontId="22" fillId="7" borderId="40" xfId="0" applyFont="1" applyFill="1" applyBorder="1" applyAlignment="1">
      <alignment horizontal="center" vertical="top" wrapText="1"/>
    </xf>
    <xf numFmtId="0" fontId="20" fillId="4" borderId="41" xfId="0" applyFont="1" applyFill="1" applyBorder="1" applyAlignment="1">
      <alignment horizontal="center" vertical="top"/>
    </xf>
    <xf numFmtId="164" fontId="20" fillId="4" borderId="40" xfId="0" applyNumberFormat="1" applyFont="1" applyFill="1" applyBorder="1" applyAlignment="1">
      <alignment horizontal="center" vertical="top"/>
    </xf>
    <xf numFmtId="0" fontId="18" fillId="0" borderId="12" xfId="0" applyFont="1" applyBorder="1" applyAlignment="1">
      <alignment horizontal="left" vertical="top"/>
    </xf>
    <xf numFmtId="0" fontId="18" fillId="0" borderId="28" xfId="0" applyFont="1" applyBorder="1" applyAlignment="1">
      <alignment horizontal="left" vertical="top"/>
    </xf>
    <xf numFmtId="9" fontId="18" fillId="0" borderId="1" xfId="0" applyNumberFormat="1" applyFont="1" applyBorder="1" applyAlignment="1">
      <alignment horizontal="center" vertical="top"/>
    </xf>
    <xf numFmtId="9" fontId="18" fillId="0" borderId="78" xfId="0" applyNumberFormat="1" applyFont="1" applyBorder="1" applyAlignment="1">
      <alignment horizontal="center" vertical="top"/>
    </xf>
    <xf numFmtId="164" fontId="18" fillId="0" borderId="4" xfId="0" applyNumberFormat="1" applyFont="1" applyBorder="1" applyAlignment="1">
      <alignment horizontal="center" vertical="top"/>
    </xf>
    <xf numFmtId="0" fontId="18" fillId="0" borderId="76" xfId="0" applyFont="1" applyBorder="1" applyAlignment="1">
      <alignment horizontal="left" vertical="top" wrapText="1"/>
    </xf>
    <xf numFmtId="164" fontId="18" fillId="5" borderId="13" xfId="0" applyNumberFormat="1" applyFont="1" applyFill="1" applyBorder="1" applyAlignment="1">
      <alignment horizontal="center" vertical="center" wrapText="1"/>
    </xf>
    <xf numFmtId="49" fontId="20" fillId="7" borderId="17" xfId="0" applyNumberFormat="1" applyFont="1" applyFill="1" applyBorder="1" applyAlignment="1">
      <alignment horizontal="center" vertical="top" wrapText="1"/>
    </xf>
    <xf numFmtId="0" fontId="18" fillId="0" borderId="49" xfId="0" applyFont="1" applyBorder="1" applyAlignment="1">
      <alignment horizontal="center" vertical="top"/>
    </xf>
    <xf numFmtId="164" fontId="18" fillId="0" borderId="53" xfId="0" applyNumberFormat="1" applyFont="1" applyBorder="1" applyAlignment="1">
      <alignment horizontal="center" vertical="top"/>
    </xf>
    <xf numFmtId="164" fontId="18" fillId="0" borderId="61" xfId="0" applyNumberFormat="1" applyFont="1" applyBorder="1" applyAlignment="1">
      <alignment horizontal="center" vertical="top"/>
    </xf>
    <xf numFmtId="0" fontId="18" fillId="0" borderId="53" xfId="0" applyFont="1" applyBorder="1" applyAlignment="1">
      <alignment horizontal="center" vertical="top"/>
    </xf>
    <xf numFmtId="164" fontId="18" fillId="0" borderId="49" xfId="0" applyNumberFormat="1" applyFont="1" applyBorder="1" applyAlignment="1">
      <alignment horizontal="center" vertical="top"/>
    </xf>
    <xf numFmtId="164" fontId="18" fillId="0" borderId="66" xfId="0" applyNumberFormat="1" applyFont="1" applyBorder="1" applyAlignment="1">
      <alignment horizontal="center" vertical="top"/>
    </xf>
    <xf numFmtId="49" fontId="18" fillId="7" borderId="58" xfId="0" applyNumberFormat="1" applyFont="1" applyFill="1" applyBorder="1" applyAlignment="1">
      <alignment vertical="top" wrapText="1"/>
    </xf>
    <xf numFmtId="0" fontId="14" fillId="0" borderId="54" xfId="0" applyFont="1" applyBorder="1" applyAlignment="1">
      <alignment horizontal="left" vertical="top" wrapText="1"/>
    </xf>
    <xf numFmtId="0" fontId="18" fillId="0" borderId="11" xfId="0" applyFont="1" applyBorder="1" applyAlignment="1">
      <alignment horizontal="center" vertical="top"/>
    </xf>
    <xf numFmtId="164" fontId="18" fillId="0" borderId="11" xfId="0" applyNumberFormat="1" applyFont="1" applyBorder="1" applyAlignment="1">
      <alignment horizontal="center" vertical="top"/>
    </xf>
    <xf numFmtId="164" fontId="18" fillId="0" borderId="46" xfId="0" applyNumberFormat="1" applyFont="1" applyBorder="1" applyAlignment="1">
      <alignment horizontal="center" vertical="top"/>
    </xf>
    <xf numFmtId="0" fontId="22" fillId="0" borderId="31" xfId="0" applyFont="1" applyBorder="1"/>
    <xf numFmtId="9" fontId="18" fillId="0" borderId="3" xfId="0" applyNumberFormat="1" applyFont="1" applyBorder="1" applyAlignment="1">
      <alignment horizontal="center" vertical="top"/>
    </xf>
    <xf numFmtId="9" fontId="18" fillId="0" borderId="57" xfId="0" applyNumberFormat="1" applyFont="1" applyBorder="1" applyAlignment="1">
      <alignment horizontal="center" vertical="top"/>
    </xf>
    <xf numFmtId="0" fontId="18" fillId="7" borderId="68" xfId="0" applyFont="1" applyFill="1" applyBorder="1" applyAlignment="1">
      <alignment vertical="top" wrapText="1"/>
    </xf>
    <xf numFmtId="9" fontId="18" fillId="7" borderId="58" xfId="0" applyNumberFormat="1" applyFont="1" applyFill="1" applyBorder="1" applyAlignment="1">
      <alignment horizontal="left" vertical="top" wrapText="1"/>
    </xf>
    <xf numFmtId="0" fontId="18" fillId="7" borderId="58" xfId="0" applyFont="1" applyFill="1" applyBorder="1" applyAlignment="1">
      <alignment vertical="top" wrapText="1"/>
    </xf>
    <xf numFmtId="164" fontId="18" fillId="7" borderId="54" xfId="0" applyNumberFormat="1" applyFont="1" applyFill="1" applyBorder="1" applyAlignment="1">
      <alignment horizontal="center" vertical="top" wrapText="1"/>
    </xf>
    <xf numFmtId="0" fontId="18" fillId="7" borderId="35" xfId="0" applyFont="1" applyFill="1" applyBorder="1" applyAlignment="1">
      <alignment horizontal="center" vertical="top" wrapText="1"/>
    </xf>
    <xf numFmtId="0" fontId="20" fillId="4" borderId="20" xfId="0" applyFont="1" applyFill="1" applyBorder="1" applyAlignment="1">
      <alignment horizontal="center" vertical="top"/>
    </xf>
    <xf numFmtId="164" fontId="20" fillId="4" borderId="11" xfId="0" applyNumberFormat="1" applyFont="1" applyFill="1" applyBorder="1" applyAlignment="1">
      <alignment horizontal="center" vertical="top"/>
    </xf>
    <xf numFmtId="0" fontId="22" fillId="0" borderId="51" xfId="0" applyFont="1" applyBorder="1"/>
    <xf numFmtId="0" fontId="22" fillId="0" borderId="20" xfId="0" applyFont="1" applyBorder="1"/>
    <xf numFmtId="49" fontId="18" fillId="7" borderId="14" xfId="0" applyNumberFormat="1" applyFont="1" applyFill="1" applyBorder="1" applyAlignment="1">
      <alignment vertical="top" wrapText="1"/>
    </xf>
    <xf numFmtId="0" fontId="22" fillId="0" borderId="66" xfId="0" applyFont="1" applyBorder="1"/>
    <xf numFmtId="164" fontId="18" fillId="0" borderId="7" xfId="0" applyNumberFormat="1" applyFont="1" applyBorder="1" applyAlignment="1">
      <alignment horizontal="center" vertical="top"/>
    </xf>
    <xf numFmtId="0" fontId="22" fillId="0" borderId="1" xfId="0" applyFont="1" applyBorder="1"/>
    <xf numFmtId="164" fontId="18" fillId="7" borderId="52" xfId="0" applyNumberFormat="1" applyFont="1" applyFill="1" applyBorder="1" applyAlignment="1">
      <alignment horizontal="left" vertical="top" wrapText="1"/>
    </xf>
    <xf numFmtId="0" fontId="22" fillId="0" borderId="66" xfId="0" applyFont="1" applyBorder="1" applyAlignment="1">
      <alignment horizontal="center" vertical="top"/>
    </xf>
    <xf numFmtId="0" fontId="18" fillId="0" borderId="49" xfId="0" applyFont="1" applyBorder="1" applyAlignment="1">
      <alignment vertical="top"/>
    </xf>
    <xf numFmtId="164" fontId="18" fillId="0" borderId="49" xfId="0" applyNumberFormat="1" applyFont="1" applyBorder="1" applyAlignment="1">
      <alignment vertical="top"/>
    </xf>
    <xf numFmtId="0" fontId="18" fillId="0" borderId="53" xfId="0" applyFont="1" applyBorder="1" applyAlignment="1">
      <alignment vertical="top"/>
    </xf>
    <xf numFmtId="164" fontId="18" fillId="0" borderId="53" xfId="0" applyNumberFormat="1" applyFont="1" applyBorder="1" applyAlignment="1">
      <alignment vertical="top"/>
    </xf>
    <xf numFmtId="0" fontId="18" fillId="7" borderId="68" xfId="0" applyFont="1" applyFill="1" applyBorder="1" applyAlignment="1">
      <alignment horizontal="left" vertical="top" wrapText="1"/>
    </xf>
    <xf numFmtId="0" fontId="18" fillId="7" borderId="54" xfId="0" applyFont="1" applyFill="1" applyBorder="1" applyAlignment="1">
      <alignment horizontal="center" vertical="top" wrapText="1"/>
    </xf>
    <xf numFmtId="49" fontId="18" fillId="7" borderId="58" xfId="0" applyNumberFormat="1" applyFont="1" applyFill="1" applyBorder="1" applyAlignment="1">
      <alignment horizontal="left" vertical="top" wrapText="1"/>
    </xf>
    <xf numFmtId="49" fontId="18" fillId="0" borderId="40" xfId="0" applyNumberFormat="1" applyFont="1" applyBorder="1" applyAlignment="1">
      <alignment vertical="top"/>
    </xf>
    <xf numFmtId="49" fontId="18" fillId="0" borderId="11" xfId="0" applyNumberFormat="1" applyFont="1" applyBorder="1" applyAlignment="1">
      <alignment vertical="top"/>
    </xf>
    <xf numFmtId="0" fontId="22" fillId="0" borderId="12" xfId="0" applyFont="1" applyBorder="1"/>
    <xf numFmtId="0" fontId="22" fillId="0" borderId="41" xfId="0" applyFont="1" applyBorder="1"/>
    <xf numFmtId="9" fontId="18" fillId="0" borderId="29" xfId="0" applyNumberFormat="1" applyFont="1" applyBorder="1" applyAlignment="1">
      <alignment horizontal="center" vertical="top"/>
    </xf>
    <xf numFmtId="9" fontId="18" fillId="0" borderId="30" xfId="0" applyNumberFormat="1" applyFont="1" applyBorder="1" applyAlignment="1">
      <alignment horizontal="center" vertical="top"/>
    </xf>
    <xf numFmtId="0" fontId="14" fillId="7" borderId="54" xfId="0" applyFont="1" applyFill="1" applyBorder="1" applyAlignment="1">
      <alignment horizontal="center" vertical="top" wrapText="1"/>
    </xf>
    <xf numFmtId="164" fontId="14" fillId="7" borderId="54" xfId="0" applyNumberFormat="1" applyFont="1" applyFill="1" applyBorder="1" applyAlignment="1">
      <alignment horizontal="center" vertical="top" wrapText="1"/>
    </xf>
    <xf numFmtId="49" fontId="20" fillId="3" borderId="40" xfId="0" applyNumberFormat="1" applyFont="1" applyFill="1" applyBorder="1" applyAlignment="1">
      <alignment vertical="top"/>
    </xf>
    <xf numFmtId="49" fontId="20" fillId="7" borderId="40" xfId="0" applyNumberFormat="1" applyFont="1" applyFill="1" applyBorder="1" applyAlignment="1">
      <alignment vertical="top" wrapText="1"/>
    </xf>
    <xf numFmtId="49" fontId="14" fillId="0" borderId="40" xfId="0" applyNumberFormat="1" applyFont="1" applyBorder="1" applyAlignment="1">
      <alignment vertical="top"/>
    </xf>
    <xf numFmtId="49" fontId="18" fillId="0" borderId="14" xfId="0" applyNumberFormat="1" applyFont="1" applyBorder="1" applyAlignment="1">
      <alignment vertical="top" wrapText="1"/>
    </xf>
    <xf numFmtId="49" fontId="18" fillId="0" borderId="58" xfId="0" applyNumberFormat="1" applyFont="1" applyBorder="1" applyAlignment="1">
      <alignment vertical="top" wrapText="1"/>
    </xf>
    <xf numFmtId="49" fontId="18" fillId="0" borderId="5" xfId="0" applyNumberFormat="1" applyFont="1" applyBorder="1" applyAlignment="1">
      <alignment vertical="top" wrapText="1"/>
    </xf>
    <xf numFmtId="0" fontId="18" fillId="0" borderId="58" xfId="0" applyFont="1" applyBorder="1" applyAlignment="1">
      <alignment horizontal="left" vertical="top" wrapText="1"/>
    </xf>
    <xf numFmtId="164" fontId="11" fillId="0" borderId="54" xfId="0" applyNumberFormat="1" applyFont="1" applyBorder="1" applyAlignment="1">
      <alignment horizontal="center" vertical="top" wrapText="1"/>
    </xf>
    <xf numFmtId="0" fontId="22" fillId="7" borderId="40" xfId="0" applyFont="1" applyFill="1" applyBorder="1" applyAlignment="1">
      <alignment vertical="top" wrapText="1"/>
    </xf>
    <xf numFmtId="49" fontId="20" fillId="2" borderId="42" xfId="0" applyNumberFormat="1" applyFont="1" applyFill="1" applyBorder="1" applyAlignment="1">
      <alignment horizontal="center" vertical="top"/>
    </xf>
    <xf numFmtId="0" fontId="22" fillId="9" borderId="42" xfId="0" applyFont="1" applyFill="1" applyBorder="1" applyAlignment="1">
      <alignment horizontal="center" vertical="top" wrapText="1"/>
    </xf>
    <xf numFmtId="0" fontId="22" fillId="9" borderId="41" xfId="0" applyFont="1" applyFill="1" applyBorder="1" applyAlignment="1">
      <alignment horizontal="center" vertical="top" wrapText="1"/>
    </xf>
    <xf numFmtId="0" fontId="20" fillId="9" borderId="40" xfId="0" applyFont="1" applyFill="1" applyBorder="1" applyAlignment="1">
      <alignment horizontal="center" vertical="top"/>
    </xf>
    <xf numFmtId="164" fontId="20" fillId="9" borderId="40" xfId="0" applyNumberFormat="1" applyFont="1" applyFill="1" applyBorder="1" applyAlignment="1">
      <alignment horizontal="center" vertical="top"/>
    </xf>
    <xf numFmtId="0" fontId="18" fillId="9" borderId="42" xfId="0" applyFont="1" applyFill="1" applyBorder="1" applyAlignment="1">
      <alignment horizontal="left" vertical="top"/>
    </xf>
    <xf numFmtId="0" fontId="18" fillId="9" borderId="41" xfId="0" applyFont="1" applyFill="1" applyBorder="1" applyAlignment="1">
      <alignment horizontal="left" vertical="top"/>
    </xf>
    <xf numFmtId="9" fontId="18" fillId="9" borderId="41" xfId="0" applyNumberFormat="1" applyFont="1" applyFill="1" applyBorder="1" applyAlignment="1">
      <alignment horizontal="center" vertical="top"/>
    </xf>
    <xf numFmtId="9" fontId="18" fillId="9" borderId="43" xfId="0" applyNumberFormat="1" applyFont="1" applyFill="1" applyBorder="1" applyAlignment="1">
      <alignment horizontal="center" vertical="top"/>
    </xf>
    <xf numFmtId="49" fontId="20" fillId="3" borderId="47" xfId="0" applyNumberFormat="1" applyFont="1" applyFill="1" applyBorder="1" applyAlignment="1">
      <alignment horizontal="center" vertical="top"/>
    </xf>
    <xf numFmtId="0" fontId="77" fillId="9" borderId="31" xfId="0" applyFont="1" applyFill="1" applyBorder="1" applyAlignment="1">
      <alignment vertical="top"/>
    </xf>
    <xf numFmtId="0" fontId="21" fillId="9" borderId="22" xfId="0" applyFont="1" applyFill="1" applyBorder="1" applyAlignment="1">
      <alignment vertical="top" wrapText="1"/>
    </xf>
    <xf numFmtId="0" fontId="20" fillId="0" borderId="31" xfId="0" applyFont="1" applyBorder="1" applyAlignment="1">
      <alignment vertical="top"/>
    </xf>
    <xf numFmtId="49" fontId="20" fillId="0" borderId="22" xfId="0" applyNumberFormat="1" applyFont="1" applyBorder="1" applyAlignment="1">
      <alignment vertical="top" wrapText="1"/>
    </xf>
    <xf numFmtId="0" fontId="21" fillId="0" borderId="22" xfId="0" applyFont="1" applyBorder="1" applyAlignment="1">
      <alignment vertical="top" wrapText="1"/>
    </xf>
    <xf numFmtId="0" fontId="21" fillId="0" borderId="23" xfId="0" applyFont="1" applyBorder="1" applyAlignment="1">
      <alignment vertical="top" wrapText="1"/>
    </xf>
    <xf numFmtId="0" fontId="18" fillId="0" borderId="31" xfId="0" applyFont="1" applyBorder="1" applyAlignment="1">
      <alignment wrapText="1"/>
    </xf>
    <xf numFmtId="0" fontId="18" fillId="0" borderId="68" xfId="0" applyFont="1" applyBorder="1" applyAlignment="1">
      <alignment horizontal="left" vertical="top" wrapText="1"/>
    </xf>
    <xf numFmtId="0" fontId="20" fillId="4" borderId="51" xfId="0" applyFont="1" applyFill="1" applyBorder="1" applyAlignment="1">
      <alignment horizontal="center" vertical="top"/>
    </xf>
    <xf numFmtId="0" fontId="18" fillId="0" borderId="1" xfId="0" applyFont="1" applyBorder="1" applyAlignment="1">
      <alignment horizontal="center" vertical="center" wrapText="1"/>
    </xf>
    <xf numFmtId="0" fontId="18" fillId="0" borderId="28" xfId="0" applyFont="1" applyBorder="1" applyAlignment="1">
      <alignment horizontal="center" vertical="top"/>
    </xf>
    <xf numFmtId="49" fontId="18" fillId="7" borderId="14" xfId="0" applyNumberFormat="1" applyFont="1" applyFill="1" applyBorder="1" applyAlignment="1">
      <alignment vertical="top"/>
    </xf>
    <xf numFmtId="164" fontId="18" fillId="7" borderId="13" xfId="0" applyNumberFormat="1" applyFont="1" applyFill="1" applyBorder="1" applyAlignment="1">
      <alignment horizontal="center" vertical="top" wrapText="1"/>
    </xf>
    <xf numFmtId="0" fontId="18" fillId="7" borderId="58" xfId="0" applyFont="1" applyFill="1" applyBorder="1"/>
    <xf numFmtId="164" fontId="11" fillId="7" borderId="54" xfId="0" applyNumberFormat="1" applyFont="1" applyFill="1" applyBorder="1" applyAlignment="1">
      <alignment horizontal="center" vertical="top" wrapText="1"/>
    </xf>
    <xf numFmtId="0" fontId="22" fillId="0" borderId="49" xfId="0" applyFont="1" applyBorder="1"/>
    <xf numFmtId="0" fontId="22" fillId="0" borderId="28" xfId="0" applyFont="1" applyBorder="1"/>
    <xf numFmtId="49" fontId="18" fillId="7" borderId="14" xfId="0" applyNumberFormat="1" applyFont="1" applyFill="1" applyBorder="1" applyAlignment="1">
      <alignment horizontal="left" vertical="top"/>
    </xf>
    <xf numFmtId="49" fontId="18" fillId="7" borderId="58" xfId="0" applyNumberFormat="1" applyFont="1" applyFill="1" applyBorder="1" applyAlignment="1">
      <alignment horizontal="left" vertical="top"/>
    </xf>
    <xf numFmtId="0" fontId="20" fillId="9" borderId="47" xfId="0" applyFont="1" applyFill="1" applyBorder="1" applyAlignment="1">
      <alignment horizontal="center" vertical="top"/>
    </xf>
    <xf numFmtId="164" fontId="20" fillId="9" borderId="47" xfId="0" applyNumberFormat="1" applyFont="1" applyFill="1" applyBorder="1" applyAlignment="1">
      <alignment horizontal="center" vertical="top"/>
    </xf>
    <xf numFmtId="0" fontId="20" fillId="9" borderId="31" xfId="0" applyFont="1" applyFill="1" applyBorder="1"/>
    <xf numFmtId="0" fontId="21" fillId="9" borderId="23" xfId="0" applyFont="1" applyFill="1" applyBorder="1" applyAlignment="1">
      <alignment vertical="top" wrapText="1"/>
    </xf>
    <xf numFmtId="0" fontId="20" fillId="0" borderId="31" xfId="0" applyFont="1" applyBorder="1"/>
    <xf numFmtId="0" fontId="18" fillId="0" borderId="54" xfId="0" applyFont="1" applyBorder="1" applyAlignment="1">
      <alignment wrapText="1"/>
    </xf>
    <xf numFmtId="0" fontId="18" fillId="7" borderId="74" xfId="0" applyFont="1" applyFill="1" applyBorder="1" applyAlignment="1">
      <alignment horizontal="center" vertical="center" wrapText="1"/>
    </xf>
    <xf numFmtId="0" fontId="18" fillId="0" borderId="1" xfId="0" applyFont="1" applyBorder="1" applyAlignment="1">
      <alignment horizontal="left" vertical="top"/>
    </xf>
    <xf numFmtId="164" fontId="18" fillId="5" borderId="58" xfId="0" applyNumberFormat="1" applyFont="1" applyFill="1" applyBorder="1" applyAlignment="1">
      <alignment horizontal="left" vertical="top" wrapText="1"/>
    </xf>
    <xf numFmtId="2" fontId="83" fillId="6" borderId="47" xfId="0" applyNumberFormat="1" applyFont="1" applyFill="1" applyBorder="1" applyAlignment="1">
      <alignment horizontal="center" vertical="top" wrapText="1"/>
    </xf>
    <xf numFmtId="2" fontId="10" fillId="0" borderId="4" xfId="0" applyNumberFormat="1" applyFont="1" applyBorder="1" applyAlignment="1">
      <alignment horizontal="center" vertical="top" wrapText="1"/>
    </xf>
    <xf numFmtId="2" fontId="10" fillId="0" borderId="49" xfId="0" applyNumberFormat="1" applyFont="1" applyBorder="1" applyAlignment="1">
      <alignment horizontal="center" vertical="top" wrapText="1"/>
    </xf>
    <xf numFmtId="2" fontId="10" fillId="0" borderId="49" xfId="0" applyNumberFormat="1" applyFont="1" applyBorder="1" applyAlignment="1">
      <alignment vertical="top" wrapText="1"/>
    </xf>
    <xf numFmtId="0" fontId="14" fillId="0" borderId="49" xfId="7" applyFont="1" applyBorder="1" applyAlignment="1">
      <alignment vertical="top" wrapText="1"/>
    </xf>
    <xf numFmtId="0" fontId="14" fillId="0" borderId="53" xfId="7" applyFont="1" applyBorder="1" applyAlignment="1">
      <alignment vertical="top" wrapText="1"/>
    </xf>
    <xf numFmtId="2" fontId="10" fillId="0" borderId="7" xfId="0" applyNumberFormat="1" applyFont="1" applyBorder="1" applyAlignment="1">
      <alignment vertical="top" wrapText="1"/>
    </xf>
    <xf numFmtId="2" fontId="10" fillId="0" borderId="7" xfId="0" applyNumberFormat="1" applyFont="1" applyBorder="1" applyAlignment="1">
      <alignment horizontal="center" vertical="top" wrapText="1"/>
    </xf>
    <xf numFmtId="2" fontId="10" fillId="0" borderId="11" xfId="0" applyNumberFormat="1" applyFont="1" applyBorder="1" applyAlignment="1">
      <alignment horizontal="center" vertical="top" wrapText="1"/>
    </xf>
    <xf numFmtId="2" fontId="83" fillId="6" borderId="47" xfId="0" applyNumberFormat="1" applyFont="1" applyFill="1" applyBorder="1" applyAlignment="1">
      <alignment vertical="top" wrapText="1"/>
    </xf>
    <xf numFmtId="2" fontId="83" fillId="6" borderId="23" xfId="0" applyNumberFormat="1" applyFont="1" applyFill="1" applyBorder="1" applyAlignment="1">
      <alignment vertical="top" wrapText="1"/>
    </xf>
    <xf numFmtId="0" fontId="8" fillId="16" borderId="22" xfId="0" applyFont="1" applyFill="1" applyBorder="1"/>
    <xf numFmtId="0" fontId="7" fillId="16" borderId="22" xfId="0" applyFont="1" applyFill="1" applyBorder="1"/>
    <xf numFmtId="0" fontId="4" fillId="2" borderId="22" xfId="0" applyFont="1" applyFill="1" applyBorder="1" applyAlignment="1">
      <alignment horizontal="left" vertical="top"/>
    </xf>
    <xf numFmtId="0" fontId="4" fillId="16" borderId="22" xfId="0" applyFont="1" applyFill="1" applyBorder="1" applyAlignment="1">
      <alignment horizontal="left" vertical="top"/>
    </xf>
    <xf numFmtId="0" fontId="4" fillId="2" borderId="23" xfId="0" applyFont="1" applyFill="1" applyBorder="1" applyAlignment="1">
      <alignment horizontal="left" vertical="top"/>
    </xf>
    <xf numFmtId="0" fontId="41" fillId="0" borderId="42" xfId="0" applyFont="1" applyBorder="1" applyAlignment="1">
      <alignment vertical="top"/>
    </xf>
    <xf numFmtId="0" fontId="41" fillId="0" borderId="41" xfId="0" applyFont="1" applyBorder="1" applyAlignment="1">
      <alignment horizontal="left" vertical="top"/>
    </xf>
    <xf numFmtId="0" fontId="19" fillId="0" borderId="41" xfId="0" applyFont="1" applyBorder="1" applyAlignment="1">
      <alignment horizontal="left" vertical="top"/>
    </xf>
    <xf numFmtId="0" fontId="4" fillId="0" borderId="41" xfId="0" applyFont="1" applyBorder="1" applyAlignment="1">
      <alignment horizontal="left" vertical="top"/>
    </xf>
    <xf numFmtId="0" fontId="4" fillId="0" borderId="43" xfId="0" applyFont="1" applyBorder="1" applyAlignment="1">
      <alignment horizontal="left" vertical="top"/>
    </xf>
    <xf numFmtId="0" fontId="5" fillId="0" borderId="0" xfId="0" applyFont="1" applyAlignment="1">
      <alignment vertical="center" wrapText="1"/>
    </xf>
    <xf numFmtId="0" fontId="5" fillId="0" borderId="35" xfId="0" applyFont="1" applyBorder="1" applyAlignment="1">
      <alignment horizontal="center" vertical="center"/>
    </xf>
    <xf numFmtId="0" fontId="11" fillId="0" borderId="1" xfId="0" applyFont="1" applyBorder="1" applyAlignment="1">
      <alignment horizontal="center" vertical="center"/>
    </xf>
    <xf numFmtId="0" fontId="28" fillId="9" borderId="0" xfId="0" applyFont="1" applyFill="1"/>
    <xf numFmtId="49" fontId="28" fillId="9" borderId="22" xfId="0" applyNumberFormat="1" applyFont="1" applyFill="1" applyBorder="1" applyAlignment="1">
      <alignment vertical="top" wrapText="1"/>
    </xf>
    <xf numFmtId="0" fontId="11" fillId="9" borderId="22" xfId="0" applyFont="1" applyFill="1" applyBorder="1" applyAlignment="1">
      <alignment vertical="top" wrapText="1"/>
    </xf>
    <xf numFmtId="0" fontId="24" fillId="9" borderId="22" xfId="0" applyFont="1" applyFill="1" applyBorder="1" applyAlignment="1">
      <alignment vertical="top" wrapText="1"/>
    </xf>
    <xf numFmtId="0" fontId="24" fillId="9" borderId="23" xfId="0" applyFont="1" applyFill="1" applyBorder="1" applyAlignment="1">
      <alignment vertical="top" wrapText="1"/>
    </xf>
    <xf numFmtId="0" fontId="11" fillId="0" borderId="31" xfId="0" applyFont="1" applyBorder="1" applyAlignment="1">
      <alignment vertical="top"/>
    </xf>
    <xf numFmtId="0" fontId="11" fillId="0" borderId="3" xfId="0" applyFont="1" applyBorder="1" applyAlignment="1">
      <alignment vertical="top"/>
    </xf>
    <xf numFmtId="0" fontId="11" fillId="0" borderId="3" xfId="0" applyFont="1" applyBorder="1" applyAlignment="1">
      <alignment horizontal="center" vertical="top" wrapText="1"/>
    </xf>
    <xf numFmtId="164" fontId="5" fillId="0" borderId="61" xfId="0" applyNumberFormat="1" applyFont="1" applyBorder="1" applyAlignment="1">
      <alignment horizontal="center" vertical="center"/>
    </xf>
    <xf numFmtId="164" fontId="11" fillId="5" borderId="35"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11" fillId="0" borderId="54" xfId="0" applyFont="1" applyBorder="1" applyAlignment="1">
      <alignment horizontal="left" vertical="top" wrapText="1"/>
    </xf>
    <xf numFmtId="0" fontId="5" fillId="0" borderId="53" xfId="0" applyFont="1" applyBorder="1" applyAlignment="1">
      <alignment horizontal="center" vertical="center"/>
    </xf>
    <xf numFmtId="164" fontId="11" fillId="5" borderId="54" xfId="0" applyNumberFormat="1" applyFont="1" applyFill="1" applyBorder="1" applyAlignment="1">
      <alignment horizontal="center" vertical="center" wrapText="1"/>
    </xf>
    <xf numFmtId="0" fontId="5" fillId="0" borderId="54" xfId="0" applyFont="1" applyBorder="1" applyAlignment="1">
      <alignment horizontal="left" vertical="top" wrapText="1"/>
    </xf>
    <xf numFmtId="0" fontId="5" fillId="0" borderId="74" xfId="0" applyFont="1" applyBorder="1" applyAlignment="1">
      <alignment horizontal="left" vertical="top" wrapText="1"/>
    </xf>
    <xf numFmtId="0" fontId="5" fillId="0" borderId="49" xfId="0" applyFont="1" applyBorder="1" applyAlignment="1">
      <alignment horizontal="center" vertical="center"/>
    </xf>
    <xf numFmtId="0" fontId="11" fillId="0" borderId="75" xfId="0" applyFont="1" applyBorder="1" applyAlignment="1">
      <alignment vertical="center" wrapText="1"/>
    </xf>
    <xf numFmtId="0" fontId="11" fillId="0" borderId="54" xfId="0" applyFont="1" applyBorder="1" applyAlignment="1">
      <alignment horizontal="center" vertical="center"/>
    </xf>
    <xf numFmtId="2" fontId="5" fillId="0" borderId="49" xfId="0" applyNumberFormat="1" applyFont="1" applyBorder="1" applyAlignment="1">
      <alignment horizontal="center" vertical="center"/>
    </xf>
    <xf numFmtId="0" fontId="24" fillId="0" borderId="75" xfId="0" applyFont="1" applyBorder="1" applyAlignment="1">
      <alignment vertical="top" wrapText="1"/>
    </xf>
    <xf numFmtId="0" fontId="24" fillId="7" borderId="40" xfId="0" applyFont="1" applyFill="1" applyBorder="1" applyAlignment="1">
      <alignment horizontal="center" vertical="top" wrapText="1"/>
    </xf>
    <xf numFmtId="0" fontId="4" fillId="4" borderId="20" xfId="0" applyFont="1" applyFill="1" applyBorder="1" applyAlignment="1">
      <alignment horizontal="center" vertical="top"/>
    </xf>
    <xf numFmtId="164" fontId="4" fillId="4" borderId="11" xfId="0" applyNumberFormat="1" applyFont="1" applyFill="1" applyBorder="1" applyAlignment="1">
      <alignment horizontal="center" vertical="top"/>
    </xf>
    <xf numFmtId="164" fontId="4" fillId="4" borderId="46" xfId="0" applyNumberFormat="1" applyFont="1" applyFill="1" applyBorder="1" applyAlignment="1">
      <alignment horizontal="center" vertical="top"/>
    </xf>
    <xf numFmtId="0" fontId="5" fillId="0" borderId="28" xfId="0" applyFont="1" applyBorder="1" applyAlignment="1">
      <alignment horizontal="left" vertical="top"/>
    </xf>
    <xf numFmtId="9" fontId="5" fillId="0" borderId="1" xfId="0" applyNumberFormat="1" applyFont="1" applyBorder="1" applyAlignment="1">
      <alignment horizontal="center" vertical="top"/>
    </xf>
    <xf numFmtId="164" fontId="5" fillId="0" borderId="61" xfId="0" applyNumberFormat="1" applyFont="1" applyBorder="1" applyAlignment="1">
      <alignment horizontal="center" vertical="top"/>
    </xf>
    <xf numFmtId="0" fontId="11" fillId="0" borderId="35" xfId="0" applyFont="1" applyBorder="1" applyAlignment="1">
      <alignment vertical="top"/>
    </xf>
    <xf numFmtId="49" fontId="5" fillId="5" borderId="35" xfId="0" applyNumberFormat="1" applyFont="1" applyFill="1" applyBorder="1" applyAlignment="1">
      <alignment horizontal="center" vertical="center" wrapText="1"/>
    </xf>
    <xf numFmtId="49" fontId="5" fillId="5" borderId="73" xfId="0" applyNumberFormat="1" applyFont="1" applyFill="1" applyBorder="1" applyAlignment="1">
      <alignment horizontal="center" vertical="center" wrapText="1"/>
    </xf>
    <xf numFmtId="164" fontId="5" fillId="0" borderId="66" xfId="0" applyNumberFormat="1" applyFont="1" applyBorder="1" applyAlignment="1">
      <alignment horizontal="center" vertical="top"/>
    </xf>
    <xf numFmtId="49" fontId="5" fillId="5" borderId="74" xfId="0" applyNumberFormat="1" applyFont="1" applyFill="1" applyBorder="1" applyAlignment="1">
      <alignment vertical="center" wrapText="1"/>
    </xf>
    <xf numFmtId="49" fontId="5" fillId="5" borderId="54" xfId="0" applyNumberFormat="1" applyFont="1" applyFill="1" applyBorder="1" applyAlignment="1">
      <alignment horizontal="center" vertical="center" wrapText="1"/>
    </xf>
    <xf numFmtId="0" fontId="4" fillId="4" borderId="41" xfId="0" applyFont="1" applyFill="1" applyBorder="1" applyAlignment="1">
      <alignment horizontal="center" vertical="top"/>
    </xf>
    <xf numFmtId="164" fontId="4" fillId="4" borderId="40" xfId="0" applyNumberFormat="1" applyFont="1" applyFill="1" applyBorder="1" applyAlignment="1">
      <alignment horizontal="center" vertical="top"/>
    </xf>
    <xf numFmtId="0" fontId="11" fillId="0" borderId="28" xfId="0" applyFont="1" applyBorder="1" applyAlignment="1">
      <alignment horizontal="left" vertical="top"/>
    </xf>
    <xf numFmtId="9" fontId="5" fillId="0" borderId="1" xfId="0" applyNumberFormat="1" applyFont="1" applyBorder="1" applyAlignment="1">
      <alignment horizontal="left" vertical="top"/>
    </xf>
    <xf numFmtId="9" fontId="5" fillId="0" borderId="78" xfId="0" applyNumberFormat="1" applyFont="1" applyBorder="1" applyAlignment="1">
      <alignment horizontal="left" vertical="top"/>
    </xf>
    <xf numFmtId="0" fontId="11" fillId="0" borderId="13" xfId="0" applyFont="1" applyBorder="1" applyAlignment="1">
      <alignment vertical="top"/>
    </xf>
    <xf numFmtId="0" fontId="5" fillId="0" borderId="28" xfId="0" applyFont="1" applyBorder="1" applyAlignment="1">
      <alignment horizontal="left" vertical="top" wrapText="1"/>
    </xf>
    <xf numFmtId="0" fontId="24" fillId="9" borderId="31" xfId="0" applyFont="1" applyFill="1" applyBorder="1" applyAlignment="1">
      <alignment horizontal="center" vertical="top" wrapText="1"/>
    </xf>
    <xf numFmtId="0" fontId="24" fillId="9" borderId="22" xfId="0" applyFont="1" applyFill="1" applyBorder="1" applyAlignment="1">
      <alignment horizontal="center" vertical="top" wrapText="1"/>
    </xf>
    <xf numFmtId="0" fontId="4" fillId="9" borderId="47" xfId="0" applyFont="1" applyFill="1" applyBorder="1" applyAlignment="1">
      <alignment horizontal="center" vertical="top"/>
    </xf>
    <xf numFmtId="164" fontId="4" fillId="9" borderId="47" xfId="0" applyNumberFormat="1" applyFont="1" applyFill="1" applyBorder="1" applyAlignment="1">
      <alignment horizontal="center" vertical="top"/>
    </xf>
    <xf numFmtId="0" fontId="5" fillId="9" borderId="31" xfId="0" applyFont="1" applyFill="1" applyBorder="1" applyAlignment="1">
      <alignment horizontal="left" vertical="top"/>
    </xf>
    <xf numFmtId="0" fontId="5" fillId="9" borderId="22" xfId="0" applyFont="1" applyFill="1" applyBorder="1" applyAlignment="1">
      <alignment horizontal="left" vertical="top"/>
    </xf>
    <xf numFmtId="9" fontId="5" fillId="9" borderId="22" xfId="0" applyNumberFormat="1" applyFont="1" applyFill="1" applyBorder="1" applyAlignment="1">
      <alignment horizontal="center" vertical="top"/>
    </xf>
    <xf numFmtId="9" fontId="5" fillId="9" borderId="23" xfId="0" applyNumberFormat="1" applyFont="1" applyFill="1" applyBorder="1" applyAlignment="1">
      <alignment horizontal="center" vertical="top"/>
    </xf>
    <xf numFmtId="0" fontId="85" fillId="9" borderId="31" xfId="0" applyFont="1" applyFill="1" applyBorder="1" applyAlignment="1">
      <alignment vertical="top"/>
    </xf>
    <xf numFmtId="0" fontId="49" fillId="9" borderId="22" xfId="0" applyFont="1" applyFill="1" applyBorder="1" applyAlignment="1">
      <alignment vertical="top" wrapText="1"/>
    </xf>
    <xf numFmtId="0" fontId="49" fillId="9" borderId="23" xfId="0" applyFont="1" applyFill="1" applyBorder="1" applyAlignment="1">
      <alignment vertical="top" wrapText="1"/>
    </xf>
    <xf numFmtId="0" fontId="28" fillId="0" borderId="31" xfId="0" applyFont="1" applyBorder="1" applyAlignment="1">
      <alignment vertical="top"/>
    </xf>
    <xf numFmtId="49" fontId="28" fillId="0" borderId="22" xfId="0" applyNumberFormat="1" applyFont="1" applyBorder="1" applyAlignment="1">
      <alignment vertical="top" wrapText="1"/>
    </xf>
    <xf numFmtId="0" fontId="49" fillId="0" borderId="22" xfId="0" applyFont="1" applyBorder="1" applyAlignment="1">
      <alignment vertical="top" wrapText="1"/>
    </xf>
    <xf numFmtId="0" fontId="49" fillId="0" borderId="23" xfId="0" applyFont="1" applyBorder="1" applyAlignment="1">
      <alignment vertical="top" wrapText="1"/>
    </xf>
    <xf numFmtId="0" fontId="11" fillId="0" borderId="22" xfId="0" applyFont="1" applyBorder="1" applyAlignment="1">
      <alignment wrapText="1"/>
    </xf>
    <xf numFmtId="0" fontId="11" fillId="7" borderId="3" xfId="0" applyFont="1" applyFill="1" applyBorder="1" applyAlignment="1">
      <alignment horizontal="center" vertical="center" wrapText="1"/>
    </xf>
    <xf numFmtId="0" fontId="11" fillId="7" borderId="57" xfId="0" applyFont="1" applyFill="1" applyBorder="1" applyAlignment="1">
      <alignment horizontal="center" vertical="center" wrapText="1"/>
    </xf>
    <xf numFmtId="0" fontId="5" fillId="0" borderId="13" xfId="0" applyFont="1" applyBorder="1" applyAlignment="1">
      <alignment horizontal="center" vertical="center"/>
    </xf>
    <xf numFmtId="0" fontId="4" fillId="4" borderId="51" xfId="0" applyFont="1" applyFill="1" applyBorder="1" applyAlignment="1">
      <alignment horizontal="center" vertical="top"/>
    </xf>
    <xf numFmtId="0" fontId="7" fillId="0" borderId="41" xfId="0" applyFont="1" applyBorder="1" applyAlignment="1">
      <alignment horizontal="left" vertical="top" wrapText="1"/>
    </xf>
    <xf numFmtId="0" fontId="0" fillId="0" borderId="1" xfId="0" applyBorder="1"/>
    <xf numFmtId="0" fontId="7" fillId="0" borderId="1" xfId="0" applyFont="1" applyBorder="1"/>
    <xf numFmtId="0" fontId="11" fillId="0" borderId="13" xfId="0" applyFont="1" applyBorder="1" applyAlignment="1">
      <alignment horizontal="center" vertical="center"/>
    </xf>
    <xf numFmtId="0" fontId="5" fillId="0" borderId="4" xfId="0" applyFont="1" applyBorder="1" applyAlignment="1">
      <alignment horizontal="center" vertical="center"/>
    </xf>
    <xf numFmtId="0" fontId="11" fillId="7" borderId="50" xfId="0" applyFont="1" applyFill="1" applyBorder="1" applyAlignment="1">
      <alignment horizontal="left" vertical="top" wrapText="1"/>
    </xf>
    <xf numFmtId="0" fontId="5" fillId="0" borderId="28" xfId="0" applyFont="1" applyBorder="1" applyAlignment="1">
      <alignment horizontal="center" vertical="top"/>
    </xf>
    <xf numFmtId="49" fontId="30" fillId="2" borderId="33" xfId="0" applyNumberFormat="1" applyFont="1" applyFill="1" applyBorder="1" applyAlignment="1">
      <alignment horizontal="center" vertical="top" wrapText="1"/>
    </xf>
    <xf numFmtId="164" fontId="4" fillId="16" borderId="40" xfId="4" applyNumberFormat="1" applyFont="1" applyFill="1" applyBorder="1" applyAlignment="1">
      <alignment horizontal="center" vertical="top"/>
    </xf>
    <xf numFmtId="49" fontId="4" fillId="16" borderId="41" xfId="4" applyNumberFormat="1" applyFont="1" applyFill="1" applyBorder="1" applyAlignment="1">
      <alignment vertical="top"/>
    </xf>
    <xf numFmtId="49" fontId="4" fillId="16" borderId="43" xfId="4" applyNumberFormat="1" applyFont="1" applyFill="1" applyBorder="1" applyAlignment="1">
      <alignment vertical="top"/>
    </xf>
    <xf numFmtId="2" fontId="46" fillId="6" borderId="31" xfId="0" applyNumberFormat="1" applyFont="1" applyFill="1" applyBorder="1" applyAlignment="1">
      <alignment horizontal="center" vertical="top" wrapText="1"/>
    </xf>
    <xf numFmtId="164" fontId="11" fillId="0" borderId="53" xfId="0" applyNumberFormat="1" applyFont="1" applyBorder="1" applyAlignment="1">
      <alignment horizontal="center" vertical="center"/>
    </xf>
    <xf numFmtId="164" fontId="11" fillId="7" borderId="55" xfId="0" applyNumberFormat="1" applyFont="1" applyFill="1" applyBorder="1" applyAlignment="1">
      <alignment horizontal="center" vertical="center"/>
    </xf>
    <xf numFmtId="164" fontId="11" fillId="7" borderId="66" xfId="0" applyNumberFormat="1" applyFont="1" applyFill="1" applyBorder="1" applyAlignment="1">
      <alignment horizontal="center" vertical="center"/>
    </xf>
    <xf numFmtId="164" fontId="11" fillId="0" borderId="66" xfId="0" applyNumberFormat="1" applyFont="1" applyBorder="1" applyAlignment="1">
      <alignment horizontal="center" vertical="top"/>
    </xf>
    <xf numFmtId="164" fontId="28" fillId="9" borderId="47" xfId="0" applyNumberFormat="1" applyFont="1" applyFill="1" applyBorder="1" applyAlignment="1">
      <alignment horizontal="center" vertical="top"/>
    </xf>
    <xf numFmtId="0" fontId="37" fillId="9" borderId="22" xfId="0" applyFont="1" applyFill="1" applyBorder="1" applyAlignment="1">
      <alignment vertical="top" wrapText="1"/>
    </xf>
    <xf numFmtId="0" fontId="37" fillId="0" borderId="22" xfId="0" applyFont="1" applyBorder="1" applyAlignment="1">
      <alignment vertical="top" wrapText="1"/>
    </xf>
    <xf numFmtId="0" fontId="37" fillId="0" borderId="23" xfId="0" applyFont="1" applyBorder="1" applyAlignment="1">
      <alignment vertical="top" wrapText="1"/>
    </xf>
    <xf numFmtId="0" fontId="7" fillId="0" borderId="0" xfId="1" applyAlignment="1">
      <alignment horizontal="left"/>
    </xf>
    <xf numFmtId="0" fontId="41" fillId="16" borderId="31" xfId="0" applyFont="1" applyFill="1" applyBorder="1" applyAlignment="1">
      <alignment vertical="top"/>
    </xf>
    <xf numFmtId="0" fontId="41" fillId="16" borderId="22" xfId="0" applyFont="1" applyFill="1" applyBorder="1" applyAlignment="1">
      <alignment horizontal="left" vertical="top"/>
    </xf>
    <xf numFmtId="0" fontId="41" fillId="2" borderId="22" xfId="0" applyFont="1" applyFill="1" applyBorder="1" applyAlignment="1">
      <alignment horizontal="left" vertical="top"/>
    </xf>
    <xf numFmtId="0" fontId="19" fillId="2" borderId="22" xfId="0" applyFont="1" applyFill="1" applyBorder="1" applyAlignment="1">
      <alignment horizontal="left" vertical="top"/>
    </xf>
    <xf numFmtId="2" fontId="4" fillId="2" borderId="64" xfId="0" applyNumberFormat="1" applyFont="1" applyFill="1" applyBorder="1" applyAlignment="1">
      <alignment horizontal="left" vertical="top"/>
    </xf>
    <xf numFmtId="2" fontId="4" fillId="16" borderId="64" xfId="0" applyNumberFormat="1" applyFont="1" applyFill="1" applyBorder="1" applyAlignment="1">
      <alignment horizontal="left" vertical="top"/>
    </xf>
    <xf numFmtId="2" fontId="4" fillId="2" borderId="71" xfId="0" applyNumberFormat="1" applyFont="1" applyFill="1" applyBorder="1" applyAlignment="1">
      <alignment horizontal="left" vertical="top"/>
    </xf>
    <xf numFmtId="0" fontId="4" fillId="0" borderId="71" xfId="0" applyFont="1" applyBorder="1" applyAlignment="1">
      <alignment horizontal="left" vertical="top"/>
    </xf>
    <xf numFmtId="0" fontId="11" fillId="0" borderId="13" xfId="0" applyFont="1" applyBorder="1" applyAlignment="1">
      <alignment horizontal="center" vertical="center" wrapText="1"/>
    </xf>
    <xf numFmtId="2" fontId="11" fillId="0" borderId="15" xfId="0" applyNumberFormat="1" applyFont="1" applyBorder="1" applyAlignment="1">
      <alignment horizontal="left" vertical="top"/>
    </xf>
    <xf numFmtId="2" fontId="11" fillId="0" borderId="43" xfId="0" applyNumberFormat="1" applyFont="1" applyBorder="1" applyAlignment="1">
      <alignment horizontal="left" vertical="top"/>
    </xf>
    <xf numFmtId="0" fontId="85" fillId="9" borderId="0" xfId="0" applyFont="1" applyFill="1" applyAlignment="1">
      <alignment vertical="top"/>
    </xf>
    <xf numFmtId="49" fontId="28" fillId="9" borderId="64" xfId="0" applyNumberFormat="1" applyFont="1" applyFill="1" applyBorder="1" applyAlignment="1">
      <alignment vertical="top" wrapText="1"/>
    </xf>
    <xf numFmtId="0" fontId="24" fillId="9" borderId="64" xfId="0" applyFont="1" applyFill="1" applyBorder="1" applyAlignment="1">
      <alignment vertical="top" wrapText="1"/>
    </xf>
    <xf numFmtId="0" fontId="24" fillId="9" borderId="41" xfId="0" applyFont="1" applyFill="1" applyBorder="1" applyAlignment="1">
      <alignment vertical="top" wrapText="1"/>
    </xf>
    <xf numFmtId="2" fontId="24" fillId="9" borderId="41" xfId="0" applyNumberFormat="1" applyFont="1" applyFill="1" applyBorder="1" applyAlignment="1">
      <alignment vertical="top" wrapText="1"/>
    </xf>
    <xf numFmtId="2" fontId="24" fillId="9" borderId="43" xfId="0" applyNumberFormat="1" applyFont="1" applyFill="1" applyBorder="1" applyAlignment="1">
      <alignment vertical="top" wrapText="1"/>
    </xf>
    <xf numFmtId="49" fontId="4" fillId="9" borderId="56" xfId="0" applyNumberFormat="1" applyFont="1" applyFill="1" applyBorder="1" applyAlignment="1">
      <alignment horizontal="center" vertical="top"/>
    </xf>
    <xf numFmtId="0" fontId="28" fillId="0" borderId="63" xfId="0" applyFont="1" applyBorder="1" applyAlignment="1">
      <alignment vertical="center"/>
    </xf>
    <xf numFmtId="49" fontId="28" fillId="0" borderId="64" xfId="0" applyNumberFormat="1" applyFont="1" applyBorder="1" applyAlignment="1">
      <alignment vertical="top" wrapText="1"/>
    </xf>
    <xf numFmtId="0" fontId="24" fillId="0" borderId="64" xfId="0" applyFont="1" applyBorder="1" applyAlignment="1">
      <alignment vertical="top" wrapText="1"/>
    </xf>
    <xf numFmtId="0" fontId="24" fillId="0" borderId="71" xfId="0" applyFont="1" applyBorder="1" applyAlignment="1">
      <alignment vertical="top" wrapText="1"/>
    </xf>
    <xf numFmtId="0" fontId="11" fillId="0" borderId="14" xfId="0" applyFont="1" applyBorder="1" applyAlignment="1">
      <alignment horizontal="justify" vertical="center"/>
    </xf>
    <xf numFmtId="2" fontId="11" fillId="0" borderId="13" xfId="0" applyNumberFormat="1" applyFont="1" applyBorder="1" applyAlignment="1">
      <alignment horizontal="center" vertical="top" wrapText="1"/>
    </xf>
    <xf numFmtId="0" fontId="28" fillId="0" borderId="56" xfId="0" applyFont="1" applyBorder="1" applyAlignment="1">
      <alignment vertical="center"/>
    </xf>
    <xf numFmtId="49" fontId="28" fillId="0" borderId="0" xfId="0" applyNumberFormat="1" applyFont="1" applyAlignment="1">
      <alignment vertical="top" wrapText="1"/>
    </xf>
    <xf numFmtId="0" fontId="24" fillId="0" borderId="45" xfId="0" applyFont="1" applyBorder="1" applyAlignment="1">
      <alignment vertical="top" wrapText="1"/>
    </xf>
    <xf numFmtId="2" fontId="3" fillId="0" borderId="54" xfId="0" applyNumberFormat="1" applyFont="1" applyBorder="1" applyAlignment="1">
      <alignment vertical="top" wrapText="1"/>
    </xf>
    <xf numFmtId="0" fontId="11" fillId="0" borderId="58" xfId="0" applyFont="1" applyBorder="1" applyAlignment="1">
      <alignment horizontal="justify" vertical="center"/>
    </xf>
    <xf numFmtId="2" fontId="11" fillId="0" borderId="54" xfId="0" applyNumberFormat="1" applyFont="1" applyBorder="1" applyAlignment="1">
      <alignment horizontal="center" vertical="top" wrapText="1"/>
    </xf>
    <xf numFmtId="49" fontId="28" fillId="0" borderId="41" xfId="0" applyNumberFormat="1" applyFont="1" applyBorder="1" applyAlignment="1">
      <alignment vertical="top" wrapText="1"/>
    </xf>
    <xf numFmtId="0" fontId="11" fillId="0" borderId="0" xfId="0" applyFont="1" applyAlignment="1">
      <alignment horizontal="justify" vertical="center"/>
    </xf>
    <xf numFmtId="2" fontId="11" fillId="0" borderId="18" xfId="0" applyNumberFormat="1" applyFont="1" applyBorder="1" applyAlignment="1">
      <alignment horizontal="center" vertical="top" wrapText="1"/>
    </xf>
    <xf numFmtId="0" fontId="5" fillId="5" borderId="13" xfId="0" applyFont="1" applyFill="1" applyBorder="1" applyAlignment="1" applyProtection="1">
      <alignment horizontal="center" vertical="center" wrapText="1"/>
      <protection locked="0"/>
    </xf>
    <xf numFmtId="0" fontId="11" fillId="0" borderId="75" xfId="0" applyFont="1" applyBorder="1" applyAlignment="1">
      <alignment horizontal="center" vertical="center"/>
    </xf>
    <xf numFmtId="0" fontId="5" fillId="5" borderId="54" xfId="0" applyFont="1" applyFill="1" applyBorder="1" applyAlignment="1">
      <alignment horizontal="center" vertical="center" wrapText="1"/>
    </xf>
    <xf numFmtId="2" fontId="5" fillId="5" borderId="54" xfId="0" applyNumberFormat="1" applyFont="1" applyFill="1" applyBorder="1" applyAlignment="1">
      <alignment horizontal="center" vertical="center" wrapText="1"/>
    </xf>
    <xf numFmtId="0" fontId="11" fillId="0" borderId="75" xfId="0" applyFont="1" applyBorder="1" applyAlignment="1">
      <alignment horizontal="center" vertical="top"/>
    </xf>
    <xf numFmtId="0" fontId="5" fillId="0" borderId="27" xfId="0" applyFont="1" applyBorder="1" applyAlignment="1">
      <alignment horizontal="left" vertical="top" wrapText="1"/>
    </xf>
    <xf numFmtId="0" fontId="11" fillId="0" borderId="27" xfId="0" applyFont="1" applyBorder="1" applyAlignment="1">
      <alignment horizontal="center" vertical="top"/>
    </xf>
    <xf numFmtId="2" fontId="5" fillId="5" borderId="35" xfId="0" applyNumberFormat="1" applyFont="1" applyFill="1" applyBorder="1" applyAlignment="1">
      <alignment vertical="center" wrapText="1"/>
    </xf>
    <xf numFmtId="0" fontId="4" fillId="4" borderId="40" xfId="0" applyFont="1" applyFill="1" applyBorder="1" applyAlignment="1">
      <alignment horizontal="center" vertical="top"/>
    </xf>
    <xf numFmtId="0" fontId="5" fillId="0" borderId="39" xfId="0" applyFont="1" applyBorder="1" applyAlignment="1">
      <alignment horizontal="left" vertical="top" wrapText="1"/>
    </xf>
    <xf numFmtId="0" fontId="11" fillId="0" borderId="39" xfId="0" applyFont="1" applyBorder="1" applyAlignment="1">
      <alignment horizontal="center" vertical="top"/>
    </xf>
    <xf numFmtId="2" fontId="5" fillId="5" borderId="29" xfId="0" applyNumberFormat="1" applyFont="1" applyFill="1" applyBorder="1" applyAlignment="1">
      <alignment vertical="center" wrapText="1"/>
    </xf>
    <xf numFmtId="2" fontId="11" fillId="5" borderId="13" xfId="0" applyNumberFormat="1" applyFont="1" applyFill="1" applyBorder="1" applyAlignment="1">
      <alignment horizontal="center" vertical="center" wrapText="1"/>
    </xf>
    <xf numFmtId="164" fontId="5" fillId="0" borderId="45" xfId="0" applyNumberFormat="1" applyFont="1" applyBorder="1" applyAlignment="1">
      <alignment horizontal="center" vertical="top"/>
    </xf>
    <xf numFmtId="0" fontId="11" fillId="0" borderId="27" xfId="0" applyFont="1" applyBorder="1" applyAlignment="1">
      <alignment horizontal="center" vertical="center"/>
    </xf>
    <xf numFmtId="2" fontId="11" fillId="5" borderId="18" xfId="0" applyNumberFormat="1" applyFont="1" applyFill="1" applyBorder="1" applyAlignment="1">
      <alignment horizontal="center" vertical="center" wrapText="1"/>
    </xf>
    <xf numFmtId="2" fontId="11" fillId="5" borderId="29" xfId="0" applyNumberFormat="1" applyFont="1" applyFill="1" applyBorder="1" applyAlignment="1">
      <alignment vertical="center" wrapText="1"/>
    </xf>
    <xf numFmtId="0" fontId="5" fillId="0" borderId="65" xfId="0" applyFont="1" applyBorder="1" applyAlignment="1">
      <alignment vertical="center" wrapText="1"/>
    </xf>
    <xf numFmtId="0" fontId="5" fillId="0" borderId="35" xfId="0" applyFont="1" applyBorder="1" applyAlignment="1">
      <alignment horizontal="center" vertical="top" wrapText="1"/>
    </xf>
    <xf numFmtId="0" fontId="11" fillId="0" borderId="52" xfId="0" applyFont="1" applyBorder="1" applyAlignment="1">
      <alignment vertical="center" wrapText="1"/>
    </xf>
    <xf numFmtId="0" fontId="11" fillId="0" borderId="65" xfId="0" applyFont="1" applyBorder="1" applyAlignment="1">
      <alignment vertical="center" wrapText="1"/>
    </xf>
    <xf numFmtId="0" fontId="5" fillId="5" borderId="35" xfId="0" applyFont="1" applyFill="1" applyBorder="1" applyAlignment="1">
      <alignment horizontal="center" vertical="center" wrapText="1"/>
    </xf>
    <xf numFmtId="0" fontId="11" fillId="0" borderId="68" xfId="0" applyFont="1" applyBorder="1" applyAlignment="1">
      <alignment vertical="center" wrapText="1"/>
    </xf>
    <xf numFmtId="0" fontId="11" fillId="0" borderId="35" xfId="0" applyFont="1" applyBorder="1" applyAlignment="1">
      <alignment horizontal="center" vertical="center" wrapText="1"/>
    </xf>
    <xf numFmtId="0" fontId="11" fillId="0" borderId="42" xfId="0" applyFont="1" applyBorder="1" applyAlignment="1">
      <alignment vertical="center" wrapText="1"/>
    </xf>
    <xf numFmtId="2" fontId="5" fillId="0" borderId="35" xfId="0" applyNumberFormat="1" applyFont="1" applyBorder="1" applyAlignment="1">
      <alignment horizontal="left" vertical="top" wrapText="1"/>
    </xf>
    <xf numFmtId="2" fontId="5" fillId="0" borderId="54" xfId="0" applyNumberFormat="1" applyFont="1" applyBorder="1" applyAlignment="1">
      <alignment horizontal="left" vertical="top" wrapText="1"/>
    </xf>
    <xf numFmtId="2" fontId="5" fillId="0" borderId="1" xfId="0" applyNumberFormat="1" applyFont="1" applyBorder="1" applyAlignment="1">
      <alignment horizontal="center" vertical="top"/>
    </xf>
    <xf numFmtId="0" fontId="5" fillId="0" borderId="14" xfId="0" applyFont="1" applyBorder="1" applyAlignment="1">
      <alignment vertical="center" wrapText="1"/>
    </xf>
    <xf numFmtId="2" fontId="5" fillId="0" borderId="13" xfId="0" applyNumberFormat="1" applyFont="1" applyBorder="1" applyAlignment="1">
      <alignment horizontal="center" vertical="top" wrapText="1"/>
    </xf>
    <xf numFmtId="2" fontId="5" fillId="0" borderId="54" xfId="0" applyNumberFormat="1" applyFont="1" applyBorder="1" applyAlignment="1">
      <alignment horizontal="center" vertical="top" wrapText="1"/>
    </xf>
    <xf numFmtId="0" fontId="5" fillId="0" borderId="52" xfId="0" applyFont="1" applyBorder="1" applyAlignment="1">
      <alignment vertical="center" wrapText="1"/>
    </xf>
    <xf numFmtId="0" fontId="14" fillId="0" borderId="54" xfId="0" applyFont="1" applyBorder="1" applyAlignment="1">
      <alignment horizontal="center" vertical="top" wrapText="1"/>
    </xf>
    <xf numFmtId="0" fontId="5" fillId="0" borderId="55" xfId="0" applyFont="1" applyBorder="1" applyAlignment="1">
      <alignment horizontal="center" vertical="top"/>
    </xf>
    <xf numFmtId="2" fontId="5" fillId="0" borderId="53" xfId="0" applyNumberFormat="1" applyFont="1" applyBorder="1" applyAlignment="1">
      <alignment horizontal="center" vertical="top"/>
    </xf>
    <xf numFmtId="0" fontId="5" fillId="0" borderId="55" xfId="0" applyFont="1" applyBorder="1" applyAlignment="1">
      <alignment vertical="center" wrapText="1"/>
    </xf>
    <xf numFmtId="0" fontId="5" fillId="0" borderId="59" xfId="0" applyFont="1" applyBorder="1" applyAlignment="1">
      <alignment horizontal="center" vertical="top"/>
    </xf>
    <xf numFmtId="0" fontId="5" fillId="0" borderId="59" xfId="0" applyFont="1" applyBorder="1" applyAlignment="1">
      <alignment vertical="center" wrapText="1"/>
    </xf>
    <xf numFmtId="0" fontId="11" fillId="0" borderId="59" xfId="0" applyFont="1" applyBorder="1" applyAlignment="1">
      <alignment vertical="center" wrapText="1"/>
    </xf>
    <xf numFmtId="0" fontId="87" fillId="0" borderId="51" xfId="0" applyFont="1" applyBorder="1" applyAlignment="1">
      <alignment horizontal="left" vertical="top" wrapText="1"/>
    </xf>
    <xf numFmtId="0" fontId="5" fillId="0" borderId="1" xfId="0" applyFont="1" applyBorder="1" applyAlignment="1">
      <alignment horizontal="center" vertical="top"/>
    </xf>
    <xf numFmtId="0" fontId="4" fillId="3" borderId="47" xfId="0" applyFont="1" applyFill="1" applyBorder="1" applyAlignment="1">
      <alignment horizontal="center" vertical="top"/>
    </xf>
    <xf numFmtId="0" fontId="28" fillId="9" borderId="47" xfId="0" applyFont="1" applyFill="1" applyBorder="1" applyAlignment="1">
      <alignment horizontal="center" vertical="top"/>
    </xf>
    <xf numFmtId="2" fontId="5" fillId="9" borderId="22" xfId="0" applyNumberFormat="1" applyFont="1" applyFill="1" applyBorder="1" applyAlignment="1">
      <alignment horizontal="center" vertical="top"/>
    </xf>
    <xf numFmtId="2" fontId="5" fillId="9" borderId="23" xfId="0" applyNumberFormat="1" applyFont="1" applyFill="1" applyBorder="1" applyAlignment="1">
      <alignment horizontal="center" vertical="top"/>
    </xf>
    <xf numFmtId="2" fontId="49" fillId="9" borderId="22" xfId="0" applyNumberFormat="1" applyFont="1" applyFill="1" applyBorder="1" applyAlignment="1">
      <alignment vertical="top" wrapText="1"/>
    </xf>
    <xf numFmtId="2" fontId="49" fillId="9" borderId="23" xfId="0" applyNumberFormat="1" applyFont="1" applyFill="1" applyBorder="1" applyAlignment="1">
      <alignment vertical="top" wrapText="1"/>
    </xf>
    <xf numFmtId="0" fontId="14" fillId="0" borderId="3" xfId="0" applyFont="1" applyBorder="1" applyAlignment="1">
      <alignment horizontal="center" vertical="top" wrapText="1"/>
    </xf>
    <xf numFmtId="2" fontId="7" fillId="0" borderId="3" xfId="0" applyNumberFormat="1" applyFont="1" applyBorder="1" applyAlignment="1">
      <alignment horizontal="center" vertical="top" wrapText="1"/>
    </xf>
    <xf numFmtId="0" fontId="28" fillId="0" borderId="22" xfId="0" applyFont="1" applyBorder="1" applyAlignment="1">
      <alignment vertical="top"/>
    </xf>
    <xf numFmtId="0" fontId="11" fillId="7" borderId="22" xfId="0" applyFont="1" applyFill="1" applyBorder="1" applyAlignment="1">
      <alignment wrapText="1"/>
    </xf>
    <xf numFmtId="2" fontId="5" fillId="0" borderId="13" xfId="0" applyNumberFormat="1" applyFont="1" applyBorder="1" applyAlignment="1">
      <alignment horizontal="center" vertical="top"/>
    </xf>
    <xf numFmtId="0" fontId="5" fillId="0" borderId="70" xfId="0" applyFont="1" applyBorder="1" applyAlignment="1">
      <alignment horizontal="center" vertical="top"/>
    </xf>
    <xf numFmtId="164" fontId="5" fillId="0" borderId="7" xfId="0" applyNumberFormat="1" applyFont="1" applyBorder="1" applyAlignment="1">
      <alignment horizontal="center" vertical="top"/>
    </xf>
    <xf numFmtId="164" fontId="5" fillId="0" borderId="72" xfId="0" applyNumberFormat="1" applyFont="1" applyBorder="1" applyAlignment="1">
      <alignment horizontal="center" vertical="top"/>
    </xf>
    <xf numFmtId="0" fontId="11" fillId="0" borderId="79" xfId="0" applyFont="1" applyBorder="1" applyAlignment="1">
      <alignment vertical="top" wrapText="1"/>
    </xf>
    <xf numFmtId="0" fontId="5" fillId="0" borderId="75" xfId="0" applyFont="1" applyBorder="1" applyAlignment="1">
      <alignment horizontal="center" vertical="center"/>
    </xf>
    <xf numFmtId="0" fontId="5" fillId="0" borderId="14" xfId="0" applyFont="1" applyBorder="1" applyAlignment="1">
      <alignment vertical="top" wrapText="1"/>
    </xf>
    <xf numFmtId="0" fontId="5" fillId="0" borderId="58" xfId="0" applyFont="1" applyBorder="1" applyAlignment="1">
      <alignment vertical="top" wrapText="1"/>
    </xf>
    <xf numFmtId="0" fontId="5" fillId="0" borderId="75" xfId="0" applyFont="1" applyBorder="1" applyAlignment="1">
      <alignment horizontal="center" vertical="top"/>
    </xf>
    <xf numFmtId="0" fontId="11" fillId="0" borderId="12" xfId="0" applyFont="1" applyBorder="1" applyAlignment="1">
      <alignment vertical="top" wrapText="1"/>
    </xf>
    <xf numFmtId="0" fontId="11" fillId="0" borderId="28" xfId="0" applyFont="1" applyBorder="1" applyAlignment="1">
      <alignment horizontal="center" vertical="top"/>
    </xf>
    <xf numFmtId="0" fontId="28" fillId="0" borderId="56" xfId="0" applyFont="1" applyBorder="1"/>
    <xf numFmtId="0" fontId="49" fillId="0" borderId="45" xfId="0" applyFont="1" applyBorder="1" applyAlignment="1">
      <alignment vertical="top" wrapText="1"/>
    </xf>
    <xf numFmtId="0" fontId="11" fillId="0" borderId="52" xfId="0" applyFont="1" applyBorder="1" applyAlignment="1">
      <alignment wrapText="1"/>
    </xf>
    <xf numFmtId="0" fontId="28" fillId="0" borderId="42" xfId="0" applyFont="1" applyBorder="1"/>
    <xf numFmtId="0" fontId="49" fillId="0" borderId="41" xfId="0" applyFont="1" applyBorder="1" applyAlignment="1">
      <alignment vertical="top" wrapText="1"/>
    </xf>
    <xf numFmtId="0" fontId="49" fillId="0" borderId="43" xfId="0" applyFont="1" applyBorder="1" applyAlignment="1">
      <alignment vertical="top" wrapText="1"/>
    </xf>
    <xf numFmtId="49" fontId="4" fillId="7" borderId="48" xfId="0" applyNumberFormat="1" applyFont="1" applyFill="1" applyBorder="1" applyAlignment="1">
      <alignment vertical="top" wrapText="1"/>
    </xf>
    <xf numFmtId="0" fontId="14" fillId="0" borderId="35" xfId="0" applyFont="1" applyBorder="1" applyAlignment="1">
      <alignment horizontal="center" vertical="top" wrapText="1"/>
    </xf>
    <xf numFmtId="49" fontId="4" fillId="7" borderId="17" xfId="0" applyNumberFormat="1" applyFont="1" applyFill="1" applyBorder="1" applyAlignment="1">
      <alignment vertical="top" wrapText="1"/>
    </xf>
    <xf numFmtId="164" fontId="5" fillId="5" borderId="52" xfId="0" applyNumberFormat="1" applyFont="1" applyFill="1" applyBorder="1" applyAlignment="1">
      <alignment horizontal="left" vertical="top" wrapText="1"/>
    </xf>
    <xf numFmtId="164" fontId="5" fillId="5" borderId="35" xfId="0" applyNumberFormat="1" applyFont="1" applyFill="1" applyBorder="1" applyAlignment="1">
      <alignment horizontal="center" vertical="center" wrapText="1"/>
    </xf>
    <xf numFmtId="0" fontId="24" fillId="0" borderId="54" xfId="0" applyFont="1" applyBorder="1" applyAlignment="1">
      <alignment horizontal="center" vertical="top" wrapText="1"/>
    </xf>
    <xf numFmtId="0" fontId="5" fillId="0" borderId="79" xfId="0" applyFont="1" applyBorder="1" applyAlignment="1">
      <alignment horizontal="center" vertical="top"/>
    </xf>
    <xf numFmtId="2" fontId="5" fillId="0" borderId="7" xfId="0" applyNumberFormat="1" applyFont="1" applyBorder="1" applyAlignment="1">
      <alignment horizontal="center" vertical="top"/>
    </xf>
    <xf numFmtId="0" fontId="11" fillId="0" borderId="70" xfId="0" applyFont="1" applyBorder="1" applyAlignment="1">
      <alignment horizontal="left" vertical="top" wrapText="1"/>
    </xf>
    <xf numFmtId="0" fontId="14" fillId="0" borderId="8" xfId="0" applyFont="1" applyBorder="1" applyAlignment="1">
      <alignment horizontal="center" vertical="top" wrapText="1"/>
    </xf>
    <xf numFmtId="0" fontId="6" fillId="0" borderId="54" xfId="0" applyFont="1" applyBorder="1" applyAlignment="1">
      <alignment horizontal="left" vertical="top" wrapText="1"/>
    </xf>
    <xf numFmtId="0" fontId="4" fillId="7" borderId="52" xfId="0" applyFont="1" applyFill="1" applyBorder="1" applyAlignment="1">
      <alignment horizontal="center" vertical="top"/>
    </xf>
    <xf numFmtId="164" fontId="4" fillId="7" borderId="49" xfId="0" applyNumberFormat="1" applyFont="1" applyFill="1" applyBorder="1" applyAlignment="1">
      <alignment horizontal="center" vertical="top"/>
    </xf>
    <xf numFmtId="164" fontId="4" fillId="7" borderId="66" xfId="0" applyNumberFormat="1" applyFont="1" applyFill="1" applyBorder="1" applyAlignment="1">
      <alignment horizontal="center" vertical="top"/>
    </xf>
    <xf numFmtId="0" fontId="5" fillId="7" borderId="52" xfId="0" applyFont="1" applyFill="1" applyBorder="1" applyAlignment="1">
      <alignment horizontal="left" vertical="top" wrapText="1"/>
    </xf>
    <xf numFmtId="0" fontId="6" fillId="0" borderId="67" xfId="0" applyFont="1" applyBorder="1" applyAlignment="1">
      <alignment horizontal="left" vertical="top" wrapText="1"/>
    </xf>
    <xf numFmtId="49" fontId="4" fillId="7" borderId="40" xfId="0" applyNumberFormat="1" applyFont="1" applyFill="1" applyBorder="1" applyAlignment="1">
      <alignment vertical="top" wrapText="1"/>
    </xf>
    <xf numFmtId="0" fontId="6" fillId="0" borderId="38" xfId="0" applyFont="1" applyBorder="1" applyAlignment="1">
      <alignment horizontal="left" vertical="top" wrapText="1"/>
    </xf>
    <xf numFmtId="49" fontId="30" fillId="2" borderId="47" xfId="0" applyNumberFormat="1" applyFont="1" applyFill="1" applyBorder="1" applyAlignment="1">
      <alignment horizontal="center" vertical="top" wrapText="1"/>
    </xf>
    <xf numFmtId="49" fontId="4" fillId="16" borderId="42" xfId="4" applyNumberFormat="1" applyFont="1" applyFill="1" applyBorder="1" applyAlignment="1">
      <alignment vertical="top"/>
    </xf>
    <xf numFmtId="2" fontId="4" fillId="16" borderId="41" xfId="4" applyNumberFormat="1" applyFont="1" applyFill="1" applyBorder="1" applyAlignment="1">
      <alignment vertical="top"/>
    </xf>
    <xf numFmtId="2" fontId="4" fillId="16" borderId="43" xfId="4" applyNumberFormat="1" applyFont="1" applyFill="1" applyBorder="1" applyAlignment="1">
      <alignment vertical="top"/>
    </xf>
    <xf numFmtId="49" fontId="30" fillId="16" borderId="31" xfId="0" applyNumberFormat="1" applyFont="1" applyFill="1" applyBorder="1" applyAlignment="1">
      <alignment horizontal="center" vertical="top"/>
    </xf>
    <xf numFmtId="0" fontId="28" fillId="16" borderId="31" xfId="0" applyFont="1" applyFill="1" applyBorder="1" applyAlignment="1">
      <alignment vertical="top"/>
    </xf>
    <xf numFmtId="0" fontId="37" fillId="16" borderId="22" xfId="0" applyFont="1" applyFill="1" applyBorder="1" applyAlignment="1">
      <alignment vertical="top"/>
    </xf>
    <xf numFmtId="0" fontId="28" fillId="16" borderId="22" xfId="0" applyFont="1" applyFill="1" applyBorder="1" applyAlignment="1">
      <alignment vertical="top"/>
    </xf>
    <xf numFmtId="0" fontId="20" fillId="16" borderId="22" xfId="0" applyFont="1" applyFill="1" applyBorder="1" applyAlignment="1">
      <alignment vertical="top"/>
    </xf>
    <xf numFmtId="2" fontId="20" fillId="16" borderId="22" xfId="0" applyNumberFormat="1" applyFont="1" applyFill="1" applyBorder="1" applyAlignment="1">
      <alignment vertical="top"/>
    </xf>
    <xf numFmtId="2" fontId="20" fillId="16" borderId="23" xfId="0" applyNumberFormat="1" applyFont="1" applyFill="1" applyBorder="1" applyAlignment="1">
      <alignment vertical="top"/>
    </xf>
    <xf numFmtId="0" fontId="28" fillId="0" borderId="0" xfId="0" applyFont="1" applyAlignment="1">
      <alignment horizontal="left" vertical="top"/>
    </xf>
    <xf numFmtId="0" fontId="28" fillId="0" borderId="45" xfId="0" applyFont="1" applyBorder="1" applyAlignment="1">
      <alignment horizontal="left" vertical="top"/>
    </xf>
    <xf numFmtId="0" fontId="11" fillId="0" borderId="0" xfId="0" applyFont="1" applyAlignment="1">
      <alignment vertical="top" wrapText="1"/>
    </xf>
    <xf numFmtId="0" fontId="11" fillId="0" borderId="18" xfId="0" applyFont="1" applyBorder="1" applyAlignment="1">
      <alignment horizontal="center" vertical="center"/>
    </xf>
    <xf numFmtId="2" fontId="11" fillId="0" borderId="18" xfId="0" applyNumberFormat="1" applyFont="1" applyBorder="1" applyAlignment="1">
      <alignment horizontal="left" vertical="top"/>
    </xf>
    <xf numFmtId="0" fontId="28" fillId="0" borderId="22" xfId="0" applyFont="1" applyBorder="1" applyAlignment="1">
      <alignment vertical="top" wrapText="1"/>
    </xf>
    <xf numFmtId="0" fontId="11" fillId="0" borderId="23" xfId="0" applyFont="1" applyBorder="1" applyAlignment="1">
      <alignment vertical="top" wrapText="1"/>
    </xf>
    <xf numFmtId="0" fontId="11" fillId="0" borderId="2" xfId="0" applyFont="1" applyBorder="1" applyAlignment="1">
      <alignment vertical="top" wrapText="1"/>
    </xf>
    <xf numFmtId="0" fontId="14" fillId="0" borderId="3" xfId="0" applyFont="1" applyBorder="1" applyAlignment="1">
      <alignment vertical="center" wrapText="1"/>
    </xf>
    <xf numFmtId="2" fontId="11" fillId="0" borderId="3" xfId="0" applyNumberFormat="1" applyFont="1" applyBorder="1" applyAlignment="1">
      <alignment horizontal="center" vertical="top" wrapText="1"/>
    </xf>
    <xf numFmtId="2" fontId="11" fillId="0" borderId="35" xfId="0" applyNumberFormat="1" applyFont="1" applyBorder="1" applyAlignment="1">
      <alignment horizontal="center" vertical="top" wrapText="1"/>
    </xf>
    <xf numFmtId="0" fontId="26" fillId="0" borderId="12" xfId="0" applyFont="1" applyBorder="1" applyAlignment="1">
      <alignment horizontal="left" vertical="top" wrapText="1"/>
    </xf>
    <xf numFmtId="0" fontId="26" fillId="0" borderId="28" xfId="0" applyFont="1" applyBorder="1" applyAlignment="1">
      <alignment horizontal="center" vertical="top" wrapText="1"/>
    </xf>
    <xf numFmtId="2" fontId="26" fillId="0" borderId="1" xfId="0" applyNumberFormat="1" applyFont="1" applyBorder="1" applyAlignment="1">
      <alignment horizontal="center" vertical="top" wrapText="1"/>
    </xf>
    <xf numFmtId="2" fontId="26" fillId="0" borderId="78" xfId="0" applyNumberFormat="1" applyFont="1" applyBorder="1" applyAlignment="1">
      <alignment horizontal="center" vertical="top" wrapText="1"/>
    </xf>
    <xf numFmtId="0" fontId="32" fillId="0" borderId="17" xfId="0" applyFont="1" applyBorder="1" applyAlignment="1">
      <alignment vertical="top" wrapText="1"/>
    </xf>
    <xf numFmtId="0" fontId="28" fillId="0" borderId="40" xfId="0" applyFont="1" applyBorder="1" applyAlignment="1">
      <alignment vertical="top" wrapText="1"/>
    </xf>
    <xf numFmtId="0" fontId="4" fillId="9" borderId="40" xfId="0" applyFont="1" applyFill="1" applyBorder="1" applyAlignment="1">
      <alignment horizontal="center" vertical="top"/>
    </xf>
    <xf numFmtId="164" fontId="4" fillId="9" borderId="40" xfId="0" applyNumberFormat="1" applyFont="1" applyFill="1" applyBorder="1" applyAlignment="1">
      <alignment horizontal="center" vertical="top"/>
    </xf>
    <xf numFmtId="164" fontId="28" fillId="16" borderId="40" xfId="4" applyNumberFormat="1" applyFont="1" applyFill="1" applyBorder="1" applyAlignment="1">
      <alignment horizontal="center" vertical="top"/>
    </xf>
    <xf numFmtId="49" fontId="33" fillId="16" borderId="41" xfId="4" applyNumberFormat="1" applyFont="1" applyFill="1" applyBorder="1" applyAlignment="1">
      <alignment vertical="top"/>
    </xf>
    <xf numFmtId="2" fontId="33" fillId="16" borderId="41" xfId="4" applyNumberFormat="1" applyFont="1" applyFill="1" applyBorder="1" applyAlignment="1">
      <alignment vertical="top"/>
    </xf>
    <xf numFmtId="2" fontId="33" fillId="16" borderId="43" xfId="4" applyNumberFormat="1" applyFont="1" applyFill="1" applyBorder="1" applyAlignment="1">
      <alignment vertical="top"/>
    </xf>
    <xf numFmtId="2" fontId="32" fillId="0" borderId="0" xfId="0" applyNumberFormat="1" applyFont="1" applyAlignment="1">
      <alignment horizontal="center" vertical="top"/>
    </xf>
    <xf numFmtId="2" fontId="11" fillId="0" borderId="0" xfId="0" applyNumberFormat="1" applyFont="1" applyAlignment="1">
      <alignment horizontal="center" vertical="top"/>
    </xf>
    <xf numFmtId="49" fontId="51" fillId="0" borderId="0" xfId="0" applyNumberFormat="1" applyFont="1" applyAlignment="1">
      <alignment vertical="top"/>
    </xf>
    <xf numFmtId="2" fontId="23" fillId="0" borderId="0" xfId="0" applyNumberFormat="1" applyFont="1" applyAlignment="1">
      <alignment vertical="top"/>
    </xf>
    <xf numFmtId="49" fontId="9" fillId="0" borderId="0" xfId="0" applyNumberFormat="1" applyFont="1" applyAlignment="1">
      <alignment vertical="top" wrapText="1"/>
    </xf>
    <xf numFmtId="2" fontId="30" fillId="0" borderId="0" xfId="0" applyNumberFormat="1" applyFont="1" applyAlignment="1">
      <alignment horizontal="right" vertical="top" wrapText="1"/>
    </xf>
    <xf numFmtId="2" fontId="0" fillId="0" borderId="0" xfId="0" applyNumberFormat="1"/>
    <xf numFmtId="49" fontId="20" fillId="16" borderId="47" xfId="4" applyNumberFormat="1" applyFont="1" applyFill="1" applyBorder="1" applyAlignment="1">
      <alignment horizontal="center" vertical="top" wrapText="1"/>
    </xf>
    <xf numFmtId="0" fontId="20" fillId="16" borderId="22" xfId="4" applyFont="1" applyFill="1" applyBorder="1"/>
    <xf numFmtId="0" fontId="20" fillId="2" borderId="23" xfId="4" applyFont="1" applyFill="1" applyBorder="1" applyAlignment="1">
      <alignment horizontal="left" vertical="top"/>
    </xf>
    <xf numFmtId="49" fontId="20" fillId="2" borderId="48" xfId="4" applyNumberFormat="1" applyFont="1" applyFill="1" applyBorder="1" applyAlignment="1">
      <alignment horizontal="center" vertical="top"/>
    </xf>
    <xf numFmtId="0" fontId="20" fillId="0" borderId="63" xfId="4" applyFont="1" applyBorder="1" applyAlignment="1">
      <alignment vertical="top"/>
    </xf>
    <xf numFmtId="49" fontId="20" fillId="0" borderId="64" xfId="4" applyNumberFormat="1" applyFont="1" applyBorder="1" applyAlignment="1">
      <alignment vertical="top" wrapText="1"/>
    </xf>
    <xf numFmtId="0" fontId="21" fillId="0" borderId="64" xfId="4" applyFont="1" applyBorder="1" applyAlignment="1">
      <alignment vertical="top" wrapText="1"/>
    </xf>
    <xf numFmtId="0" fontId="18" fillId="0" borderId="50" xfId="4" applyFont="1" applyBorder="1" applyAlignment="1">
      <alignment horizontal="justify" vertical="center"/>
    </xf>
    <xf numFmtId="0" fontId="18" fillId="0" borderId="13" xfId="4" applyFont="1" applyBorder="1" applyAlignment="1">
      <alignment horizontal="center" vertical="center"/>
    </xf>
    <xf numFmtId="0" fontId="21" fillId="7" borderId="13" xfId="4" applyFont="1" applyFill="1" applyBorder="1" applyAlignment="1">
      <alignment vertical="top" wrapText="1"/>
    </xf>
    <xf numFmtId="166" fontId="18" fillId="7" borderId="13" xfId="9" applyNumberFormat="1" applyFont="1" applyFill="1" applyBorder="1" applyAlignment="1">
      <alignment vertical="center" wrapText="1"/>
    </xf>
    <xf numFmtId="0" fontId="21" fillId="7" borderId="15" xfId="4" applyFont="1" applyFill="1" applyBorder="1" applyAlignment="1">
      <alignment vertical="top" wrapText="1"/>
    </xf>
    <xf numFmtId="49" fontId="20" fillId="2" borderId="17" xfId="4" applyNumberFormat="1" applyFont="1" applyFill="1" applyBorder="1" applyAlignment="1">
      <alignment horizontal="center" vertical="top"/>
    </xf>
    <xf numFmtId="0" fontId="20" fillId="0" borderId="56" xfId="4" applyFont="1" applyBorder="1" applyAlignment="1">
      <alignment vertical="top"/>
    </xf>
    <xf numFmtId="49" fontId="20" fillId="0" borderId="0" xfId="4" applyNumberFormat="1" applyFont="1" applyAlignment="1">
      <alignment vertical="top" wrapText="1"/>
    </xf>
    <xf numFmtId="0" fontId="21" fillId="0" borderId="0" xfId="4" applyFont="1" applyAlignment="1">
      <alignment vertical="top" wrapText="1"/>
    </xf>
    <xf numFmtId="0" fontId="18" fillId="0" borderId="65" xfId="4" applyFont="1" applyBorder="1" applyAlignment="1">
      <alignment horizontal="justify" vertical="center"/>
    </xf>
    <xf numFmtId="0" fontId="18" fillId="0" borderId="35" xfId="4" applyFont="1" applyBorder="1" applyAlignment="1">
      <alignment horizontal="center" vertical="center"/>
    </xf>
    <xf numFmtId="0" fontId="18" fillId="0" borderId="35" xfId="4" applyFont="1" applyBorder="1" applyAlignment="1">
      <alignment horizontal="center" vertical="center" wrapText="1"/>
    </xf>
    <xf numFmtId="49" fontId="20" fillId="16" borderId="17" xfId="4" applyNumberFormat="1" applyFont="1" applyFill="1" applyBorder="1" applyAlignment="1">
      <alignment horizontal="center" vertical="top"/>
    </xf>
    <xf numFmtId="49" fontId="20" fillId="16" borderId="56" xfId="4" applyNumberFormat="1" applyFont="1" applyFill="1" applyBorder="1" applyAlignment="1">
      <alignment horizontal="center" vertical="top"/>
    </xf>
    <xf numFmtId="49" fontId="20" fillId="0" borderId="17" xfId="4" applyNumberFormat="1" applyFont="1" applyBorder="1" applyAlignment="1">
      <alignment horizontal="center" vertical="top"/>
    </xf>
    <xf numFmtId="0" fontId="20" fillId="0" borderId="0" xfId="4" applyFont="1" applyAlignment="1">
      <alignment vertical="top"/>
    </xf>
    <xf numFmtId="0" fontId="18" fillId="7" borderId="33" xfId="4" applyFont="1" applyFill="1" applyBorder="1" applyAlignment="1">
      <alignment horizontal="justify" vertical="center"/>
    </xf>
    <xf numFmtId="0" fontId="18" fillId="7" borderId="48" xfId="4" applyFont="1" applyFill="1" applyBorder="1" applyAlignment="1">
      <alignment vertical="top" wrapText="1"/>
    </xf>
    <xf numFmtId="0" fontId="18" fillId="0" borderId="4" xfId="4" applyFont="1" applyBorder="1" applyAlignment="1">
      <alignment horizontal="center" vertical="top"/>
    </xf>
    <xf numFmtId="164" fontId="18" fillId="0" borderId="16" xfId="4" applyNumberFormat="1" applyFont="1" applyBorder="1" applyAlignment="1">
      <alignment horizontal="center" vertical="top"/>
    </xf>
    <xf numFmtId="0" fontId="18" fillId="0" borderId="49" xfId="4" applyFont="1" applyBorder="1" applyAlignment="1">
      <alignment horizontal="center" vertical="top"/>
    </xf>
    <xf numFmtId="164" fontId="18" fillId="0" borderId="53" xfId="4" applyNumberFormat="1" applyFont="1" applyBorder="1" applyAlignment="1">
      <alignment horizontal="center" vertical="top"/>
    </xf>
    <xf numFmtId="164" fontId="18" fillId="0" borderId="55" xfId="4" applyNumberFormat="1" applyFont="1" applyBorder="1" applyAlignment="1">
      <alignment horizontal="center" vertical="top"/>
    </xf>
    <xf numFmtId="0" fontId="18" fillId="0" borderId="58" xfId="4" applyFont="1" applyBorder="1" applyAlignment="1">
      <alignment horizontal="left" vertical="top" wrapText="1"/>
    </xf>
    <xf numFmtId="164" fontId="18" fillId="5" borderId="54" xfId="4" applyNumberFormat="1" applyFont="1" applyFill="1" applyBorder="1" applyAlignment="1">
      <alignment horizontal="center" vertical="center" wrapText="1"/>
    </xf>
    <xf numFmtId="0" fontId="18" fillId="5" borderId="54" xfId="4" applyFont="1" applyFill="1" applyBorder="1" applyAlignment="1">
      <alignment horizontal="center" vertical="center" wrapText="1"/>
    </xf>
    <xf numFmtId="0" fontId="18" fillId="5" borderId="74" xfId="4" applyFont="1" applyFill="1" applyBorder="1" applyAlignment="1">
      <alignment horizontal="center" vertical="center" wrapText="1"/>
    </xf>
    <xf numFmtId="0" fontId="20" fillId="4" borderId="41" xfId="4" applyFont="1" applyFill="1" applyBorder="1" applyAlignment="1">
      <alignment horizontal="center" vertical="top"/>
    </xf>
    <xf numFmtId="164" fontId="20" fillId="4" borderId="40" xfId="4" applyNumberFormat="1" applyFont="1" applyFill="1" applyBorder="1" applyAlignment="1">
      <alignment horizontal="center" vertical="top"/>
    </xf>
    <xf numFmtId="0" fontId="18" fillId="0" borderId="12" xfId="4" applyFont="1" applyBorder="1" applyAlignment="1">
      <alignment horizontal="left" vertical="top"/>
    </xf>
    <xf numFmtId="0" fontId="18" fillId="0" borderId="28" xfId="4" applyFont="1" applyBorder="1" applyAlignment="1">
      <alignment horizontal="left" vertical="top"/>
    </xf>
    <xf numFmtId="9" fontId="18" fillId="0" borderId="1" xfId="4" applyNumberFormat="1" applyFont="1" applyBorder="1" applyAlignment="1">
      <alignment horizontal="center" vertical="top"/>
    </xf>
    <xf numFmtId="9" fontId="18" fillId="0" borderId="78" xfId="4" applyNumberFormat="1" applyFont="1" applyBorder="1" applyAlignment="1">
      <alignment horizontal="center" vertical="top"/>
    </xf>
    <xf numFmtId="9" fontId="18" fillId="0" borderId="1" xfId="4" applyNumberFormat="1" applyFont="1" applyBorder="1" applyAlignment="1">
      <alignment horizontal="left" vertical="top"/>
    </xf>
    <xf numFmtId="9" fontId="18" fillId="0" borderId="78" xfId="4" applyNumberFormat="1" applyFont="1" applyBorder="1" applyAlignment="1">
      <alignment horizontal="left" vertical="top"/>
    </xf>
    <xf numFmtId="164" fontId="18" fillId="0" borderId="44" xfId="4" applyNumberFormat="1" applyFont="1" applyBorder="1" applyAlignment="1">
      <alignment horizontal="center" vertical="top"/>
    </xf>
    <xf numFmtId="0" fontId="18" fillId="0" borderId="33" xfId="4" applyFont="1" applyBorder="1" applyAlignment="1">
      <alignment vertical="center" wrapText="1"/>
    </xf>
    <xf numFmtId="0" fontId="18" fillId="0" borderId="62" xfId="4" applyFont="1" applyBorder="1" applyAlignment="1">
      <alignment horizontal="center" vertical="center" wrapText="1"/>
    </xf>
    <xf numFmtId="164" fontId="18" fillId="0" borderId="66" xfId="4" applyNumberFormat="1" applyFont="1" applyBorder="1" applyAlignment="1">
      <alignment horizontal="center" vertical="top"/>
    </xf>
    <xf numFmtId="164" fontId="18" fillId="0" borderId="59" xfId="4" applyNumberFormat="1" applyFont="1" applyBorder="1" applyAlignment="1">
      <alignment horizontal="center" vertical="top"/>
    </xf>
    <xf numFmtId="164" fontId="18" fillId="0" borderId="79" xfId="4" applyNumberFormat="1" applyFont="1" applyBorder="1" applyAlignment="1">
      <alignment horizontal="center" vertical="top"/>
    </xf>
    <xf numFmtId="164" fontId="20" fillId="4" borderId="11" xfId="4" applyNumberFormat="1" applyFont="1" applyFill="1" applyBorder="1" applyAlignment="1">
      <alignment horizontal="center" vertical="top"/>
    </xf>
    <xf numFmtId="0" fontId="18" fillId="0" borderId="28" xfId="4" applyFont="1" applyBorder="1" applyAlignment="1">
      <alignment horizontal="center" vertical="top"/>
    </xf>
    <xf numFmtId="49" fontId="20" fillId="3" borderId="47" xfId="4" applyNumberFormat="1" applyFont="1" applyFill="1" applyBorder="1" applyAlignment="1">
      <alignment horizontal="center" vertical="top"/>
    </xf>
    <xf numFmtId="0" fontId="20" fillId="9" borderId="47" xfId="4" applyFont="1" applyFill="1" applyBorder="1" applyAlignment="1">
      <alignment horizontal="center" vertical="top"/>
    </xf>
    <xf numFmtId="164" fontId="20" fillId="9" borderId="47" xfId="4" applyNumberFormat="1" applyFont="1" applyFill="1" applyBorder="1" applyAlignment="1">
      <alignment horizontal="center" vertical="top"/>
    </xf>
    <xf numFmtId="0" fontId="18" fillId="7" borderId="14" xfId="4" applyFont="1" applyFill="1" applyBorder="1" applyAlignment="1">
      <alignment wrapText="1"/>
    </xf>
    <xf numFmtId="0" fontId="18" fillId="7" borderId="5" xfId="4" applyFont="1" applyFill="1" applyBorder="1" applyAlignment="1">
      <alignment wrapText="1"/>
    </xf>
    <xf numFmtId="0" fontId="18" fillId="7" borderId="73" xfId="4" applyFont="1" applyFill="1" applyBorder="1" applyAlignment="1">
      <alignment horizontal="center" vertical="center" wrapText="1"/>
    </xf>
    <xf numFmtId="49" fontId="3" fillId="7" borderId="48" xfId="4" applyNumberFormat="1" applyFont="1" applyFill="1" applyBorder="1" applyAlignment="1">
      <alignment vertical="top"/>
    </xf>
    <xf numFmtId="49" fontId="3" fillId="7" borderId="17" xfId="4" applyNumberFormat="1" applyFont="1" applyFill="1" applyBorder="1" applyAlignment="1">
      <alignment vertical="top"/>
    </xf>
    <xf numFmtId="0" fontId="18" fillId="0" borderId="53" xfId="4" applyFont="1" applyBorder="1" applyAlignment="1">
      <alignment horizontal="center" vertical="top"/>
    </xf>
    <xf numFmtId="49" fontId="36" fillId="7" borderId="17" xfId="4" applyNumberFormat="1" applyFont="1" applyFill="1" applyBorder="1" applyAlignment="1">
      <alignment vertical="top" wrapText="1"/>
    </xf>
    <xf numFmtId="49" fontId="36" fillId="7" borderId="17" xfId="4" applyNumberFormat="1" applyFont="1" applyFill="1" applyBorder="1" applyAlignment="1">
      <alignment vertical="top"/>
    </xf>
    <xf numFmtId="49" fontId="36" fillId="7" borderId="40" xfId="4" applyNumberFormat="1" applyFont="1" applyFill="1" applyBorder="1" applyAlignment="1">
      <alignment vertical="top"/>
    </xf>
    <xf numFmtId="164" fontId="18" fillId="0" borderId="17" xfId="4" applyNumberFormat="1" applyFont="1" applyBorder="1" applyAlignment="1">
      <alignment horizontal="center" vertical="top"/>
    </xf>
    <xf numFmtId="164" fontId="18" fillId="0" borderId="48" xfId="4" applyNumberFormat="1" applyFont="1" applyBorder="1" applyAlignment="1">
      <alignment horizontal="center" vertical="top"/>
    </xf>
    <xf numFmtId="0" fontId="18" fillId="7" borderId="14" xfId="4" applyFont="1" applyFill="1" applyBorder="1" applyAlignment="1">
      <alignment horizontal="justify" vertical="center"/>
    </xf>
    <xf numFmtId="0" fontId="18" fillId="7" borderId="68" xfId="4" applyFont="1" applyFill="1" applyBorder="1" applyAlignment="1">
      <alignment horizontal="justify" vertical="center"/>
    </xf>
    <xf numFmtId="0" fontId="18" fillId="7" borderId="58" xfId="4" applyFont="1" applyFill="1" applyBorder="1" applyAlignment="1">
      <alignment horizontal="justify" vertical="center"/>
    </xf>
    <xf numFmtId="0" fontId="18" fillId="0" borderId="70" xfId="4" applyFont="1" applyBorder="1" applyAlignment="1">
      <alignment horizontal="center" vertical="top"/>
    </xf>
    <xf numFmtId="164" fontId="18" fillId="0" borderId="7" xfId="4" applyNumberFormat="1" applyFont="1" applyBorder="1" applyAlignment="1">
      <alignment horizontal="center" vertical="top"/>
    </xf>
    <xf numFmtId="0" fontId="18" fillId="7" borderId="9" xfId="4" applyFont="1" applyFill="1" applyBorder="1" applyAlignment="1">
      <alignment vertical="center" wrapText="1"/>
    </xf>
    <xf numFmtId="0" fontId="18" fillId="7" borderId="40" xfId="4" applyFont="1" applyFill="1" applyBorder="1" applyAlignment="1">
      <alignment vertical="top" wrapText="1"/>
    </xf>
    <xf numFmtId="0" fontId="20" fillId="4" borderId="51" xfId="4" applyFont="1" applyFill="1" applyBorder="1" applyAlignment="1">
      <alignment horizontal="center" vertical="top"/>
    </xf>
    <xf numFmtId="0" fontId="18" fillId="7" borderId="12" xfId="4" applyFont="1" applyFill="1" applyBorder="1" applyAlignment="1">
      <alignment horizontal="left" vertical="top" wrapText="1"/>
    </xf>
    <xf numFmtId="49" fontId="20" fillId="3" borderId="31" xfId="4" applyNumberFormat="1" applyFont="1" applyFill="1" applyBorder="1" applyAlignment="1">
      <alignment horizontal="center" vertical="top"/>
    </xf>
    <xf numFmtId="0" fontId="18" fillId="0" borderId="50" xfId="4" applyFont="1" applyBorder="1" applyAlignment="1">
      <alignment horizontal="center" vertical="top"/>
    </xf>
    <xf numFmtId="164" fontId="18" fillId="0" borderId="14" xfId="4" applyNumberFormat="1" applyFont="1" applyBorder="1" applyAlignment="1">
      <alignment horizontal="center" vertical="top"/>
    </xf>
    <xf numFmtId="164" fontId="18" fillId="0" borderId="13" xfId="4" applyNumberFormat="1" applyFont="1" applyBorder="1" applyAlignment="1">
      <alignment horizontal="center" vertical="top"/>
    </xf>
    <xf numFmtId="164" fontId="18" fillId="0" borderId="24" xfId="4" applyNumberFormat="1" applyFont="1" applyBorder="1" applyAlignment="1">
      <alignment horizontal="center" vertical="top"/>
    </xf>
    <xf numFmtId="0" fontId="18" fillId="0" borderId="14" xfId="4" applyFont="1" applyBorder="1" applyAlignment="1">
      <alignment vertical="top" wrapText="1"/>
    </xf>
    <xf numFmtId="0" fontId="20" fillId="4" borderId="11" xfId="4" applyFont="1" applyFill="1" applyBorder="1" applyAlignment="1">
      <alignment horizontal="center" vertical="top"/>
    </xf>
    <xf numFmtId="0" fontId="18" fillId="0" borderId="12" xfId="4" applyFont="1" applyBorder="1" applyAlignment="1">
      <alignment horizontal="center" vertical="top"/>
    </xf>
    <xf numFmtId="0" fontId="18" fillId="0" borderId="1" xfId="4" applyFont="1" applyBorder="1" applyAlignment="1">
      <alignment horizontal="center" vertical="top"/>
    </xf>
    <xf numFmtId="0" fontId="18" fillId="0" borderId="78" xfId="4" applyFont="1" applyBorder="1" applyAlignment="1">
      <alignment horizontal="center" vertical="top"/>
    </xf>
    <xf numFmtId="49" fontId="20" fillId="2" borderId="33" xfId="4" applyNumberFormat="1" applyFont="1" applyFill="1" applyBorder="1" applyAlignment="1">
      <alignment horizontal="center" vertical="top" wrapText="1"/>
    </xf>
    <xf numFmtId="164" fontId="20" fillId="16" borderId="40" xfId="4" applyNumberFormat="1" applyFont="1" applyFill="1" applyBorder="1" applyAlignment="1">
      <alignment horizontal="center" vertical="top"/>
    </xf>
    <xf numFmtId="49" fontId="20" fillId="16" borderId="41" xfId="4" applyNumberFormat="1" applyFont="1" applyFill="1" applyBorder="1" applyAlignment="1">
      <alignment vertical="top"/>
    </xf>
    <xf numFmtId="49" fontId="20" fillId="16" borderId="43" xfId="4" applyNumberFormat="1" applyFont="1" applyFill="1" applyBorder="1" applyAlignment="1">
      <alignment vertical="top"/>
    </xf>
    <xf numFmtId="164" fontId="20" fillId="12" borderId="47" xfId="4" applyNumberFormat="1" applyFont="1" applyFill="1" applyBorder="1" applyAlignment="1">
      <alignment horizontal="center" vertical="top"/>
    </xf>
    <xf numFmtId="0" fontId="36" fillId="0" borderId="0" xfId="4" applyFont="1" applyAlignment="1">
      <alignment horizontal="center" vertical="top"/>
    </xf>
    <xf numFmtId="0" fontId="2" fillId="0" borderId="0" xfId="4" applyFont="1" applyAlignment="1">
      <alignment vertical="top"/>
    </xf>
    <xf numFmtId="0" fontId="15" fillId="0" borderId="0" xfId="4" applyFont="1" applyAlignment="1">
      <alignment vertical="top"/>
    </xf>
    <xf numFmtId="49" fontId="45" fillId="0" borderId="0" xfId="4" applyNumberFormat="1" applyFont="1" applyAlignment="1">
      <alignment vertical="top" wrapText="1"/>
    </xf>
    <xf numFmtId="0" fontId="23" fillId="0" borderId="0" xfId="4" applyFont="1" applyAlignment="1">
      <alignment vertical="top"/>
    </xf>
    <xf numFmtId="0" fontId="4" fillId="0" borderId="31" xfId="4" applyFont="1" applyBorder="1" applyAlignment="1">
      <alignment vertical="center" wrapText="1"/>
    </xf>
    <xf numFmtId="0" fontId="4" fillId="0" borderId="22" xfId="4" applyFont="1" applyBorder="1" applyAlignment="1">
      <alignment vertical="center" wrapText="1"/>
    </xf>
    <xf numFmtId="2" fontId="46" fillId="6" borderId="47" xfId="4" applyNumberFormat="1" applyFont="1" applyFill="1" applyBorder="1" applyAlignment="1">
      <alignment vertical="top" wrapText="1"/>
    </xf>
    <xf numFmtId="164" fontId="2" fillId="0" borderId="0" xfId="4" applyNumberFormat="1" applyFont="1" applyAlignment="1">
      <alignment vertical="top"/>
    </xf>
    <xf numFmtId="2" fontId="47" fillId="0" borderId="4" xfId="4" applyNumberFormat="1" applyFont="1" applyBorder="1" applyAlignment="1">
      <alignment vertical="top" wrapText="1"/>
    </xf>
    <xf numFmtId="0" fontId="14" fillId="0" borderId="56" xfId="4" applyFont="1" applyBorder="1"/>
    <xf numFmtId="0" fontId="14" fillId="0" borderId="0" xfId="4" applyFont="1"/>
    <xf numFmtId="0" fontId="14" fillId="0" borderId="45" xfId="4" applyFont="1" applyBorder="1"/>
    <xf numFmtId="0" fontId="30" fillId="0" borderId="0" xfId="4" applyFont="1" applyAlignment="1">
      <alignment horizontal="right" vertical="top" wrapText="1"/>
    </xf>
    <xf numFmtId="2" fontId="46" fillId="6" borderId="23" xfId="4" applyNumberFormat="1" applyFont="1" applyFill="1" applyBorder="1" applyAlignment="1">
      <alignment vertical="top" wrapText="1"/>
    </xf>
    <xf numFmtId="2" fontId="47" fillId="0" borderId="44" xfId="4" applyNumberFormat="1" applyFont="1" applyBorder="1" applyAlignment="1">
      <alignment vertical="top" wrapText="1"/>
    </xf>
    <xf numFmtId="2" fontId="49" fillId="20" borderId="47" xfId="4" applyNumberFormat="1" applyFont="1" applyFill="1" applyBorder="1" applyAlignment="1">
      <alignment vertical="top" wrapText="1"/>
    </xf>
    <xf numFmtId="2" fontId="49" fillId="20" borderId="23" xfId="4" applyNumberFormat="1" applyFont="1" applyFill="1" applyBorder="1" applyAlignment="1">
      <alignment vertical="top" wrapText="1"/>
    </xf>
    <xf numFmtId="2" fontId="46" fillId="6" borderId="47" xfId="4" applyNumberFormat="1" applyFont="1" applyFill="1" applyBorder="1" applyAlignment="1">
      <alignment horizontal="center" vertical="top" wrapText="1"/>
    </xf>
    <xf numFmtId="2" fontId="47" fillId="0" borderId="49" xfId="4" applyNumberFormat="1" applyFont="1" applyBorder="1" applyAlignment="1">
      <alignment horizontal="center" vertical="top" wrapText="1"/>
    </xf>
    <xf numFmtId="2" fontId="47" fillId="0" borderId="7" xfId="4" applyNumberFormat="1" applyFont="1" applyBorder="1" applyAlignment="1">
      <alignment horizontal="center" vertical="top" wrapText="1"/>
    </xf>
    <xf numFmtId="2" fontId="47" fillId="0" borderId="11" xfId="4" applyNumberFormat="1" applyFont="1" applyBorder="1" applyAlignment="1">
      <alignment horizontal="center" vertical="top" wrapText="1"/>
    </xf>
    <xf numFmtId="2" fontId="47" fillId="0" borderId="4" xfId="4" applyNumberFormat="1" applyFont="1" applyBorder="1" applyAlignment="1">
      <alignment horizontal="center" vertical="top" wrapText="1"/>
    </xf>
    <xf numFmtId="0" fontId="20" fillId="16" borderId="0" xfId="0" applyFont="1" applyFill="1"/>
    <xf numFmtId="0" fontId="9" fillId="2" borderId="64" xfId="0" applyFont="1" applyFill="1" applyBorder="1" applyAlignment="1">
      <alignment horizontal="left" vertical="top"/>
    </xf>
    <xf numFmtId="0" fontId="9" fillId="16" borderId="64" xfId="0" applyFont="1" applyFill="1" applyBorder="1" applyAlignment="1">
      <alignment horizontal="left" vertical="top"/>
    </xf>
    <xf numFmtId="0" fontId="41" fillId="0" borderId="31" xfId="0" applyFont="1" applyBorder="1" applyAlignment="1">
      <alignment vertical="top"/>
    </xf>
    <xf numFmtId="0" fontId="28" fillId="0" borderId="22" xfId="0" applyFont="1" applyBorder="1" applyAlignment="1">
      <alignment horizontal="left" vertical="top"/>
    </xf>
    <xf numFmtId="0" fontId="11" fillId="0" borderId="22" xfId="0" applyFont="1" applyBorder="1" applyAlignment="1">
      <alignment horizontal="left" vertical="top"/>
    </xf>
    <xf numFmtId="0" fontId="28" fillId="0" borderId="23" xfId="0" applyFont="1" applyBorder="1" applyAlignment="1">
      <alignment horizontal="left" vertical="top"/>
    </xf>
    <xf numFmtId="0" fontId="88" fillId="0" borderId="0" xfId="0" applyFont="1" applyAlignment="1">
      <alignment horizontal="justify" vertical="center"/>
    </xf>
    <xf numFmtId="0" fontId="11" fillId="7" borderId="78" xfId="0" applyFont="1" applyFill="1" applyBorder="1" applyAlignment="1">
      <alignment horizontal="center" vertical="top"/>
    </xf>
    <xf numFmtId="49" fontId="28" fillId="7" borderId="17" xfId="0" applyNumberFormat="1" applyFont="1" applyFill="1" applyBorder="1" applyAlignment="1">
      <alignment horizontal="center" vertical="top" wrapText="1"/>
    </xf>
    <xf numFmtId="0" fontId="7" fillId="7" borderId="40" xfId="0" applyFont="1" applyFill="1" applyBorder="1" applyAlignment="1">
      <alignment horizontal="center" vertical="top" wrapText="1"/>
    </xf>
    <xf numFmtId="0" fontId="11" fillId="0" borderId="68" xfId="0" applyFont="1" applyBorder="1" applyAlignment="1">
      <alignment horizontal="justify" vertical="center"/>
    </xf>
    <xf numFmtId="0" fontId="5" fillId="0" borderId="13" xfId="0" applyFont="1" applyBorder="1" applyAlignment="1">
      <alignment horizontal="left" vertical="top" wrapText="1"/>
    </xf>
    <xf numFmtId="0" fontId="5" fillId="7" borderId="74" xfId="0" applyFont="1" applyFill="1" applyBorder="1" applyAlignment="1">
      <alignment horizontal="center" vertical="center" wrapText="1"/>
    </xf>
    <xf numFmtId="0" fontId="11" fillId="0" borderId="65" xfId="0" applyFont="1" applyBorder="1" applyAlignment="1">
      <alignment horizontal="justify" vertical="center"/>
    </xf>
    <xf numFmtId="0" fontId="5" fillId="7" borderId="54" xfId="0" applyFont="1" applyFill="1" applyBorder="1" applyAlignment="1">
      <alignment horizontal="center" vertical="center"/>
    </xf>
    <xf numFmtId="49" fontId="28" fillId="7" borderId="64" xfId="0" applyNumberFormat="1" applyFont="1" applyFill="1" applyBorder="1" applyAlignment="1">
      <alignment vertical="top" wrapText="1"/>
    </xf>
    <xf numFmtId="49" fontId="28" fillId="7" borderId="48" xfId="0" applyNumberFormat="1" applyFont="1" applyFill="1" applyBorder="1" applyAlignment="1">
      <alignment horizontal="center" vertical="top" wrapText="1"/>
    </xf>
    <xf numFmtId="49" fontId="28" fillId="7" borderId="0" xfId="0" applyNumberFormat="1" applyFont="1" applyFill="1" applyAlignment="1">
      <alignment vertical="top" wrapText="1"/>
    </xf>
    <xf numFmtId="49" fontId="28" fillId="7" borderId="41" xfId="0" applyNumberFormat="1" applyFont="1" applyFill="1" applyBorder="1" applyAlignment="1">
      <alignment vertical="top" wrapText="1"/>
    </xf>
    <xf numFmtId="49" fontId="28" fillId="7" borderId="40" xfId="0" applyNumberFormat="1" applyFont="1" applyFill="1" applyBorder="1" applyAlignment="1">
      <alignment horizontal="center" vertical="top" wrapText="1"/>
    </xf>
    <xf numFmtId="49" fontId="28" fillId="3" borderId="47" xfId="0" applyNumberFormat="1" applyFont="1" applyFill="1" applyBorder="1" applyAlignment="1">
      <alignment horizontal="center" vertical="top"/>
    </xf>
    <xf numFmtId="0" fontId="7" fillId="9" borderId="31" xfId="0" applyFont="1" applyFill="1" applyBorder="1" applyAlignment="1">
      <alignment horizontal="center" vertical="top" wrapText="1"/>
    </xf>
    <xf numFmtId="0" fontId="7" fillId="9" borderId="22" xfId="0" applyFont="1" applyFill="1" applyBorder="1" applyAlignment="1">
      <alignment horizontal="center" vertical="top" wrapText="1"/>
    </xf>
    <xf numFmtId="0" fontId="11" fillId="9" borderId="31" xfId="0" applyFont="1" applyFill="1" applyBorder="1" applyAlignment="1">
      <alignment horizontal="left" vertical="top"/>
    </xf>
    <xf numFmtId="0" fontId="11" fillId="9" borderId="22" xfId="0" applyFont="1" applyFill="1" applyBorder="1" applyAlignment="1">
      <alignment horizontal="left" vertical="top"/>
    </xf>
    <xf numFmtId="9" fontId="11" fillId="9" borderId="22" xfId="0" applyNumberFormat="1" applyFont="1" applyFill="1" applyBorder="1" applyAlignment="1">
      <alignment horizontal="center" vertical="top"/>
    </xf>
    <xf numFmtId="9" fontId="11" fillId="9" borderId="23" xfId="0" applyNumberFormat="1" applyFont="1" applyFill="1" applyBorder="1" applyAlignment="1">
      <alignment horizontal="center" vertical="top"/>
    </xf>
    <xf numFmtId="0" fontId="37" fillId="9" borderId="23" xfId="0" applyFont="1" applyFill="1" applyBorder="1" applyAlignment="1">
      <alignment vertical="top" wrapText="1"/>
    </xf>
    <xf numFmtId="0" fontId="11" fillId="0" borderId="2" xfId="0" applyFont="1" applyBorder="1" applyAlignment="1">
      <alignment horizontal="justify" vertical="center"/>
    </xf>
    <xf numFmtId="0" fontId="11" fillId="0" borderId="15" xfId="0" applyFont="1" applyBorder="1" applyAlignment="1">
      <alignment horizontal="center" vertical="center"/>
    </xf>
    <xf numFmtId="0" fontId="11" fillId="0" borderId="65" xfId="0" applyFont="1" applyBorder="1" applyAlignment="1">
      <alignment horizontal="center" vertical="top"/>
    </xf>
    <xf numFmtId="0" fontId="28" fillId="4" borderId="51" xfId="0" applyFont="1" applyFill="1" applyBorder="1" applyAlignment="1">
      <alignment horizontal="center" vertical="top"/>
    </xf>
    <xf numFmtId="164" fontId="11" fillId="7" borderId="53" xfId="0" applyNumberFormat="1" applyFont="1" applyFill="1" applyBorder="1" applyAlignment="1">
      <alignment horizontal="center" vertical="top"/>
    </xf>
    <xf numFmtId="164" fontId="11" fillId="7" borderId="49" xfId="0" applyNumberFormat="1" applyFont="1" applyFill="1" applyBorder="1" applyAlignment="1">
      <alignment horizontal="center" vertical="top"/>
    </xf>
    <xf numFmtId="0" fontId="28" fillId="9" borderId="22" xfId="0" applyFont="1" applyFill="1" applyBorder="1" applyAlignment="1">
      <alignment horizontal="center" vertical="top" wrapText="1"/>
    </xf>
    <xf numFmtId="164" fontId="28" fillId="9" borderId="23" xfId="0" applyNumberFormat="1" applyFont="1" applyFill="1" applyBorder="1" applyAlignment="1">
      <alignment horizontal="center" vertical="top"/>
    </xf>
    <xf numFmtId="49" fontId="28" fillId="9" borderId="42" xfId="0" applyNumberFormat="1" applyFont="1" applyFill="1" applyBorder="1" applyAlignment="1">
      <alignment horizontal="center" vertical="top"/>
    </xf>
    <xf numFmtId="164" fontId="28" fillId="9" borderId="40" xfId="0" applyNumberFormat="1" applyFont="1" applyFill="1" applyBorder="1" applyAlignment="1">
      <alignment horizontal="center" vertical="top"/>
    </xf>
    <xf numFmtId="164" fontId="28" fillId="9" borderId="43" xfId="0" applyNumberFormat="1" applyFont="1" applyFill="1" applyBorder="1" applyAlignment="1">
      <alignment horizontal="center" vertical="top"/>
    </xf>
    <xf numFmtId="0" fontId="11" fillId="9" borderId="41" xfId="0" applyFont="1" applyFill="1" applyBorder="1" applyAlignment="1">
      <alignment horizontal="center" vertical="top"/>
    </xf>
    <xf numFmtId="0" fontId="11" fillId="9" borderId="43" xfId="0" applyFont="1" applyFill="1" applyBorder="1" applyAlignment="1">
      <alignment horizontal="center" vertical="top"/>
    </xf>
    <xf numFmtId="49" fontId="28" fillId="16" borderId="41" xfId="4" applyNumberFormat="1" applyFont="1" applyFill="1" applyBorder="1" applyAlignment="1">
      <alignment vertical="top"/>
    </xf>
    <xf numFmtId="49" fontId="28" fillId="16" borderId="43" xfId="4" applyNumberFormat="1" applyFont="1" applyFill="1" applyBorder="1" applyAlignment="1">
      <alignment vertical="top"/>
    </xf>
    <xf numFmtId="164" fontId="28" fillId="12" borderId="47" xfId="0" applyNumberFormat="1" applyFont="1" applyFill="1" applyBorder="1" applyAlignment="1">
      <alignment horizontal="center" vertical="top"/>
    </xf>
    <xf numFmtId="49" fontId="28" fillId="9" borderId="17" xfId="0" applyNumberFormat="1" applyFont="1" applyFill="1" applyBorder="1" applyAlignment="1">
      <alignment horizontal="center" vertical="top"/>
    </xf>
    <xf numFmtId="0" fontId="11" fillId="7" borderId="53" xfId="0" applyFont="1" applyFill="1" applyBorder="1" applyAlignment="1">
      <alignment horizontal="center" vertical="top"/>
    </xf>
    <xf numFmtId="0" fontId="11" fillId="7" borderId="49" xfId="0" applyFont="1" applyFill="1" applyBorder="1" applyAlignment="1">
      <alignment horizontal="center" vertical="top"/>
    </xf>
    <xf numFmtId="0" fontId="11" fillId="0" borderId="11" xfId="0" applyFont="1" applyBorder="1" applyAlignment="1">
      <alignment horizontal="center" vertical="top"/>
    </xf>
    <xf numFmtId="164" fontId="11" fillId="7" borderId="40" xfId="0" applyNumberFormat="1" applyFont="1" applyFill="1" applyBorder="1" applyAlignment="1">
      <alignment horizontal="center" vertical="top"/>
    </xf>
    <xf numFmtId="164" fontId="11" fillId="0" borderId="40" xfId="0" applyNumberFormat="1" applyFont="1" applyBorder="1" applyAlignment="1">
      <alignment horizontal="center" vertical="top"/>
    </xf>
    <xf numFmtId="0" fontId="28" fillId="4" borderId="41" xfId="0" applyFont="1" applyFill="1" applyBorder="1" applyAlignment="1">
      <alignment horizontal="center" vertical="top"/>
    </xf>
    <xf numFmtId="0" fontId="11" fillId="0" borderId="52" xfId="0" applyFont="1" applyBorder="1" applyAlignment="1">
      <alignment horizontal="center" vertical="top"/>
    </xf>
    <xf numFmtId="0" fontId="11" fillId="0" borderId="70" xfId="0" applyFont="1" applyBorder="1" applyAlignment="1">
      <alignment horizontal="center" vertical="top"/>
    </xf>
    <xf numFmtId="0" fontId="11" fillId="0" borderId="51" xfId="0" applyFont="1" applyBorder="1" applyAlignment="1">
      <alignment horizontal="center" vertical="top"/>
    </xf>
    <xf numFmtId="164" fontId="11" fillId="5" borderId="40" xfId="0" applyNumberFormat="1" applyFont="1" applyFill="1" applyBorder="1" applyAlignment="1">
      <alignment horizontal="center" vertical="top"/>
    </xf>
    <xf numFmtId="164" fontId="28" fillId="6" borderId="47" xfId="0" applyNumberFormat="1" applyFont="1" applyFill="1" applyBorder="1" applyAlignment="1">
      <alignment horizontal="center" vertical="top" wrapText="1"/>
    </xf>
    <xf numFmtId="164" fontId="11" fillId="0" borderId="49" xfId="0" applyNumberFormat="1" applyFont="1" applyBorder="1" applyAlignment="1">
      <alignment horizontal="center" vertical="top" wrapText="1"/>
    </xf>
    <xf numFmtId="164" fontId="11" fillId="0" borderId="49" xfId="7" applyNumberFormat="1" applyFont="1" applyBorder="1" applyAlignment="1">
      <alignment horizontal="center" vertical="top" wrapText="1"/>
    </xf>
    <xf numFmtId="164" fontId="11" fillId="0" borderId="7" xfId="0" applyNumberFormat="1" applyFont="1" applyBorder="1" applyAlignment="1">
      <alignment horizontal="center" vertical="top" wrapText="1"/>
    </xf>
    <xf numFmtId="164" fontId="11" fillId="0" borderId="11" xfId="0" applyNumberFormat="1" applyFont="1" applyBorder="1" applyAlignment="1">
      <alignment horizontal="center" vertical="top" wrapText="1"/>
    </xf>
    <xf numFmtId="164" fontId="28" fillId="20" borderId="47" xfId="0" applyNumberFormat="1" applyFont="1" applyFill="1" applyBorder="1" applyAlignment="1">
      <alignment horizontal="center" vertical="top" wrapText="1"/>
    </xf>
    <xf numFmtId="0" fontId="11" fillId="0" borderId="1" xfId="0" applyFont="1" applyBorder="1" applyAlignment="1">
      <alignment horizontal="center" vertical="top"/>
    </xf>
    <xf numFmtId="0" fontId="28" fillId="9" borderId="0" xfId="0" applyFont="1" applyFill="1" applyAlignment="1">
      <alignment vertical="top"/>
    </xf>
    <xf numFmtId="0" fontId="11" fillId="0" borderId="42" xfId="0" applyFont="1" applyBorder="1" applyAlignment="1">
      <alignment horizontal="justify" vertical="top"/>
    </xf>
    <xf numFmtId="164" fontId="5" fillId="5" borderId="13" xfId="0" applyNumberFormat="1" applyFont="1" applyFill="1" applyBorder="1" applyAlignment="1">
      <alignment horizontal="center" vertical="center" wrapText="1"/>
    </xf>
    <xf numFmtId="49" fontId="5" fillId="5" borderId="74" xfId="0" applyNumberFormat="1" applyFont="1" applyFill="1" applyBorder="1" applyAlignment="1">
      <alignment horizontal="center" vertical="center" wrapText="1"/>
    </xf>
    <xf numFmtId="164" fontId="5" fillId="5" borderId="54" xfId="0" applyNumberFormat="1" applyFont="1" applyFill="1" applyBorder="1" applyAlignment="1">
      <alignment horizontal="center" vertical="center" wrapText="1"/>
    </xf>
    <xf numFmtId="164" fontId="5" fillId="5" borderId="55" xfId="0" applyNumberFormat="1" applyFont="1" applyFill="1" applyBorder="1" applyAlignment="1">
      <alignment horizontal="left" vertical="center" wrapText="1"/>
    </xf>
    <xf numFmtId="164" fontId="5" fillId="0" borderId="16" xfId="0" applyNumberFormat="1" applyFont="1" applyBorder="1" applyAlignment="1">
      <alignment horizontal="center" vertical="top"/>
    </xf>
    <xf numFmtId="164" fontId="5" fillId="0" borderId="59" xfId="0" applyNumberFormat="1" applyFont="1" applyBorder="1" applyAlignment="1">
      <alignment horizontal="center" vertical="top"/>
    </xf>
    <xf numFmtId="164" fontId="5" fillId="0" borderId="79" xfId="0" applyNumberFormat="1" applyFont="1" applyBorder="1" applyAlignment="1">
      <alignment horizontal="center" vertical="top"/>
    </xf>
    <xf numFmtId="49" fontId="11" fillId="0" borderId="65" xfId="0" applyNumberFormat="1" applyFont="1" applyBorder="1" applyAlignment="1">
      <alignment horizontal="justify" vertical="center" wrapText="1" shrinkToFit="1"/>
    </xf>
    <xf numFmtId="49" fontId="11" fillId="5" borderId="52" xfId="0" applyNumberFormat="1" applyFont="1" applyFill="1" applyBorder="1" applyAlignment="1">
      <alignment horizontal="left" vertical="top" wrapText="1" shrinkToFit="1"/>
    </xf>
    <xf numFmtId="49" fontId="11" fillId="0" borderId="52" xfId="0" applyNumberFormat="1" applyFont="1" applyBorder="1" applyAlignment="1">
      <alignment horizontal="left" vertical="top" wrapText="1" shrinkToFit="1"/>
    </xf>
    <xf numFmtId="0" fontId="89" fillId="0" borderId="54" xfId="0" applyFont="1" applyBorder="1" applyAlignment="1">
      <alignment horizontal="center" vertical="center" wrapText="1"/>
    </xf>
    <xf numFmtId="49" fontId="11" fillId="0" borderId="70" xfId="0" applyNumberFormat="1" applyFont="1" applyBorder="1" applyAlignment="1">
      <alignment horizontal="left" vertical="top" wrapText="1" shrinkToFit="1"/>
    </xf>
    <xf numFmtId="0" fontId="11" fillId="0" borderId="8" xfId="0" applyFont="1" applyBorder="1" applyAlignment="1">
      <alignment horizontal="left" vertical="center"/>
    </xf>
    <xf numFmtId="9" fontId="11" fillId="0" borderId="8" xfId="0" applyNumberFormat="1" applyFont="1" applyBorder="1" applyAlignment="1">
      <alignment horizontal="center" vertical="center"/>
    </xf>
    <xf numFmtId="9" fontId="11" fillId="0" borderId="1" xfId="0" applyNumberFormat="1" applyFont="1" applyBorder="1" applyAlignment="1">
      <alignment horizontal="center" vertical="top"/>
    </xf>
    <xf numFmtId="0" fontId="5" fillId="0" borderId="76" xfId="0" applyFont="1" applyBorder="1" applyAlignment="1">
      <alignment horizontal="center" vertical="top"/>
    </xf>
    <xf numFmtId="164" fontId="5" fillId="0" borderId="13" xfId="0" applyNumberFormat="1" applyFont="1" applyBorder="1" applyAlignment="1">
      <alignment horizontal="center" vertical="top"/>
    </xf>
    <xf numFmtId="164" fontId="11" fillId="0" borderId="13" xfId="0" applyNumberFormat="1" applyFont="1" applyBorder="1" applyAlignment="1">
      <alignment horizontal="center" vertical="top"/>
    </xf>
    <xf numFmtId="0" fontId="5" fillId="0" borderId="14" xfId="0" applyFont="1" applyBorder="1" applyAlignment="1">
      <alignment horizontal="justify" vertical="center"/>
    </xf>
    <xf numFmtId="0" fontId="4" fillId="4" borderId="28"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11" fillId="4" borderId="1" xfId="0" applyNumberFormat="1" applyFont="1" applyFill="1" applyBorder="1" applyAlignment="1">
      <alignment horizontal="center" vertical="top"/>
    </xf>
    <xf numFmtId="0" fontId="11" fillId="0" borderId="12" xfId="0" applyFont="1" applyBorder="1" applyAlignment="1">
      <alignment horizontal="justify" vertical="center"/>
    </xf>
    <xf numFmtId="164" fontId="11" fillId="5"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8" xfId="0" applyFont="1" applyBorder="1" applyAlignment="1">
      <alignment horizontal="center" vertical="center" wrapText="1"/>
    </xf>
    <xf numFmtId="164" fontId="5" fillId="0" borderId="55" xfId="0" applyNumberFormat="1" applyFont="1" applyBorder="1" applyAlignment="1">
      <alignment horizontal="center" vertical="top"/>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49" fontId="11" fillId="0" borderId="56" xfId="0" applyNumberFormat="1" applyFont="1" applyBorder="1" applyAlignment="1">
      <alignment vertical="top" wrapText="1" shrinkToFit="1"/>
    </xf>
    <xf numFmtId="0" fontId="11" fillId="0" borderId="18" xfId="0" applyFont="1" applyBorder="1" applyAlignment="1">
      <alignment horizontal="left" vertical="top"/>
    </xf>
    <xf numFmtId="0" fontId="7" fillId="0" borderId="58" xfId="0" applyFont="1" applyBorder="1"/>
    <xf numFmtId="0" fontId="7" fillId="0" borderId="54" xfId="0" applyFont="1" applyBorder="1"/>
    <xf numFmtId="0" fontId="7" fillId="0" borderId="74" xfId="0" applyFont="1" applyBorder="1"/>
    <xf numFmtId="0" fontId="7" fillId="0" borderId="70" xfId="0" applyFont="1" applyBorder="1"/>
    <xf numFmtId="0" fontId="7" fillId="0" borderId="8" xfId="0" applyFont="1" applyBorder="1"/>
    <xf numFmtId="0" fontId="7" fillId="0" borderId="10" xfId="0" applyFont="1" applyBorder="1"/>
    <xf numFmtId="49" fontId="11" fillId="0" borderId="51" xfId="0" applyNumberFormat="1" applyFont="1" applyBorder="1" applyAlignment="1">
      <alignment horizontal="left" vertical="top" wrapText="1" shrinkToFit="1"/>
    </xf>
    <xf numFmtId="0" fontId="11" fillId="0" borderId="1" xfId="0" applyFont="1" applyBorder="1" applyAlignment="1">
      <alignment horizontal="left" vertical="top"/>
    </xf>
    <xf numFmtId="0" fontId="14" fillId="7" borderId="17" xfId="0" applyFont="1" applyFill="1" applyBorder="1" applyAlignment="1">
      <alignment horizontal="center" vertical="top" wrapText="1"/>
    </xf>
    <xf numFmtId="2" fontId="11" fillId="7" borderId="17" xfId="0" applyNumberFormat="1" applyFont="1" applyFill="1" applyBorder="1" applyAlignment="1">
      <alignment horizontal="center" vertical="top" wrapText="1"/>
    </xf>
    <xf numFmtId="0" fontId="11" fillId="7" borderId="0" xfId="0" applyFont="1" applyFill="1" applyAlignment="1">
      <alignment horizontal="center" vertical="top" wrapText="1"/>
    </xf>
    <xf numFmtId="0" fontId="11" fillId="7" borderId="22" xfId="0" applyFont="1" applyFill="1" applyBorder="1" applyAlignment="1">
      <alignment horizontal="center" vertical="top" wrapText="1"/>
    </xf>
    <xf numFmtId="2" fontId="11" fillId="7" borderId="47" xfId="0" applyNumberFormat="1" applyFont="1" applyFill="1" applyBorder="1" applyAlignment="1">
      <alignment horizontal="center" vertical="top" wrapText="1"/>
    </xf>
    <xf numFmtId="164" fontId="18" fillId="7" borderId="53" xfId="0" applyNumberFormat="1" applyFont="1" applyFill="1" applyBorder="1" applyAlignment="1">
      <alignment horizontal="center" vertical="top"/>
    </xf>
    <xf numFmtId="164" fontId="20" fillId="14" borderId="47" xfId="0" applyNumberFormat="1" applyFont="1" applyFill="1" applyBorder="1" applyAlignment="1">
      <alignment horizontal="center" vertical="top"/>
    </xf>
    <xf numFmtId="164" fontId="20" fillId="14" borderId="11" xfId="0" applyNumberFormat="1" applyFont="1" applyFill="1" applyBorder="1" applyAlignment="1">
      <alignment horizontal="center" vertical="top"/>
    </xf>
    <xf numFmtId="164" fontId="20" fillId="15" borderId="40" xfId="0" applyNumberFormat="1" applyFont="1" applyFill="1" applyBorder="1" applyAlignment="1">
      <alignment horizontal="center" vertical="top" wrapText="1"/>
    </xf>
    <xf numFmtId="164" fontId="28" fillId="15" borderId="40" xfId="0" applyNumberFormat="1" applyFont="1" applyFill="1" applyBorder="1" applyAlignment="1">
      <alignment horizontal="center" vertical="top" wrapText="1"/>
    </xf>
    <xf numFmtId="164" fontId="4" fillId="14" borderId="47" xfId="0" applyNumberFormat="1" applyFont="1" applyFill="1" applyBorder="1" applyAlignment="1">
      <alignment horizontal="center" vertical="top"/>
    </xf>
    <xf numFmtId="164" fontId="19" fillId="7" borderId="4" xfId="0" applyNumberFormat="1" applyFont="1" applyFill="1" applyBorder="1" applyAlignment="1">
      <alignment horizontal="center" vertical="top"/>
    </xf>
    <xf numFmtId="164" fontId="19" fillId="7" borderId="53" xfId="0" applyNumberFormat="1" applyFont="1" applyFill="1" applyBorder="1" applyAlignment="1">
      <alignment horizontal="center" vertical="top"/>
    </xf>
    <xf numFmtId="164" fontId="19" fillId="7" borderId="7" xfId="0" applyNumberFormat="1" applyFont="1" applyFill="1" applyBorder="1" applyAlignment="1">
      <alignment horizontal="center" vertical="top"/>
    </xf>
    <xf numFmtId="164" fontId="41" fillId="14" borderId="47" xfId="0" applyNumberFormat="1" applyFont="1" applyFill="1" applyBorder="1" applyAlignment="1">
      <alignment horizontal="center" vertical="top"/>
    </xf>
    <xf numFmtId="164" fontId="19" fillId="7" borderId="49" xfId="0" applyNumberFormat="1" applyFont="1" applyFill="1" applyBorder="1" applyAlignment="1">
      <alignment horizontal="center" vertical="top"/>
    </xf>
    <xf numFmtId="164" fontId="20" fillId="18" borderId="47" xfId="0" applyNumberFormat="1" applyFont="1" applyFill="1" applyBorder="1" applyAlignment="1">
      <alignment horizontal="center" vertical="top"/>
    </xf>
    <xf numFmtId="164" fontId="20" fillId="7" borderId="4" xfId="0" applyNumberFormat="1" applyFont="1" applyFill="1" applyBorder="1" applyAlignment="1">
      <alignment horizontal="center" vertical="top"/>
    </xf>
    <xf numFmtId="164" fontId="20" fillId="7" borderId="4" xfId="4" applyNumberFormat="1" applyFont="1" applyFill="1" applyBorder="1" applyAlignment="1">
      <alignment horizontal="center" vertical="top"/>
    </xf>
    <xf numFmtId="164" fontId="20" fillId="7" borderId="53" xfId="0" applyNumberFormat="1" applyFont="1" applyFill="1" applyBorder="1" applyAlignment="1">
      <alignment horizontal="center" vertical="top"/>
    </xf>
    <xf numFmtId="164" fontId="20" fillId="7" borderId="53" xfId="4" applyNumberFormat="1" applyFont="1" applyFill="1" applyBorder="1" applyAlignment="1">
      <alignment horizontal="center" vertical="top"/>
    </xf>
    <xf numFmtId="164" fontId="20" fillId="7" borderId="7" xfId="0" applyNumberFormat="1" applyFont="1" applyFill="1" applyBorder="1" applyAlignment="1">
      <alignment horizontal="center" vertical="top"/>
    </xf>
    <xf numFmtId="164" fontId="20" fillId="7" borderId="7" xfId="4" applyNumberFormat="1" applyFont="1" applyFill="1" applyBorder="1" applyAlignment="1">
      <alignment horizontal="center" vertical="top"/>
    </xf>
    <xf numFmtId="164" fontId="20" fillId="7" borderId="49" xfId="0" applyNumberFormat="1" applyFont="1" applyFill="1" applyBorder="1" applyAlignment="1">
      <alignment horizontal="center" vertical="top"/>
    </xf>
    <xf numFmtId="164" fontId="20" fillId="7" borderId="49" xfId="4" applyNumberFormat="1" applyFont="1" applyFill="1" applyBorder="1" applyAlignment="1">
      <alignment horizontal="center" vertical="top"/>
    </xf>
    <xf numFmtId="164" fontId="28" fillId="7" borderId="4" xfId="0" applyNumberFormat="1" applyFont="1" applyFill="1" applyBorder="1" applyAlignment="1">
      <alignment horizontal="center" vertical="top"/>
    </xf>
    <xf numFmtId="164" fontId="28" fillId="7" borderId="4" xfId="4" applyNumberFormat="1" applyFont="1" applyFill="1" applyBorder="1" applyAlignment="1">
      <alignment horizontal="center" vertical="top"/>
    </xf>
    <xf numFmtId="164" fontId="28" fillId="7" borderId="53" xfId="0" applyNumberFormat="1" applyFont="1" applyFill="1" applyBorder="1" applyAlignment="1">
      <alignment horizontal="center" vertical="top"/>
    </xf>
    <xf numFmtId="164" fontId="28" fillId="7" borderId="53" xfId="4" applyNumberFormat="1" applyFont="1" applyFill="1" applyBorder="1" applyAlignment="1">
      <alignment horizontal="center" vertical="top"/>
    </xf>
    <xf numFmtId="164" fontId="28" fillId="7" borderId="7" xfId="0" applyNumberFormat="1" applyFont="1" applyFill="1" applyBorder="1" applyAlignment="1">
      <alignment horizontal="center" vertical="top"/>
    </xf>
    <xf numFmtId="164" fontId="28" fillId="7" borderId="7" xfId="4" applyNumberFormat="1" applyFont="1" applyFill="1" applyBorder="1" applyAlignment="1">
      <alignment horizontal="center" vertical="top"/>
    </xf>
    <xf numFmtId="164" fontId="28" fillId="14" borderId="47" xfId="0" applyNumberFormat="1" applyFont="1" applyFill="1" applyBorder="1" applyAlignment="1">
      <alignment horizontal="center" vertical="top"/>
    </xf>
    <xf numFmtId="164" fontId="28" fillId="14" borderId="47" xfId="4" applyNumberFormat="1" applyFont="1" applyFill="1" applyBorder="1" applyAlignment="1">
      <alignment horizontal="center" vertical="top"/>
    </xf>
    <xf numFmtId="164" fontId="20" fillId="7" borderId="17" xfId="4" applyNumberFormat="1" applyFont="1" applyFill="1" applyBorder="1" applyAlignment="1">
      <alignment horizontal="center" vertical="top"/>
    </xf>
    <xf numFmtId="164" fontId="18" fillId="0" borderId="4" xfId="4" applyNumberFormat="1" applyFont="1" applyBorder="1" applyAlignment="1">
      <alignment horizontal="center" vertical="top" wrapText="1"/>
    </xf>
    <xf numFmtId="2" fontId="18" fillId="0" borderId="49" xfId="4" applyNumberFormat="1" applyFont="1" applyBorder="1" applyAlignment="1">
      <alignment horizontal="center" vertical="top" wrapText="1"/>
    </xf>
    <xf numFmtId="164" fontId="18" fillId="0" borderId="49" xfId="4" applyNumberFormat="1" applyFont="1" applyBorder="1" applyAlignment="1">
      <alignment horizontal="center" vertical="top" wrapText="1"/>
    </xf>
    <xf numFmtId="2" fontId="18" fillId="0" borderId="7" xfId="4" applyNumberFormat="1" applyFont="1" applyBorder="1" applyAlignment="1">
      <alignment horizontal="center" vertical="top" wrapText="1"/>
    </xf>
    <xf numFmtId="164" fontId="18" fillId="0" borderId="7" xfId="4" applyNumberFormat="1" applyFont="1" applyBorder="1" applyAlignment="1">
      <alignment horizontal="center" vertical="top" wrapText="1"/>
    </xf>
    <xf numFmtId="164" fontId="18" fillId="0" borderId="11" xfId="4" applyNumberFormat="1" applyFont="1" applyBorder="1" applyAlignment="1">
      <alignment horizontal="center" vertical="top" wrapText="1"/>
    </xf>
    <xf numFmtId="2" fontId="20" fillId="6" borderId="47" xfId="4" applyNumberFormat="1" applyFont="1" applyFill="1" applyBorder="1" applyAlignment="1">
      <alignment horizontal="center" vertical="top" wrapText="1"/>
    </xf>
    <xf numFmtId="2" fontId="20" fillId="6" borderId="23" xfId="4" applyNumberFormat="1" applyFont="1" applyFill="1" applyBorder="1" applyAlignment="1">
      <alignment horizontal="center" vertical="top" wrapText="1"/>
    </xf>
    <xf numFmtId="2" fontId="18" fillId="0" borderId="4" xfId="4" applyNumberFormat="1" applyFont="1" applyBorder="1" applyAlignment="1">
      <alignment horizontal="center" vertical="top" wrapText="1"/>
    </xf>
    <xf numFmtId="2" fontId="18" fillId="0" borderId="44" xfId="4" applyNumberFormat="1" applyFont="1" applyBorder="1" applyAlignment="1">
      <alignment horizontal="center" vertical="top" wrapText="1"/>
    </xf>
    <xf numFmtId="2" fontId="44" fillId="20" borderId="47" xfId="4" applyNumberFormat="1" applyFont="1" applyFill="1" applyBorder="1" applyAlignment="1">
      <alignment horizontal="center" vertical="top" wrapText="1"/>
    </xf>
    <xf numFmtId="2" fontId="44" fillId="20" borderId="23" xfId="4" applyNumberFormat="1" applyFont="1" applyFill="1" applyBorder="1" applyAlignment="1">
      <alignment horizontal="center" vertical="top" wrapText="1"/>
    </xf>
    <xf numFmtId="2" fontId="4" fillId="23" borderId="40" xfId="0" applyNumberFormat="1" applyFont="1" applyFill="1" applyBorder="1" applyAlignment="1">
      <alignment horizontal="center" vertical="top"/>
    </xf>
    <xf numFmtId="2" fontId="4" fillId="7" borderId="40" xfId="0" applyNumberFormat="1" applyFont="1" applyFill="1" applyBorder="1" applyAlignment="1">
      <alignment horizontal="center" vertical="top"/>
    </xf>
    <xf numFmtId="2" fontId="4" fillId="24" borderId="40" xfId="0" applyNumberFormat="1" applyFont="1" applyFill="1" applyBorder="1" applyAlignment="1">
      <alignment horizontal="center" vertical="top"/>
    </xf>
    <xf numFmtId="164" fontId="18" fillId="7" borderId="47" xfId="0" applyNumberFormat="1" applyFont="1" applyFill="1" applyBorder="1" applyAlignment="1">
      <alignment horizontal="center" vertical="top"/>
    </xf>
    <xf numFmtId="164" fontId="18" fillId="7" borderId="59" xfId="0" applyNumberFormat="1" applyFont="1" applyFill="1" applyBorder="1" applyAlignment="1">
      <alignment horizontal="center" vertical="top"/>
    </xf>
    <xf numFmtId="2" fontId="5" fillId="7" borderId="17" xfId="0" applyNumberFormat="1" applyFont="1" applyFill="1" applyBorder="1" applyAlignment="1">
      <alignment horizontal="center" vertical="top"/>
    </xf>
    <xf numFmtId="164" fontId="57" fillId="7" borderId="4" xfId="0" applyNumberFormat="1" applyFont="1" applyFill="1" applyBorder="1" applyAlignment="1">
      <alignment horizontal="center" vertical="top"/>
    </xf>
    <xf numFmtId="164" fontId="8" fillId="7" borderId="4" xfId="0" applyNumberFormat="1" applyFont="1" applyFill="1" applyBorder="1" applyAlignment="1">
      <alignment horizontal="center" vertical="center"/>
    </xf>
    <xf numFmtId="2" fontId="8" fillId="7" borderId="53" xfId="0" applyNumberFormat="1" applyFont="1" applyFill="1" applyBorder="1" applyAlignment="1">
      <alignment horizontal="center" vertical="top"/>
    </xf>
    <xf numFmtId="0" fontId="8" fillId="0" borderId="4" xfId="0" applyFont="1" applyBorder="1" applyAlignment="1">
      <alignment horizontal="center" vertical="center"/>
    </xf>
    <xf numFmtId="0" fontId="8" fillId="0" borderId="50" xfId="0" applyFont="1" applyBorder="1" applyAlignment="1">
      <alignment horizontal="center" vertical="center"/>
    </xf>
    <xf numFmtId="2" fontId="11" fillId="0" borderId="13" xfId="0" applyNumberFormat="1" applyFont="1" applyBorder="1" applyAlignment="1">
      <alignment horizontal="center" vertical="center"/>
    </xf>
    <xf numFmtId="2" fontId="11" fillId="0" borderId="1" xfId="0" applyNumberFormat="1" applyFont="1" applyBorder="1" applyAlignment="1">
      <alignment horizontal="center" vertical="center"/>
    </xf>
    <xf numFmtId="164" fontId="5" fillId="0" borderId="40" xfId="0" applyNumberFormat="1" applyFont="1" applyBorder="1" applyAlignment="1">
      <alignment horizontal="center" vertical="top"/>
    </xf>
    <xf numFmtId="164" fontId="4" fillId="12" borderId="47" xfId="0" applyNumberFormat="1" applyFont="1" applyFill="1" applyBorder="1" applyAlignment="1">
      <alignment horizontal="center" vertical="top"/>
    </xf>
    <xf numFmtId="2" fontId="28" fillId="6" borderId="47" xfId="0" applyNumberFormat="1" applyFont="1" applyFill="1" applyBorder="1" applyAlignment="1">
      <alignment vertical="top" wrapText="1"/>
    </xf>
    <xf numFmtId="2" fontId="28" fillId="6" borderId="23" xfId="0" applyNumberFormat="1" applyFont="1" applyFill="1" applyBorder="1" applyAlignment="1">
      <alignment vertical="top" wrapText="1"/>
    </xf>
    <xf numFmtId="164" fontId="11" fillId="0" borderId="55" xfId="0" applyNumberFormat="1" applyFont="1" applyBorder="1" applyAlignment="1">
      <alignment horizontal="center" vertical="top" wrapText="1"/>
    </xf>
    <xf numFmtId="164" fontId="11" fillId="0" borderId="53" xfId="0" applyNumberFormat="1" applyFont="1" applyBorder="1" applyAlignment="1">
      <alignment horizontal="center" vertical="top" wrapText="1"/>
    </xf>
    <xf numFmtId="164" fontId="11" fillId="0" borderId="59" xfId="0" applyNumberFormat="1" applyFont="1" applyBorder="1" applyAlignment="1">
      <alignment horizontal="center" vertical="top" wrapText="1"/>
    </xf>
    <xf numFmtId="164" fontId="11" fillId="0" borderId="59" xfId="7" applyNumberFormat="1" applyFont="1" applyBorder="1" applyAlignment="1">
      <alignment horizontal="center" vertical="top" wrapText="1"/>
    </xf>
    <xf numFmtId="164" fontId="11" fillId="0" borderId="79" xfId="0" applyNumberFormat="1" applyFont="1" applyBorder="1" applyAlignment="1">
      <alignment horizontal="center" vertical="top" wrapText="1"/>
    </xf>
    <xf numFmtId="164" fontId="11" fillId="0" borderId="20" xfId="0" applyNumberFormat="1" applyFont="1" applyBorder="1" applyAlignment="1">
      <alignment horizontal="center" vertical="top" wrapText="1"/>
    </xf>
    <xf numFmtId="164" fontId="28" fillId="6" borderId="11" xfId="0" applyNumberFormat="1" applyFont="1" applyFill="1" applyBorder="1" applyAlignment="1">
      <alignment horizontal="center" vertical="top"/>
    </xf>
    <xf numFmtId="164" fontId="25" fillId="0" borderId="0" xfId="0" applyNumberFormat="1" applyFont="1" applyAlignment="1">
      <alignment vertical="top" wrapText="1"/>
    </xf>
    <xf numFmtId="49" fontId="11" fillId="0" borderId="15" xfId="0" applyNumberFormat="1" applyFont="1" applyBorder="1" applyAlignment="1">
      <alignment horizontal="center" vertical="top"/>
    </xf>
    <xf numFmtId="164" fontId="20" fillId="6" borderId="47" xfId="4" applyNumberFormat="1" applyFont="1" applyFill="1" applyBorder="1" applyAlignment="1">
      <alignment horizontal="center" vertical="top" wrapText="1"/>
    </xf>
    <xf numFmtId="164" fontId="43" fillId="0" borderId="0" xfId="4" applyNumberFormat="1" applyFont="1" applyAlignment="1">
      <alignment horizontal="center"/>
    </xf>
    <xf numFmtId="2" fontId="7" fillId="0" borderId="0" xfId="4" applyNumberFormat="1" applyAlignment="1">
      <alignment horizontal="center"/>
    </xf>
    <xf numFmtId="164" fontId="7" fillId="0" borderId="0" xfId="4" applyNumberFormat="1" applyAlignment="1">
      <alignment horizontal="center"/>
    </xf>
    <xf numFmtId="2" fontId="43" fillId="0" borderId="0" xfId="4" applyNumberFormat="1" applyFont="1" applyAlignment="1">
      <alignment horizontal="center"/>
    </xf>
    <xf numFmtId="0" fontId="8" fillId="7" borderId="17" xfId="0" applyFont="1" applyFill="1" applyBorder="1" applyAlignment="1">
      <alignment horizontal="left" vertical="top" wrapText="1"/>
    </xf>
    <xf numFmtId="2" fontId="8" fillId="0" borderId="55" xfId="0" applyNumberFormat="1" applyFont="1" applyBorder="1" applyAlignment="1">
      <alignment horizontal="center" vertical="top"/>
    </xf>
    <xf numFmtId="0" fontId="3" fillId="0" borderId="63" xfId="0" applyFont="1" applyBorder="1" applyAlignment="1">
      <alignment horizontal="center" vertical="center" wrapText="1"/>
    </xf>
    <xf numFmtId="164" fontId="8" fillId="0" borderId="13" xfId="0" applyNumberFormat="1" applyFont="1" applyBorder="1" applyAlignment="1">
      <alignment horizontal="center" vertical="top"/>
    </xf>
    <xf numFmtId="0" fontId="75" fillId="0" borderId="4" xfId="0" applyFont="1" applyBorder="1" applyAlignment="1">
      <alignment vertical="top"/>
    </xf>
    <xf numFmtId="164" fontId="75" fillId="0" borderId="76" xfId="0" applyNumberFormat="1" applyFont="1" applyBorder="1" applyAlignment="1">
      <alignment horizontal="center" vertical="top"/>
    </xf>
    <xf numFmtId="164" fontId="75" fillId="5" borderId="13" xfId="0" applyNumberFormat="1" applyFont="1" applyFill="1" applyBorder="1" applyAlignment="1">
      <alignment horizontal="center" vertical="top"/>
    </xf>
    <xf numFmtId="164" fontId="75" fillId="0" borderId="15" xfId="0" applyNumberFormat="1" applyFont="1" applyBorder="1" applyAlignment="1">
      <alignment horizontal="center" vertical="top"/>
    </xf>
    <xf numFmtId="49" fontId="9" fillId="7" borderId="36" xfId="0" applyNumberFormat="1" applyFont="1" applyFill="1" applyBorder="1" applyAlignment="1">
      <alignment horizontal="center" vertical="top" wrapText="1"/>
    </xf>
    <xf numFmtId="49" fontId="9" fillId="2" borderId="49" xfId="0" applyNumberFormat="1" applyFont="1" applyFill="1" applyBorder="1" applyAlignment="1">
      <alignment horizontal="center" vertical="top"/>
    </xf>
    <xf numFmtId="49" fontId="9" fillId="3" borderId="49" xfId="0" applyNumberFormat="1" applyFont="1" applyFill="1" applyBorder="1" applyAlignment="1">
      <alignment horizontal="center" vertical="top"/>
    </xf>
    <xf numFmtId="49" fontId="9" fillId="7" borderId="58" xfId="0" applyNumberFormat="1" applyFont="1" applyFill="1" applyBorder="1" applyAlignment="1">
      <alignment horizontal="center" vertical="top" wrapText="1"/>
    </xf>
    <xf numFmtId="49" fontId="9" fillId="7" borderId="67" xfId="0" applyNumberFormat="1" applyFont="1" applyFill="1" applyBorder="1" applyAlignment="1">
      <alignment horizontal="center" vertical="top" wrapText="1"/>
    </xf>
    <xf numFmtId="0" fontId="8" fillId="7" borderId="49" xfId="0" applyFont="1" applyFill="1" applyBorder="1" applyAlignment="1">
      <alignment horizontal="left" vertical="top" wrapText="1"/>
    </xf>
    <xf numFmtId="49" fontId="8" fillId="0" borderId="49" xfId="0" applyNumberFormat="1" applyFont="1" applyBorder="1" applyAlignment="1">
      <alignment horizontal="center" vertical="top"/>
    </xf>
    <xf numFmtId="49" fontId="8" fillId="0" borderId="52" xfId="0" applyNumberFormat="1" applyFont="1" applyBorder="1" applyAlignment="1">
      <alignment vertical="top"/>
    </xf>
    <xf numFmtId="0" fontId="75" fillId="0" borderId="49" xfId="0" applyFont="1" applyBorder="1" applyAlignment="1">
      <alignment horizontal="center" vertical="top"/>
    </xf>
    <xf numFmtId="164" fontId="75" fillId="0" borderId="54" xfId="0" applyNumberFormat="1" applyFont="1" applyBorder="1" applyAlignment="1">
      <alignment horizontal="center" vertical="top"/>
    </xf>
    <xf numFmtId="0" fontId="11" fillId="0" borderId="0" xfId="0" applyFont="1"/>
    <xf numFmtId="2" fontId="11" fillId="0" borderId="0" xfId="0" applyNumberFormat="1" applyFont="1" applyAlignment="1">
      <alignment horizontal="center"/>
    </xf>
    <xf numFmtId="0" fontId="11" fillId="0" borderId="22" xfId="0" applyFont="1" applyBorder="1"/>
    <xf numFmtId="2" fontId="28" fillId="6" borderId="47" xfId="0" applyNumberFormat="1" applyFont="1" applyFill="1" applyBorder="1" applyAlignment="1">
      <alignment horizontal="center" vertical="top" wrapText="1"/>
    </xf>
    <xf numFmtId="164" fontId="11" fillId="0" borderId="0" xfId="0" applyNumberFormat="1" applyFont="1" applyAlignment="1">
      <alignment vertical="top"/>
    </xf>
    <xf numFmtId="2" fontId="11" fillId="0" borderId="49" xfId="0" applyNumberFormat="1" applyFont="1" applyBorder="1" applyAlignment="1">
      <alignment horizontal="center" vertical="top" wrapText="1"/>
    </xf>
    <xf numFmtId="2" fontId="11" fillId="0" borderId="0" xfId="0" applyNumberFormat="1" applyFont="1" applyAlignment="1">
      <alignment vertical="top"/>
    </xf>
    <xf numFmtId="0" fontId="26" fillId="0" borderId="49" xfId="7" applyFont="1" applyBorder="1" applyAlignment="1">
      <alignment horizontal="center" vertical="top" wrapText="1"/>
    </xf>
    <xf numFmtId="0" fontId="11" fillId="0" borderId="49" xfId="7" applyFont="1" applyBorder="1" applyAlignment="1">
      <alignment horizontal="center" vertical="top" wrapText="1"/>
    </xf>
    <xf numFmtId="2" fontId="11" fillId="0" borderId="7" xfId="0" applyNumberFormat="1" applyFont="1" applyBorder="1" applyAlignment="1">
      <alignment horizontal="center" vertical="top" wrapText="1"/>
    </xf>
    <xf numFmtId="2" fontId="11" fillId="0" borderId="11" xfId="0" applyNumberFormat="1" applyFont="1" applyBorder="1" applyAlignment="1">
      <alignment horizontal="center" vertical="top" wrapText="1"/>
    </xf>
    <xf numFmtId="2" fontId="11" fillId="0" borderId="4" xfId="0" applyNumberFormat="1" applyFont="1" applyBorder="1" applyAlignment="1">
      <alignment vertical="top" wrapText="1"/>
    </xf>
    <xf numFmtId="2" fontId="11" fillId="0" borderId="44" xfId="0" applyNumberFormat="1" applyFont="1" applyBorder="1" applyAlignment="1">
      <alignment vertical="top" wrapText="1"/>
    </xf>
    <xf numFmtId="2" fontId="28" fillId="6" borderId="47" xfId="4" applyNumberFormat="1" applyFont="1" applyFill="1" applyBorder="1" applyAlignment="1">
      <alignment horizontal="center" vertical="top" wrapText="1"/>
    </xf>
    <xf numFmtId="2" fontId="11" fillId="0" borderId="4" xfId="4" applyNumberFormat="1" applyFont="1" applyBorder="1" applyAlignment="1">
      <alignment horizontal="center" vertical="top" wrapText="1"/>
    </xf>
    <xf numFmtId="2" fontId="11" fillId="0" borderId="16" xfId="4" applyNumberFormat="1" applyFont="1" applyBorder="1" applyAlignment="1">
      <alignment horizontal="center" vertical="top" wrapText="1"/>
    </xf>
    <xf numFmtId="2" fontId="11" fillId="0" borderId="49" xfId="4" applyNumberFormat="1" applyFont="1" applyBorder="1" applyAlignment="1">
      <alignment horizontal="center" vertical="top" wrapText="1"/>
    </xf>
    <xf numFmtId="2" fontId="11" fillId="0" borderId="59" xfId="4" applyNumberFormat="1" applyFont="1" applyBorder="1" applyAlignment="1">
      <alignment horizontal="center" vertical="top" wrapText="1"/>
    </xf>
    <xf numFmtId="2" fontId="11" fillId="0" borderId="59" xfId="7" applyNumberFormat="1" applyFont="1" applyBorder="1" applyAlignment="1">
      <alignment horizontal="center" vertical="top" wrapText="1"/>
    </xf>
    <xf numFmtId="2" fontId="11" fillId="0" borderId="49" xfId="7" applyNumberFormat="1" applyFont="1" applyBorder="1" applyAlignment="1">
      <alignment horizontal="center" vertical="top" wrapText="1"/>
    </xf>
    <xf numFmtId="2" fontId="11" fillId="0" borderId="7" xfId="4" applyNumberFormat="1" applyFont="1" applyBorder="1" applyAlignment="1">
      <alignment horizontal="center" vertical="top" wrapText="1"/>
    </xf>
    <xf numFmtId="2" fontId="11" fillId="0" borderId="79" xfId="4" applyNumberFormat="1" applyFont="1" applyBorder="1" applyAlignment="1">
      <alignment horizontal="center" vertical="top" wrapText="1"/>
    </xf>
    <xf numFmtId="2" fontId="11" fillId="0" borderId="11" xfId="4" applyNumberFormat="1" applyFont="1" applyBorder="1" applyAlignment="1">
      <alignment horizontal="center" vertical="top" wrapText="1"/>
    </xf>
    <xf numFmtId="2" fontId="11" fillId="0" borderId="20" xfId="4" applyNumberFormat="1" applyFont="1" applyBorder="1" applyAlignment="1">
      <alignment horizontal="center" vertical="top" wrapText="1"/>
    </xf>
    <xf numFmtId="2" fontId="28" fillId="6" borderId="47" xfId="4" applyNumberFormat="1" applyFont="1" applyFill="1" applyBorder="1" applyAlignment="1">
      <alignment vertical="top" wrapText="1"/>
    </xf>
    <xf numFmtId="2" fontId="28" fillId="6" borderId="23" xfId="4" applyNumberFormat="1" applyFont="1" applyFill="1" applyBorder="1" applyAlignment="1">
      <alignment vertical="top" wrapText="1"/>
    </xf>
    <xf numFmtId="2" fontId="4" fillId="6" borderId="47" xfId="0" applyNumberFormat="1" applyFont="1" applyFill="1" applyBorder="1" applyAlignment="1">
      <alignment horizontal="center" vertical="top" wrapText="1"/>
    </xf>
    <xf numFmtId="2" fontId="5" fillId="0" borderId="4" xfId="0" applyNumberFormat="1" applyFont="1" applyBorder="1" applyAlignment="1">
      <alignment horizontal="center" vertical="top" wrapText="1"/>
    </xf>
    <xf numFmtId="2" fontId="5" fillId="0" borderId="16" xfId="0" applyNumberFormat="1" applyFont="1" applyBorder="1" applyAlignment="1">
      <alignment horizontal="center" vertical="top" wrapText="1"/>
    </xf>
    <xf numFmtId="164" fontId="41" fillId="12" borderId="47" xfId="0" applyNumberFormat="1" applyFont="1" applyFill="1" applyBorder="1" applyAlignment="1">
      <alignment horizontal="center" vertical="top"/>
    </xf>
    <xf numFmtId="2" fontId="11" fillId="7" borderId="45" xfId="0" applyNumberFormat="1" applyFont="1" applyFill="1" applyBorder="1" applyAlignment="1">
      <alignment horizontal="center" vertical="top"/>
    </xf>
    <xf numFmtId="2" fontId="2" fillId="0" borderId="0" xfId="0" applyNumberFormat="1" applyFont="1" applyAlignment="1">
      <alignment vertical="top"/>
    </xf>
    <xf numFmtId="2" fontId="4" fillId="11" borderId="40" xfId="0" applyNumberFormat="1" applyFont="1" applyFill="1" applyBorder="1" applyAlignment="1">
      <alignment horizontal="center" vertical="top"/>
    </xf>
    <xf numFmtId="2" fontId="5" fillId="7" borderId="44" xfId="0" applyNumberFormat="1" applyFont="1" applyFill="1" applyBorder="1" applyAlignment="1">
      <alignment horizontal="center" vertical="top"/>
    </xf>
    <xf numFmtId="2" fontId="4" fillId="7" borderId="11" xfId="0" applyNumberFormat="1" applyFont="1" applyFill="1" applyBorder="1" applyAlignment="1">
      <alignment horizontal="center" vertical="top"/>
    </xf>
    <xf numFmtId="2" fontId="11" fillId="7" borderId="44" xfId="0" applyNumberFormat="1" applyFont="1" applyFill="1" applyBorder="1" applyAlignment="1">
      <alignment horizontal="center" vertical="top"/>
    </xf>
    <xf numFmtId="0" fontId="18" fillId="0" borderId="13" xfId="4" applyFont="1" applyBorder="1" applyAlignment="1">
      <alignment horizontal="center" vertical="top"/>
    </xf>
    <xf numFmtId="164" fontId="46" fillId="6" borderId="47" xfId="0" applyNumberFormat="1" applyFont="1" applyFill="1" applyBorder="1" applyAlignment="1">
      <alignment horizontal="center" vertical="top" wrapText="1"/>
    </xf>
    <xf numFmtId="2" fontId="5" fillId="5" borderId="49" xfId="0" applyNumberFormat="1" applyFont="1" applyFill="1" applyBorder="1" applyAlignment="1">
      <alignment horizontal="center" vertical="top"/>
    </xf>
    <xf numFmtId="2" fontId="4" fillId="16" borderId="40" xfId="4" applyNumberFormat="1" applyFont="1" applyFill="1" applyBorder="1" applyAlignment="1">
      <alignment horizontal="center" vertical="top"/>
    </xf>
    <xf numFmtId="2" fontId="48" fillId="0" borderId="49" xfId="7" applyNumberFormat="1" applyFont="1" applyBorder="1" applyAlignment="1">
      <alignment horizontal="center" vertical="top" wrapText="1"/>
    </xf>
    <xf numFmtId="49" fontId="4" fillId="3" borderId="40" xfId="0" applyNumberFormat="1" applyFont="1" applyFill="1" applyBorder="1" applyAlignment="1">
      <alignment horizontal="center" vertical="top"/>
    </xf>
    <xf numFmtId="0" fontId="11" fillId="0" borderId="18" xfId="0" applyFont="1" applyBorder="1" applyAlignment="1">
      <alignment horizontal="center" vertical="center" wrapText="1"/>
    </xf>
    <xf numFmtId="49" fontId="11" fillId="0" borderId="49" xfId="0" applyNumberFormat="1" applyFont="1" applyBorder="1" applyAlignment="1">
      <alignment horizontal="center" vertical="top"/>
    </xf>
    <xf numFmtId="49" fontId="11" fillId="7" borderId="35" xfId="0" applyNumberFormat="1" applyFont="1" applyFill="1" applyBorder="1" applyAlignment="1">
      <alignment horizontal="center" vertical="top"/>
    </xf>
    <xf numFmtId="0" fontId="11" fillId="0" borderId="30" xfId="0" applyFont="1" applyBorder="1" applyAlignment="1">
      <alignment horizontal="left" vertical="top" wrapText="1"/>
    </xf>
    <xf numFmtId="2" fontId="91" fillId="0" borderId="84" xfId="0" applyNumberFormat="1" applyFont="1" applyBorder="1" applyAlignment="1">
      <alignment horizontal="center" vertical="center"/>
    </xf>
    <xf numFmtId="2" fontId="91" fillId="0" borderId="85" xfId="0" applyNumberFormat="1" applyFont="1" applyBorder="1" applyAlignment="1">
      <alignment horizontal="center" vertical="center"/>
    </xf>
    <xf numFmtId="2" fontId="91" fillId="0" borderId="86" xfId="0" applyNumberFormat="1" applyFont="1" applyBorder="1" applyAlignment="1">
      <alignment horizontal="center" vertical="center" wrapText="1"/>
    </xf>
    <xf numFmtId="2" fontId="92" fillId="0" borderId="87" xfId="0" applyNumberFormat="1" applyFont="1" applyBorder="1" applyAlignment="1">
      <alignment horizontal="left" vertical="top" wrapText="1"/>
    </xf>
    <xf numFmtId="2" fontId="92" fillId="0" borderId="88" xfId="0" applyNumberFormat="1" applyFont="1" applyBorder="1" applyAlignment="1">
      <alignment horizontal="left" vertical="top" wrapText="1"/>
    </xf>
    <xf numFmtId="0" fontId="91" fillId="25" borderId="86" xfId="0" applyFont="1" applyFill="1" applyBorder="1" applyAlignment="1">
      <alignment horizontal="center" vertical="center" wrapText="1"/>
    </xf>
    <xf numFmtId="2" fontId="91" fillId="25" borderId="90" xfId="0" applyNumberFormat="1" applyFont="1" applyFill="1" applyBorder="1" applyAlignment="1">
      <alignment horizontal="center" vertical="center" wrapText="1"/>
    </xf>
    <xf numFmtId="2" fontId="92" fillId="25" borderId="91" xfId="0" applyNumberFormat="1" applyFont="1" applyFill="1" applyBorder="1" applyAlignment="1">
      <alignment horizontal="left" vertical="center" wrapText="1"/>
    </xf>
    <xf numFmtId="2" fontId="91" fillId="25" borderId="92" xfId="0" applyNumberFormat="1" applyFont="1" applyFill="1" applyBorder="1" applyAlignment="1">
      <alignment horizontal="center" vertical="center" wrapText="1"/>
    </xf>
    <xf numFmtId="2" fontId="92" fillId="25" borderId="93" xfId="0" applyNumberFormat="1" applyFont="1" applyFill="1" applyBorder="1" applyAlignment="1">
      <alignment horizontal="left" vertical="center" wrapText="1"/>
    </xf>
    <xf numFmtId="2" fontId="91" fillId="25" borderId="89" xfId="0" applyNumberFormat="1" applyFont="1" applyFill="1" applyBorder="1" applyAlignment="1">
      <alignment horizontal="center" vertical="center" wrapText="1"/>
    </xf>
    <xf numFmtId="2" fontId="92" fillId="25" borderId="87" xfId="0" applyNumberFormat="1" applyFont="1" applyFill="1" applyBorder="1" applyAlignment="1">
      <alignment horizontal="left" vertical="center" wrapText="1"/>
    </xf>
    <xf numFmtId="2" fontId="92" fillId="25" borderId="88" xfId="0" applyNumberFormat="1" applyFont="1" applyFill="1" applyBorder="1" applyAlignment="1">
      <alignment horizontal="left" vertical="center" wrapText="1"/>
    </xf>
    <xf numFmtId="2" fontId="92" fillId="25" borderId="94" xfId="0" applyNumberFormat="1" applyFont="1" applyFill="1" applyBorder="1" applyAlignment="1">
      <alignment horizontal="left" vertical="center" wrapText="1"/>
    </xf>
    <xf numFmtId="2" fontId="91" fillId="0" borderId="90" xfId="0" applyNumberFormat="1" applyFont="1" applyBorder="1" applyAlignment="1">
      <alignment horizontal="center" vertical="center" wrapText="1"/>
    </xf>
    <xf numFmtId="2" fontId="92" fillId="0" borderId="91" xfId="0" applyNumberFormat="1" applyFont="1" applyBorder="1" applyAlignment="1">
      <alignment horizontal="left" vertical="top" wrapText="1"/>
    </xf>
    <xf numFmtId="2" fontId="92" fillId="0" borderId="95" xfId="0" applyNumberFormat="1" applyFont="1" applyBorder="1" applyAlignment="1">
      <alignment horizontal="left" vertical="top" wrapText="1"/>
    </xf>
    <xf numFmtId="2" fontId="90" fillId="0" borderId="96" xfId="0" applyNumberFormat="1" applyFont="1" applyBorder="1" applyAlignment="1">
      <alignment horizontal="center" vertical="center" wrapText="1"/>
    </xf>
    <xf numFmtId="2" fontId="94" fillId="0" borderId="97" xfId="0" applyNumberFormat="1" applyFont="1" applyBorder="1" applyAlignment="1">
      <alignment horizontal="left" vertical="top" wrapText="1"/>
    </xf>
    <xf numFmtId="2" fontId="91" fillId="0" borderId="98" xfId="0" applyNumberFormat="1" applyFont="1" applyBorder="1" applyAlignment="1">
      <alignment horizontal="center" vertical="center"/>
    </xf>
    <xf numFmtId="2" fontId="92" fillId="0" borderId="99" xfId="0" applyNumberFormat="1" applyFont="1" applyBorder="1" applyAlignment="1">
      <alignment horizontal="left" vertical="top" wrapText="1"/>
    </xf>
    <xf numFmtId="2" fontId="92" fillId="25" borderId="95" xfId="0" applyNumberFormat="1" applyFont="1" applyFill="1" applyBorder="1" applyAlignment="1">
      <alignment horizontal="left" vertical="center" wrapText="1"/>
    </xf>
    <xf numFmtId="2" fontId="92" fillId="0" borderId="94" xfId="0" applyNumberFormat="1" applyFont="1" applyBorder="1" applyAlignment="1">
      <alignment horizontal="left" vertical="top" wrapText="1"/>
    </xf>
    <xf numFmtId="2" fontId="91" fillId="0" borderId="86" xfId="0" applyNumberFormat="1" applyFont="1" applyBorder="1" applyAlignment="1">
      <alignment horizontal="center" vertical="top" wrapText="1"/>
    </xf>
    <xf numFmtId="2" fontId="93" fillId="0" borderId="86" xfId="0" applyNumberFormat="1" applyFont="1" applyBorder="1" applyAlignment="1">
      <alignment horizontal="center" vertical="top" wrapText="1"/>
    </xf>
    <xf numFmtId="0" fontId="92" fillId="25" borderId="88" xfId="0" applyFont="1" applyFill="1" applyBorder="1" applyAlignment="1">
      <alignment horizontal="left" vertical="top" wrapText="1"/>
    </xf>
    <xf numFmtId="2" fontId="91" fillId="0" borderId="89" xfId="0" applyNumberFormat="1" applyFont="1" applyBorder="1" applyAlignment="1">
      <alignment horizontal="center" vertical="top" wrapText="1"/>
    </xf>
    <xf numFmtId="1" fontId="11" fillId="0" borderId="54" xfId="0" applyNumberFormat="1" applyFont="1" applyBorder="1" applyAlignment="1">
      <alignment horizontal="center" vertical="top" wrapText="1"/>
    </xf>
    <xf numFmtId="1" fontId="91" fillId="0" borderId="86" xfId="0" applyNumberFormat="1" applyFont="1" applyBorder="1" applyAlignment="1">
      <alignment horizontal="center" vertical="top" wrapText="1"/>
    </xf>
    <xf numFmtId="1" fontId="11" fillId="0" borderId="54" xfId="0" applyNumberFormat="1" applyFont="1" applyBorder="1" applyAlignment="1">
      <alignment horizontal="center" vertical="center" wrapText="1"/>
    </xf>
    <xf numFmtId="1" fontId="91" fillId="0" borderId="86" xfId="0" applyNumberFormat="1" applyFont="1" applyBorder="1" applyAlignment="1">
      <alignment horizontal="center" vertical="center" wrapText="1"/>
    </xf>
    <xf numFmtId="1" fontId="91" fillId="25" borderId="86" xfId="0" applyNumberFormat="1" applyFont="1" applyFill="1" applyBorder="1" applyAlignment="1">
      <alignment horizontal="center" vertical="center" wrapText="1"/>
    </xf>
    <xf numFmtId="2" fontId="5" fillId="5" borderId="54" xfId="0" applyNumberFormat="1" applyFont="1" applyFill="1" applyBorder="1" applyAlignment="1">
      <alignment horizontal="center" vertical="top" wrapText="1"/>
    </xf>
    <xf numFmtId="0" fontId="91" fillId="25" borderId="86" xfId="0" applyFont="1" applyFill="1" applyBorder="1" applyAlignment="1">
      <alignment horizontal="center" vertical="top" wrapText="1"/>
    </xf>
    <xf numFmtId="1" fontId="91" fillId="25" borderId="84" xfId="0" applyNumberFormat="1" applyFont="1" applyFill="1" applyBorder="1" applyAlignment="1">
      <alignment horizontal="center" vertical="center" wrapText="1"/>
    </xf>
    <xf numFmtId="1" fontId="91" fillId="25" borderId="86" xfId="0" applyNumberFormat="1" applyFont="1" applyFill="1" applyBorder="1" applyAlignment="1">
      <alignment horizontal="center" vertical="top" wrapText="1"/>
    </xf>
    <xf numFmtId="2" fontId="92" fillId="25" borderId="88" xfId="0" applyNumberFormat="1" applyFont="1" applyFill="1" applyBorder="1" applyAlignment="1">
      <alignment horizontal="left" vertical="top" wrapText="1"/>
    </xf>
    <xf numFmtId="1" fontId="91" fillId="25" borderId="90" xfId="0" applyNumberFormat="1" applyFont="1" applyFill="1" applyBorder="1" applyAlignment="1">
      <alignment horizontal="center" vertical="center" wrapText="1"/>
    </xf>
    <xf numFmtId="49" fontId="5" fillId="5" borderId="18" xfId="0" applyNumberFormat="1" applyFont="1" applyFill="1" applyBorder="1" applyAlignment="1">
      <alignment horizontal="center" vertical="top" wrapText="1"/>
    </xf>
    <xf numFmtId="1" fontId="91" fillId="25" borderId="89" xfId="0" applyNumberFormat="1" applyFont="1" applyFill="1" applyBorder="1" applyAlignment="1">
      <alignment horizontal="center" vertical="top" wrapText="1"/>
    </xf>
    <xf numFmtId="0" fontId="5" fillId="5" borderId="54" xfId="0" applyFont="1" applyFill="1" applyBorder="1" applyAlignment="1">
      <alignment horizontal="center" vertical="top" wrapText="1"/>
    </xf>
    <xf numFmtId="0" fontId="5" fillId="5" borderId="35" xfId="0" applyFont="1" applyFill="1" applyBorder="1" applyAlignment="1">
      <alignment horizontal="center" vertical="top" wrapText="1"/>
    </xf>
    <xf numFmtId="1" fontId="91" fillId="25" borderId="90" xfId="0" applyNumberFormat="1" applyFont="1" applyFill="1" applyBorder="1" applyAlignment="1">
      <alignment horizontal="center" vertical="top" wrapText="1"/>
    </xf>
    <xf numFmtId="2" fontId="5" fillId="5" borderId="35" xfId="0" applyNumberFormat="1" applyFont="1" applyFill="1" applyBorder="1" applyAlignment="1">
      <alignment horizontal="center" vertical="top" wrapText="1"/>
    </xf>
    <xf numFmtId="2" fontId="91" fillId="25" borderId="90" xfId="0" applyNumberFormat="1" applyFont="1" applyFill="1" applyBorder="1" applyAlignment="1">
      <alignment horizontal="center" vertical="top" wrapText="1"/>
    </xf>
    <xf numFmtId="0" fontId="24" fillId="7" borderId="17" xfId="0" applyFont="1" applyFill="1" applyBorder="1" applyAlignment="1">
      <alignment horizontal="center" vertical="top" wrapText="1"/>
    </xf>
    <xf numFmtId="0" fontId="11" fillId="0" borderId="77" xfId="0" applyFont="1" applyBorder="1" applyAlignment="1">
      <alignment vertical="top" wrapText="1"/>
    </xf>
    <xf numFmtId="1" fontId="91" fillId="25" borderId="101" xfId="0" applyNumberFormat="1" applyFont="1" applyFill="1" applyBorder="1" applyAlignment="1">
      <alignment horizontal="center" vertical="center" wrapText="1"/>
    </xf>
    <xf numFmtId="2" fontId="91" fillId="25" borderId="104" xfId="0" applyNumberFormat="1" applyFont="1" applyFill="1" applyBorder="1" applyAlignment="1">
      <alignment horizontal="center" vertical="center" wrapText="1"/>
    </xf>
    <xf numFmtId="1" fontId="5" fillId="0" borderId="54" xfId="0" applyNumberFormat="1" applyFont="1" applyBorder="1" applyAlignment="1">
      <alignment horizontal="center" vertical="top"/>
    </xf>
    <xf numFmtId="1" fontId="91" fillId="0" borderId="86" xfId="0" applyNumberFormat="1" applyFont="1" applyBorder="1" applyAlignment="1">
      <alignment horizontal="center" vertical="top"/>
    </xf>
    <xf numFmtId="1" fontId="5" fillId="0" borderId="35" xfId="0" applyNumberFormat="1" applyFont="1" applyBorder="1" applyAlignment="1">
      <alignment horizontal="center" vertical="top"/>
    </xf>
    <xf numFmtId="1" fontId="91" fillId="0" borderId="90" xfId="0" applyNumberFormat="1" applyFont="1" applyBorder="1" applyAlignment="1">
      <alignment horizontal="center" vertical="top"/>
    </xf>
    <xf numFmtId="0" fontId="4" fillId="4" borderId="79" xfId="0" applyFont="1" applyFill="1" applyBorder="1" applyAlignment="1">
      <alignment horizontal="center" vertical="top"/>
    </xf>
    <xf numFmtId="164" fontId="4" fillId="4" borderId="7" xfId="0" applyNumberFormat="1" applyFont="1" applyFill="1" applyBorder="1" applyAlignment="1">
      <alignment horizontal="center" vertical="top"/>
    </xf>
    <xf numFmtId="0" fontId="5" fillId="0" borderId="80" xfId="0" applyFont="1" applyBorder="1" applyAlignment="1">
      <alignment horizontal="left" vertical="top" wrapText="1"/>
    </xf>
    <xf numFmtId="0" fontId="5" fillId="0" borderId="80" xfId="0" applyFont="1" applyBorder="1" applyAlignment="1">
      <alignment horizontal="left" vertical="top"/>
    </xf>
    <xf numFmtId="2" fontId="5" fillId="0" borderId="8" xfId="0" applyNumberFormat="1" applyFont="1" applyBorder="1" applyAlignment="1">
      <alignment horizontal="center" vertical="top"/>
    </xf>
    <xf numFmtId="2" fontId="91" fillId="0" borderId="101" xfId="0" applyNumberFormat="1" applyFont="1" applyBorder="1" applyAlignment="1">
      <alignment horizontal="center" vertical="top" wrapText="1"/>
    </xf>
    <xf numFmtId="2" fontId="92" fillId="0" borderId="106" xfId="0" applyNumberFormat="1" applyFont="1" applyBorder="1" applyAlignment="1">
      <alignment horizontal="left" vertical="top" wrapText="1"/>
    </xf>
    <xf numFmtId="2" fontId="92" fillId="0" borderId="107" xfId="0" applyNumberFormat="1" applyFont="1" applyBorder="1" applyAlignment="1">
      <alignment horizontal="left" vertical="top" wrapText="1"/>
    </xf>
    <xf numFmtId="2" fontId="92" fillId="0" borderId="108" xfId="0" applyNumberFormat="1" applyFont="1" applyBorder="1" applyAlignment="1">
      <alignment horizontal="left" vertical="top" wrapText="1"/>
    </xf>
    <xf numFmtId="2" fontId="91" fillId="0" borderId="109" xfId="0" applyNumberFormat="1" applyFont="1" applyBorder="1" applyAlignment="1">
      <alignment horizontal="center" vertical="center"/>
    </xf>
    <xf numFmtId="2" fontId="92" fillId="0" borderId="110" xfId="0" applyNumberFormat="1" applyFont="1" applyBorder="1" applyAlignment="1">
      <alignment horizontal="left" vertical="top" wrapText="1"/>
    </xf>
    <xf numFmtId="2" fontId="88" fillId="0" borderId="107" xfId="0" applyNumberFormat="1" applyFont="1" applyBorder="1" applyAlignment="1">
      <alignment horizontal="left" vertical="top" wrapText="1"/>
    </xf>
    <xf numFmtId="1" fontId="11" fillId="0" borderId="54" xfId="0" applyNumberFormat="1" applyFont="1" applyBorder="1" applyAlignment="1">
      <alignment horizontal="center" vertical="top"/>
    </xf>
    <xf numFmtId="2" fontId="88" fillId="0" borderId="88" xfId="0" applyNumberFormat="1" applyFont="1" applyBorder="1" applyAlignment="1">
      <alignment horizontal="left" vertical="top" wrapText="1"/>
    </xf>
    <xf numFmtId="1" fontId="11" fillId="0" borderId="86" xfId="0" applyNumberFormat="1" applyFont="1" applyBorder="1" applyAlignment="1">
      <alignment horizontal="center" vertical="top"/>
    </xf>
    <xf numFmtId="1" fontId="11" fillId="0" borderId="8" xfId="0" applyNumberFormat="1" applyFont="1" applyBorder="1" applyAlignment="1">
      <alignment horizontal="center" vertical="top"/>
    </xf>
    <xf numFmtId="1" fontId="5" fillId="5" borderId="54" xfId="0" applyNumberFormat="1" applyFont="1" applyFill="1" applyBorder="1" applyAlignment="1">
      <alignment horizontal="center" vertical="center" wrapText="1"/>
    </xf>
    <xf numFmtId="1" fontId="91" fillId="0" borderId="98" xfId="0" applyNumberFormat="1" applyFont="1" applyBorder="1" applyAlignment="1">
      <alignment horizontal="center" vertical="top"/>
    </xf>
    <xf numFmtId="1" fontId="5" fillId="5" borderId="54" xfId="0" applyNumberFormat="1" applyFont="1" applyFill="1" applyBorder="1" applyAlignment="1">
      <alignment horizontal="center" vertical="top" wrapText="1"/>
    </xf>
    <xf numFmtId="1" fontId="91" fillId="25" borderId="85" xfId="0" applyNumberFormat="1"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2" fontId="11" fillId="0" borderId="29" xfId="0" applyNumberFormat="1" applyFont="1" applyBorder="1" applyAlignment="1">
      <alignment horizontal="center" vertical="top" wrapText="1"/>
    </xf>
    <xf numFmtId="1" fontId="91" fillId="0" borderId="90" xfId="0" applyNumberFormat="1" applyFont="1" applyBorder="1" applyAlignment="1">
      <alignment horizontal="center" vertical="top" wrapText="1"/>
    </xf>
    <xf numFmtId="0" fontId="28" fillId="0" borderId="63" xfId="0" applyFont="1" applyBorder="1"/>
    <xf numFmtId="0" fontId="49" fillId="0" borderId="64" xfId="0" applyFont="1" applyBorder="1" applyAlignment="1">
      <alignment vertical="top" wrapText="1"/>
    </xf>
    <xf numFmtId="0" fontId="49" fillId="0" borderId="71" xfId="0" applyFont="1" applyBorder="1" applyAlignment="1">
      <alignment vertical="top" wrapText="1"/>
    </xf>
    <xf numFmtId="0" fontId="49" fillId="0" borderId="0" xfId="0" applyFont="1" applyAlignment="1">
      <alignment vertical="top" wrapText="1"/>
    </xf>
    <xf numFmtId="2" fontId="91" fillId="0" borderId="104" xfId="0" applyNumberFormat="1" applyFont="1" applyBorder="1" applyAlignment="1">
      <alignment horizontal="center" vertical="top" wrapText="1"/>
    </xf>
    <xf numFmtId="2" fontId="92" fillId="0" borderId="105" xfId="0" applyNumberFormat="1" applyFont="1" applyBorder="1" applyAlignment="1">
      <alignment horizontal="left" vertical="top" wrapText="1"/>
    </xf>
    <xf numFmtId="1" fontId="5" fillId="0" borderId="35" xfId="0" applyNumberFormat="1" applyFont="1" applyBorder="1" applyAlignment="1">
      <alignment horizontal="center" vertical="top" wrapText="1"/>
    </xf>
    <xf numFmtId="1" fontId="5" fillId="0" borderId="54" xfId="0" applyNumberFormat="1" applyFont="1" applyBorder="1" applyAlignment="1">
      <alignment horizontal="center" vertical="top" wrapText="1"/>
    </xf>
    <xf numFmtId="1" fontId="11" fillId="0" borderId="67" xfId="0" applyNumberFormat="1" applyFont="1" applyBorder="1" applyAlignment="1">
      <alignment horizontal="center" vertical="top"/>
    </xf>
    <xf numFmtId="1" fontId="91" fillId="0" borderId="100" xfId="0" applyNumberFormat="1" applyFont="1" applyBorder="1" applyAlignment="1">
      <alignment horizontal="center" vertical="top"/>
    </xf>
    <xf numFmtId="0" fontId="28" fillId="0" borderId="56" xfId="0" applyFont="1" applyBorder="1" applyAlignment="1">
      <alignment horizontal="left" vertical="top"/>
    </xf>
    <xf numFmtId="2" fontId="91" fillId="0" borderId="109" xfId="0" applyNumberFormat="1" applyFont="1" applyBorder="1" applyAlignment="1">
      <alignment horizontal="center" vertical="center" wrapText="1"/>
    </xf>
    <xf numFmtId="2" fontId="91" fillId="0" borderId="89" xfId="0" applyNumberFormat="1" applyFont="1" applyBorder="1" applyAlignment="1">
      <alignment horizontal="center" vertical="top"/>
    </xf>
    <xf numFmtId="1" fontId="11" fillId="0" borderId="13" xfId="0" applyNumberFormat="1" applyFont="1" applyBorder="1" applyAlignment="1">
      <alignment horizontal="center" vertical="top" wrapText="1"/>
    </xf>
    <xf numFmtId="1" fontId="91" fillId="0" borderId="101" xfId="0" applyNumberFormat="1" applyFont="1" applyBorder="1" applyAlignment="1">
      <alignment horizontal="center" vertical="top" wrapText="1"/>
    </xf>
    <xf numFmtId="1" fontId="11" fillId="0" borderId="35" xfId="0" applyNumberFormat="1" applyFont="1" applyBorder="1" applyAlignment="1">
      <alignment horizontal="center" vertical="top" wrapText="1"/>
    </xf>
    <xf numFmtId="0" fontId="92" fillId="25" borderId="99" xfId="0" applyFont="1" applyFill="1" applyBorder="1" applyAlignment="1">
      <alignment horizontal="left" vertical="top" wrapText="1"/>
    </xf>
    <xf numFmtId="2" fontId="91" fillId="25" borderId="101" xfId="0" applyNumberFormat="1" applyFont="1" applyFill="1" applyBorder="1" applyAlignment="1">
      <alignment horizontal="center" vertical="center" wrapText="1"/>
    </xf>
    <xf numFmtId="0" fontId="92" fillId="25" borderId="106" xfId="0" applyFont="1" applyFill="1" applyBorder="1" applyAlignment="1">
      <alignment horizontal="left" vertical="center" wrapText="1"/>
    </xf>
    <xf numFmtId="0" fontId="92" fillId="25" borderId="107" xfId="0" applyFont="1" applyFill="1" applyBorder="1" applyAlignment="1">
      <alignment horizontal="left" vertical="center" wrapText="1"/>
    </xf>
    <xf numFmtId="2" fontId="92" fillId="25" borderId="108" xfId="0" applyNumberFormat="1" applyFont="1" applyFill="1" applyBorder="1" applyAlignment="1">
      <alignment horizontal="left" vertical="center" wrapText="1"/>
    </xf>
    <xf numFmtId="2" fontId="92" fillId="25" borderId="105" xfId="0" applyNumberFormat="1" applyFont="1" applyFill="1" applyBorder="1" applyAlignment="1">
      <alignment horizontal="left" vertical="center" wrapText="1"/>
    </xf>
    <xf numFmtId="0" fontId="28" fillId="0" borderId="42" xfId="0" applyFont="1" applyBorder="1" applyAlignment="1">
      <alignment vertical="top"/>
    </xf>
    <xf numFmtId="0" fontId="37" fillId="0" borderId="41" xfId="0" applyFont="1" applyBorder="1" applyAlignment="1">
      <alignment vertical="top" wrapText="1"/>
    </xf>
    <xf numFmtId="0" fontId="11" fillId="0" borderId="37" xfId="0" applyFont="1" applyBorder="1" applyAlignment="1">
      <alignment wrapText="1"/>
    </xf>
    <xf numFmtId="0" fontId="14" fillId="0" borderId="29" xfId="0" applyFont="1" applyBorder="1" applyAlignment="1">
      <alignment horizontal="center" vertical="top" wrapText="1"/>
    </xf>
    <xf numFmtId="1" fontId="7" fillId="0" borderId="29" xfId="0" applyNumberFormat="1" applyFont="1" applyBorder="1" applyAlignment="1">
      <alignment horizontal="center" vertical="top" wrapText="1"/>
    </xf>
    <xf numFmtId="1" fontId="90" fillId="0" borderId="92" xfId="0" applyNumberFormat="1" applyFont="1" applyBorder="1" applyAlignment="1">
      <alignment horizontal="center" vertical="top" wrapText="1"/>
    </xf>
    <xf numFmtId="0" fontId="28" fillId="9" borderId="63" xfId="0" applyFont="1" applyFill="1" applyBorder="1" applyAlignment="1">
      <alignment vertical="top"/>
    </xf>
    <xf numFmtId="0" fontId="28" fillId="9" borderId="64" xfId="0" applyFont="1" applyFill="1" applyBorder="1" applyAlignment="1">
      <alignment vertical="top" wrapText="1"/>
    </xf>
    <xf numFmtId="0" fontId="11" fillId="9" borderId="64" xfId="0" applyFont="1" applyFill="1" applyBorder="1" applyAlignment="1">
      <alignment vertical="top" wrapText="1"/>
    </xf>
    <xf numFmtId="2" fontId="28" fillId="9" borderId="64" xfId="0" applyNumberFormat="1" applyFont="1" applyFill="1" applyBorder="1" applyAlignment="1">
      <alignment vertical="top" wrapText="1"/>
    </xf>
    <xf numFmtId="2" fontId="95" fillId="26" borderId="64" xfId="0" applyNumberFormat="1" applyFont="1" applyFill="1" applyBorder="1" applyAlignment="1">
      <alignment horizontal="center" vertical="center" wrapText="1"/>
    </xf>
    <xf numFmtId="2" fontId="96" fillId="26" borderId="71" xfId="0" applyNumberFormat="1" applyFont="1" applyFill="1" applyBorder="1" applyAlignment="1">
      <alignment horizontal="left" vertical="top" wrapText="1"/>
    </xf>
    <xf numFmtId="2" fontId="91" fillId="0" borderId="111" xfId="0" applyNumberFormat="1" applyFont="1" applyBorder="1" applyAlignment="1">
      <alignment horizontal="center" vertical="top" wrapText="1"/>
    </xf>
    <xf numFmtId="2" fontId="92" fillId="0" borderId="112" xfId="0" applyNumberFormat="1" applyFont="1" applyBorder="1" applyAlignment="1">
      <alignment horizontal="left" vertical="top" wrapText="1"/>
    </xf>
    <xf numFmtId="0" fontId="14" fillId="0" borderId="13" xfId="0" applyFont="1" applyBorder="1" applyAlignment="1">
      <alignment horizontal="center" vertical="top" wrapText="1"/>
    </xf>
    <xf numFmtId="1" fontId="5" fillId="0" borderId="13" xfId="0" applyNumberFormat="1" applyFont="1" applyBorder="1" applyAlignment="1">
      <alignment horizontal="center" vertical="top" wrapText="1"/>
    </xf>
    <xf numFmtId="2" fontId="92" fillId="0" borderId="113" xfId="0" applyNumberFormat="1" applyFont="1" applyBorder="1" applyAlignment="1">
      <alignment horizontal="left" vertical="top" wrapText="1"/>
    </xf>
    <xf numFmtId="1" fontId="91" fillId="0" borderId="114" xfId="0" applyNumberFormat="1" applyFont="1" applyBorder="1" applyAlignment="1">
      <alignment horizontal="center" vertical="top"/>
    </xf>
    <xf numFmtId="0" fontId="11" fillId="0" borderId="40" xfId="0" applyFont="1" applyBorder="1" applyAlignment="1">
      <alignment horizontal="center" vertical="top" wrapText="1"/>
    </xf>
    <xf numFmtId="0" fontId="11" fillId="0" borderId="40" xfId="0" applyFont="1" applyBorder="1" applyAlignment="1">
      <alignment vertical="top" wrapText="1"/>
    </xf>
    <xf numFmtId="0" fontId="11" fillId="7" borderId="74" xfId="0" applyFont="1" applyFill="1" applyBorder="1" applyAlignment="1">
      <alignment horizontal="left" vertical="top"/>
    </xf>
    <xf numFmtId="0" fontId="11" fillId="7" borderId="30" xfId="0" applyFont="1" applyFill="1" applyBorder="1" applyAlignment="1">
      <alignment horizontal="left" vertical="top" wrapText="1"/>
    </xf>
    <xf numFmtId="49" fontId="16" fillId="2" borderId="47" xfId="0" applyNumberFormat="1" applyFont="1" applyFill="1" applyBorder="1" applyAlignment="1">
      <alignment horizontal="center" vertical="top"/>
    </xf>
    <xf numFmtId="49" fontId="16" fillId="9" borderId="47" xfId="0" applyNumberFormat="1" applyFont="1" applyFill="1" applyBorder="1" applyAlignment="1">
      <alignment horizontal="center" vertical="top"/>
    </xf>
    <xf numFmtId="0" fontId="28" fillId="9" borderId="31" xfId="0" applyFont="1" applyFill="1" applyBorder="1" applyAlignment="1">
      <alignment horizontal="center" vertical="top"/>
    </xf>
    <xf numFmtId="0" fontId="5" fillId="0" borderId="73" xfId="0" applyFont="1" applyBorder="1" applyAlignment="1">
      <alignment horizontal="left" vertical="top" wrapText="1"/>
    </xf>
    <xf numFmtId="0" fontId="5" fillId="0" borderId="15" xfId="0" applyFont="1" applyBorder="1" applyAlignment="1">
      <alignment horizontal="left" vertical="top"/>
    </xf>
    <xf numFmtId="0" fontId="11" fillId="0" borderId="29" xfId="0" applyFont="1" applyBorder="1" applyAlignment="1">
      <alignment vertical="top" wrapText="1"/>
    </xf>
    <xf numFmtId="0" fontId="3" fillId="0" borderId="29" xfId="0" applyFont="1" applyBorder="1" applyAlignment="1">
      <alignment horizontal="center" vertical="top" wrapText="1"/>
    </xf>
    <xf numFmtId="0" fontId="5" fillId="0" borderId="73" xfId="0" applyFont="1" applyBorder="1" applyAlignment="1">
      <alignment horizontal="left" vertical="top"/>
    </xf>
    <xf numFmtId="0" fontId="5" fillId="0" borderId="10" xfId="0" applyFont="1" applyBorder="1" applyAlignment="1">
      <alignment horizontal="left" vertical="top" wrapText="1"/>
    </xf>
    <xf numFmtId="9" fontId="5" fillId="0" borderId="78" xfId="0" applyNumberFormat="1" applyFont="1" applyBorder="1" applyAlignment="1">
      <alignment horizontal="left" vertical="top" wrapText="1"/>
    </xf>
    <xf numFmtId="0" fontId="22" fillId="0" borderId="0" xfId="0" applyFont="1" applyAlignment="1">
      <alignment horizontal="center" wrapText="1"/>
    </xf>
    <xf numFmtId="0" fontId="18" fillId="0" borderId="0" xfId="0" applyFont="1" applyAlignment="1">
      <alignment horizontal="center" wrapText="1"/>
    </xf>
    <xf numFmtId="0" fontId="11" fillId="0" borderId="0" xfId="0" applyFont="1" applyAlignment="1">
      <alignment horizontal="center" wrapText="1"/>
    </xf>
    <xf numFmtId="0" fontId="11" fillId="0" borderId="40" xfId="0" applyFont="1" applyBorder="1" applyAlignment="1">
      <alignment horizontal="center" vertical="top"/>
    </xf>
    <xf numFmtId="0" fontId="11" fillId="7" borderId="9" xfId="0" applyFont="1" applyFill="1" applyBorder="1" applyAlignment="1">
      <alignment horizontal="left" vertical="top" wrapText="1"/>
    </xf>
    <xf numFmtId="0" fontId="4" fillId="7" borderId="41" xfId="0" applyFont="1" applyFill="1" applyBorder="1" applyAlignment="1">
      <alignment horizontal="left" vertical="top" wrapText="1"/>
    </xf>
    <xf numFmtId="0" fontId="28" fillId="7" borderId="43" xfId="0" applyFont="1" applyFill="1" applyBorder="1" applyAlignment="1">
      <alignment horizontal="left" vertical="top" wrapText="1"/>
    </xf>
    <xf numFmtId="0" fontId="11" fillId="7" borderId="21" xfId="0" applyFont="1" applyFill="1" applyBorder="1" applyAlignment="1">
      <alignment horizontal="center" vertical="top"/>
    </xf>
    <xf numFmtId="0" fontId="11" fillId="7" borderId="57" xfId="0" applyFont="1" applyFill="1" applyBorder="1" applyAlignment="1">
      <alignment horizontal="left" vertical="top" wrapText="1"/>
    </xf>
    <xf numFmtId="0" fontId="11" fillId="7" borderId="31" xfId="0" applyFont="1" applyFill="1" applyBorder="1" applyAlignment="1">
      <alignment vertical="top" wrapText="1"/>
    </xf>
    <xf numFmtId="0" fontId="18" fillId="0" borderId="19" xfId="0" applyFont="1" applyBorder="1" applyAlignment="1">
      <alignment horizontal="justify" vertical="top" wrapText="1"/>
    </xf>
    <xf numFmtId="0" fontId="18" fillId="0" borderId="15" xfId="0" applyFont="1" applyBorder="1" applyAlignment="1">
      <alignment horizontal="justify" vertical="top"/>
    </xf>
    <xf numFmtId="0" fontId="18" fillId="0" borderId="74" xfId="0" applyFont="1" applyBorder="1" applyAlignment="1">
      <alignment horizontal="justify" vertical="top" wrapText="1"/>
    </xf>
    <xf numFmtId="0" fontId="18" fillId="0" borderId="30" xfId="0" applyFont="1" applyBorder="1" applyAlignment="1">
      <alignment horizontal="justify" vertical="top" wrapText="1"/>
    </xf>
    <xf numFmtId="0" fontId="18" fillId="0" borderId="15" xfId="0" applyFont="1" applyBorder="1" applyAlignment="1">
      <alignment horizontal="justify" vertical="top" wrapText="1"/>
    </xf>
    <xf numFmtId="0" fontId="18" fillId="0" borderId="78" xfId="0" applyFont="1" applyBorder="1" applyAlignment="1">
      <alignment horizontal="justify" vertical="top" wrapText="1"/>
    </xf>
    <xf numFmtId="0" fontId="36" fillId="0" borderId="25" xfId="0" applyFont="1" applyBorder="1" applyAlignment="1">
      <alignment horizontal="left" vertical="top"/>
    </xf>
    <xf numFmtId="9" fontId="11" fillId="0" borderId="10" xfId="0" applyNumberFormat="1" applyFont="1" applyBorder="1" applyAlignment="1">
      <alignment horizontal="center" vertical="top"/>
    </xf>
    <xf numFmtId="0" fontId="18" fillId="7" borderId="26" xfId="4" applyFont="1" applyFill="1" applyBorder="1" applyAlignment="1">
      <alignment horizontal="left" vertical="top" wrapText="1"/>
    </xf>
    <xf numFmtId="0" fontId="18" fillId="5" borderId="74" xfId="4" applyFont="1" applyFill="1" applyBorder="1" applyAlignment="1">
      <alignment horizontal="left" vertical="center" wrapText="1"/>
    </xf>
    <xf numFmtId="0" fontId="18" fillId="0" borderId="26" xfId="4" applyFont="1" applyBorder="1" applyAlignment="1">
      <alignment horizontal="left" vertical="center" wrapText="1"/>
    </xf>
    <xf numFmtId="0" fontId="18" fillId="0" borderId="54" xfId="0" applyFont="1" applyBorder="1" applyAlignment="1">
      <alignment vertical="top" wrapText="1"/>
    </xf>
    <xf numFmtId="1" fontId="18" fillId="7" borderId="54" xfId="4" applyNumberFormat="1" applyFont="1" applyFill="1" applyBorder="1" applyAlignment="1">
      <alignment horizontal="left" vertical="top" wrapText="1"/>
    </xf>
    <xf numFmtId="0" fontId="18" fillId="0" borderId="58" xfId="4" applyFont="1" applyBorder="1" applyAlignment="1">
      <alignment vertical="top" wrapText="1"/>
    </xf>
    <xf numFmtId="0" fontId="18" fillId="0" borderId="75" xfId="4" applyFont="1" applyBorder="1" applyAlignment="1">
      <alignment horizontal="center" vertical="top" wrapText="1"/>
    </xf>
    <xf numFmtId="0" fontId="18" fillId="0" borderId="54" xfId="4" applyFont="1" applyBorder="1" applyAlignment="1">
      <alignment horizontal="center" vertical="top"/>
    </xf>
    <xf numFmtId="164" fontId="18" fillId="5" borderId="80" xfId="4" applyNumberFormat="1" applyFont="1" applyFill="1" applyBorder="1" applyAlignment="1">
      <alignment horizontal="center" vertical="top" wrapText="1"/>
    </xf>
    <xf numFmtId="1" fontId="18" fillId="0" borderId="8" xfId="4" applyNumberFormat="1" applyFont="1" applyBorder="1" applyAlignment="1">
      <alignment horizontal="center" vertical="top"/>
    </xf>
    <xf numFmtId="0" fontId="18" fillId="7" borderId="54" xfId="4" applyFont="1" applyFill="1" applyBorder="1" applyAlignment="1">
      <alignment horizontal="center" vertical="top" wrapText="1"/>
    </xf>
    <xf numFmtId="0" fontId="18" fillId="0" borderId="58" xfId="4" applyFont="1" applyBorder="1" applyAlignment="1">
      <alignment horizontal="justify" vertical="top"/>
    </xf>
    <xf numFmtId="0" fontId="18" fillId="0" borderId="5" xfId="4" applyFont="1" applyBorder="1" applyAlignment="1">
      <alignment horizontal="justify" vertical="top"/>
    </xf>
    <xf numFmtId="164" fontId="18" fillId="5" borderId="54" xfId="4" applyNumberFormat="1" applyFont="1" applyFill="1" applyBorder="1" applyAlignment="1">
      <alignment horizontal="center" vertical="top" wrapText="1"/>
    </xf>
    <xf numFmtId="0" fontId="18" fillId="5" borderId="54" xfId="4" applyFont="1" applyFill="1" applyBorder="1" applyAlignment="1">
      <alignment horizontal="center" vertical="top" wrapText="1"/>
    </xf>
    <xf numFmtId="0" fontId="18" fillId="0" borderId="54" xfId="4" applyFont="1" applyBorder="1" applyAlignment="1">
      <alignment horizontal="center" vertical="top" wrapText="1"/>
    </xf>
    <xf numFmtId="164" fontId="18" fillId="5" borderId="13" xfId="4" applyNumberFormat="1" applyFont="1" applyFill="1" applyBorder="1" applyAlignment="1">
      <alignment horizontal="center" vertical="top" wrapText="1"/>
    </xf>
    <xf numFmtId="0" fontId="18" fillId="5" borderId="13" xfId="4" applyFont="1" applyFill="1" applyBorder="1" applyAlignment="1">
      <alignment horizontal="center" vertical="top" wrapText="1"/>
    </xf>
    <xf numFmtId="164" fontId="18" fillId="5" borderId="13" xfId="4" applyNumberFormat="1" applyFont="1" applyFill="1" applyBorder="1" applyAlignment="1">
      <alignment horizontal="left" vertical="top"/>
    </xf>
    <xf numFmtId="164" fontId="18" fillId="5" borderId="77" xfId="4" applyNumberFormat="1" applyFont="1" applyFill="1" applyBorder="1" applyAlignment="1">
      <alignment horizontal="center" vertical="top" wrapText="1"/>
    </xf>
    <xf numFmtId="49" fontId="18" fillId="0" borderId="0" xfId="4" applyNumberFormat="1" applyFont="1" applyAlignment="1">
      <alignment horizontal="center" vertical="top"/>
    </xf>
    <xf numFmtId="49" fontId="18" fillId="0" borderId="67" xfId="4" applyNumberFormat="1" applyFont="1" applyBorder="1" applyAlignment="1">
      <alignment horizontal="center" vertical="top"/>
    </xf>
    <xf numFmtId="49" fontId="18" fillId="0" borderId="74" xfId="4" applyNumberFormat="1" applyFont="1" applyBorder="1" applyAlignment="1">
      <alignment horizontal="left" vertical="top" wrapText="1"/>
    </xf>
    <xf numFmtId="0" fontId="18" fillId="0" borderId="15" xfId="4" applyFont="1" applyBorder="1" applyAlignment="1">
      <alignment horizontal="left" vertical="top" wrapText="1"/>
    </xf>
    <xf numFmtId="0" fontId="18" fillId="7" borderId="25" xfId="4" applyFont="1" applyFill="1" applyBorder="1" applyAlignment="1">
      <alignment horizontal="center" vertical="top" wrapText="1"/>
    </xf>
    <xf numFmtId="0" fontId="18" fillId="5" borderId="15" xfId="4" applyFont="1" applyFill="1" applyBorder="1" applyAlignment="1">
      <alignment horizontal="left" vertical="top" wrapText="1"/>
    </xf>
    <xf numFmtId="0" fontId="18" fillId="5" borderId="74" xfId="4" applyFont="1" applyFill="1" applyBorder="1" applyAlignment="1">
      <alignment horizontal="left" vertical="top" wrapText="1"/>
    </xf>
    <xf numFmtId="0" fontId="18" fillId="5" borderId="73" xfId="4" applyFont="1" applyFill="1" applyBorder="1" applyAlignment="1">
      <alignment horizontal="left" vertical="top" wrapText="1"/>
    </xf>
    <xf numFmtId="0" fontId="18" fillId="0" borderId="75" xfId="4" applyFont="1" applyBorder="1" applyAlignment="1">
      <alignment horizontal="center" vertical="top"/>
    </xf>
    <xf numFmtId="0" fontId="18" fillId="7" borderId="73" xfId="4" applyFont="1" applyFill="1" applyBorder="1" applyAlignment="1">
      <alignment horizontal="left" vertical="top" wrapText="1"/>
    </xf>
    <xf numFmtId="0" fontId="18" fillId="7" borderId="15" xfId="4" applyFont="1" applyFill="1" applyBorder="1" applyAlignment="1">
      <alignment horizontal="left" vertical="top" wrapText="1"/>
    </xf>
    <xf numFmtId="0" fontId="18" fillId="7" borderId="35" xfId="4" applyFont="1" applyFill="1" applyBorder="1" applyAlignment="1">
      <alignment horizontal="center" vertical="top" wrapText="1"/>
    </xf>
    <xf numFmtId="0" fontId="18" fillId="0" borderId="35" xfId="4" applyFont="1" applyBorder="1" applyAlignment="1">
      <alignment horizontal="center" vertical="top" wrapText="1"/>
    </xf>
    <xf numFmtId="0" fontId="18" fillId="0" borderId="68" xfId="4" applyFont="1" applyBorder="1" applyAlignment="1">
      <alignment vertical="top" wrapText="1"/>
    </xf>
    <xf numFmtId="0" fontId="18" fillId="0" borderId="73" xfId="4" applyFont="1" applyBorder="1" applyAlignment="1">
      <alignment horizontal="left" vertical="top" wrapText="1"/>
    </xf>
    <xf numFmtId="164" fontId="18" fillId="5" borderId="75" xfId="4" applyNumberFormat="1" applyFont="1" applyFill="1" applyBorder="1" applyAlignment="1">
      <alignment horizontal="center" vertical="top" wrapText="1"/>
    </xf>
    <xf numFmtId="0" fontId="18" fillId="0" borderId="74" xfId="4" applyFont="1" applyBorder="1" applyAlignment="1">
      <alignment horizontal="left" vertical="top" wrapText="1"/>
    </xf>
    <xf numFmtId="0" fontId="0" fillId="0" borderId="0" xfId="0" applyAlignment="1">
      <alignment vertical="top"/>
    </xf>
    <xf numFmtId="0" fontId="18" fillId="0" borderId="78" xfId="4" applyFont="1" applyBorder="1" applyAlignment="1">
      <alignment horizontal="left" vertical="top" wrapText="1"/>
    </xf>
    <xf numFmtId="164" fontId="18" fillId="5" borderId="28" xfId="4" applyNumberFormat="1" applyFont="1" applyFill="1" applyBorder="1" applyAlignment="1">
      <alignment horizontal="center" vertical="top" wrapText="1"/>
    </xf>
    <xf numFmtId="164" fontId="14" fillId="7" borderId="77" xfId="4" applyNumberFormat="1" applyFont="1" applyFill="1" applyBorder="1" applyAlignment="1">
      <alignment horizontal="left" vertical="top" wrapText="1"/>
    </xf>
    <xf numFmtId="0" fontId="18" fillId="7" borderId="75" xfId="4" applyFont="1" applyFill="1" applyBorder="1" applyAlignment="1">
      <alignment horizontal="center" vertical="top" wrapText="1"/>
    </xf>
    <xf numFmtId="164" fontId="3" fillId="7" borderId="77" xfId="4" applyNumberFormat="1" applyFont="1" applyFill="1" applyBorder="1" applyAlignment="1">
      <alignment horizontal="left" vertical="top" wrapText="1"/>
    </xf>
    <xf numFmtId="49" fontId="18" fillId="7" borderId="54" xfId="4" applyNumberFormat="1" applyFont="1" applyFill="1" applyBorder="1" applyAlignment="1">
      <alignment horizontal="center" vertical="top"/>
    </xf>
    <xf numFmtId="49" fontId="18" fillId="7" borderId="35" xfId="4" applyNumberFormat="1" applyFont="1" applyFill="1" applyBorder="1" applyAlignment="1">
      <alignment horizontal="center" vertical="top" wrapText="1"/>
    </xf>
    <xf numFmtId="0" fontId="18" fillId="0" borderId="12" xfId="4" applyFont="1" applyBorder="1" applyAlignment="1">
      <alignment horizontal="left" vertical="top" wrapText="1"/>
    </xf>
    <xf numFmtId="49" fontId="18" fillId="7" borderId="74" xfId="4" applyNumberFormat="1" applyFont="1" applyFill="1" applyBorder="1" applyAlignment="1">
      <alignment horizontal="left" vertical="top" wrapText="1"/>
    </xf>
    <xf numFmtId="49" fontId="18" fillId="7" borderId="73" xfId="4" applyNumberFormat="1" applyFont="1" applyFill="1" applyBorder="1" applyAlignment="1">
      <alignment horizontal="left" vertical="top" wrapText="1"/>
    </xf>
    <xf numFmtId="0" fontId="18" fillId="7" borderId="78" xfId="4" applyFont="1" applyFill="1" applyBorder="1" applyAlignment="1">
      <alignment horizontal="left" vertical="center"/>
    </xf>
    <xf numFmtId="164" fontId="18" fillId="7" borderId="80" xfId="4" applyNumberFormat="1" applyFont="1" applyFill="1" applyBorder="1" applyAlignment="1">
      <alignment horizontal="center" vertical="top" wrapText="1"/>
    </xf>
    <xf numFmtId="0" fontId="18" fillId="7" borderId="28" xfId="4" applyFont="1" applyFill="1" applyBorder="1" applyAlignment="1">
      <alignment horizontal="center" vertical="top" wrapText="1"/>
    </xf>
    <xf numFmtId="0" fontId="18" fillId="7" borderId="1" xfId="4" applyFont="1" applyFill="1" applyBorder="1" applyAlignment="1">
      <alignment horizontal="center" vertical="top"/>
    </xf>
    <xf numFmtId="0" fontId="18" fillId="7" borderId="74" xfId="4" applyFont="1" applyFill="1" applyBorder="1" applyAlignment="1">
      <alignment horizontal="left" vertical="top" wrapText="1"/>
    </xf>
    <xf numFmtId="0" fontId="52" fillId="0" borderId="73" xfId="0" applyFont="1" applyBorder="1" applyAlignment="1">
      <alignment horizontal="left" vertical="top" wrapText="1"/>
    </xf>
    <xf numFmtId="9" fontId="32" fillId="7" borderId="1" xfId="0" applyNumberFormat="1" applyFont="1" applyFill="1" applyBorder="1" applyAlignment="1">
      <alignment horizontal="left" vertical="top"/>
    </xf>
    <xf numFmtId="9" fontId="32" fillId="0" borderId="78" xfId="0" applyNumberFormat="1" applyFont="1" applyBorder="1" applyAlignment="1">
      <alignment horizontal="left" vertical="top"/>
    </xf>
    <xf numFmtId="0" fontId="52" fillId="0" borderId="15" xfId="0" applyFont="1" applyBorder="1" applyAlignment="1">
      <alignment horizontal="left" vertical="top" wrapText="1"/>
    </xf>
    <xf numFmtId="0" fontId="11" fillId="0" borderId="3" xfId="0" applyFont="1" applyBorder="1" applyAlignment="1">
      <alignment horizontal="center" vertical="top"/>
    </xf>
    <xf numFmtId="0" fontId="11" fillId="0" borderId="57" xfId="0" applyFont="1" applyBorder="1" applyAlignment="1">
      <alignment horizontal="left" vertical="top" wrapText="1"/>
    </xf>
    <xf numFmtId="0" fontId="11" fillId="7" borderId="52" xfId="0" applyFont="1" applyFill="1" applyBorder="1" applyAlignment="1">
      <alignment vertical="top" wrapText="1"/>
    </xf>
    <xf numFmtId="0" fontId="5" fillId="7" borderId="75" xfId="0" applyFont="1" applyFill="1" applyBorder="1" applyAlignment="1">
      <alignment horizontal="center" vertical="top" wrapText="1"/>
    </xf>
    <xf numFmtId="0" fontId="32" fillId="7" borderId="28" xfId="0" applyFont="1" applyFill="1" applyBorder="1" applyAlignment="1">
      <alignment horizontal="center" vertical="top"/>
    </xf>
    <xf numFmtId="0" fontId="18" fillId="0" borderId="25" xfId="0" applyFont="1" applyBorder="1" applyAlignment="1">
      <alignment horizontal="center" vertical="top"/>
    </xf>
    <xf numFmtId="0" fontId="5" fillId="7" borderId="77" xfId="0" applyFont="1" applyFill="1" applyBorder="1" applyAlignment="1">
      <alignment horizontal="center" vertical="top" wrapText="1"/>
    </xf>
    <xf numFmtId="0" fontId="5" fillId="7" borderId="28" xfId="0" applyFont="1" applyFill="1" applyBorder="1" applyAlignment="1">
      <alignment horizontal="center" vertical="top"/>
    </xf>
    <xf numFmtId="0" fontId="18" fillId="7" borderId="24" xfId="0" applyFont="1" applyFill="1" applyBorder="1" applyAlignment="1">
      <alignment horizontal="center" vertical="top"/>
    </xf>
    <xf numFmtId="0" fontId="18" fillId="7" borderId="13" xfId="0" applyFont="1" applyFill="1" applyBorder="1" applyAlignment="1">
      <alignment horizontal="center" vertical="top" wrapText="1"/>
    </xf>
    <xf numFmtId="0" fontId="8" fillId="7" borderId="35" xfId="0" applyFont="1" applyFill="1" applyBorder="1" applyAlignment="1">
      <alignment horizontal="center" vertical="top" wrapText="1"/>
    </xf>
    <xf numFmtId="0" fontId="8" fillId="7" borderId="8" xfId="0" applyFont="1" applyFill="1" applyBorder="1" applyAlignment="1">
      <alignment horizontal="center" vertical="center" wrapText="1"/>
    </xf>
    <xf numFmtId="164" fontId="8" fillId="7" borderId="54" xfId="0" applyNumberFormat="1" applyFont="1" applyFill="1" applyBorder="1" applyAlignment="1">
      <alignment horizontal="center" vertical="center" wrapText="1"/>
    </xf>
    <xf numFmtId="0" fontId="8" fillId="7" borderId="18" xfId="0" applyFont="1" applyFill="1" applyBorder="1" applyAlignment="1">
      <alignment horizontal="center" vertical="top" wrapText="1"/>
    </xf>
    <xf numFmtId="0" fontId="18" fillId="0" borderId="30" xfId="0" applyFont="1" applyBorder="1" applyAlignment="1">
      <alignment horizontal="left" vertical="top" wrapText="1"/>
    </xf>
    <xf numFmtId="0" fontId="18" fillId="0" borderId="29" xfId="0" applyFont="1" applyBorder="1" applyAlignment="1">
      <alignment horizontal="center" vertical="top" wrapText="1"/>
    </xf>
    <xf numFmtId="0" fontId="18" fillId="0" borderId="29" xfId="0" applyFont="1" applyBorder="1" applyAlignment="1">
      <alignment vertical="top" wrapText="1"/>
    </xf>
    <xf numFmtId="0" fontId="8" fillId="7" borderId="26" xfId="0" applyFont="1" applyFill="1" applyBorder="1" applyAlignment="1">
      <alignment horizontal="left" vertical="top" wrapText="1"/>
    </xf>
    <xf numFmtId="0" fontId="8" fillId="0" borderId="25" xfId="0" applyFont="1" applyBorder="1" applyAlignment="1">
      <alignment horizontal="center" vertical="top" wrapText="1"/>
    </xf>
    <xf numFmtId="164" fontId="8" fillId="5" borderId="13" xfId="0" applyNumberFormat="1" applyFont="1" applyFill="1" applyBorder="1" applyAlignment="1">
      <alignment horizontal="center" vertical="top" wrapText="1"/>
    </xf>
    <xf numFmtId="49" fontId="8" fillId="7" borderId="73" xfId="0" applyNumberFormat="1" applyFont="1" applyFill="1" applyBorder="1" applyAlignment="1">
      <alignment vertical="center" wrapText="1"/>
    </xf>
    <xf numFmtId="164" fontId="8" fillId="5" borderId="75" xfId="0" applyNumberFormat="1" applyFont="1" applyFill="1" applyBorder="1" applyAlignment="1">
      <alignment horizontal="center" vertical="top" wrapText="1"/>
    </xf>
    <xf numFmtId="49" fontId="8" fillId="5" borderId="35" xfId="0" applyNumberFormat="1" applyFont="1" applyFill="1" applyBorder="1" applyAlignment="1">
      <alignment vertical="top" wrapText="1"/>
    </xf>
    <xf numFmtId="0" fontId="8" fillId="0" borderId="0" xfId="0" applyFont="1" applyAlignment="1">
      <alignment horizontal="center" vertical="top"/>
    </xf>
    <xf numFmtId="0" fontId="11" fillId="0" borderId="68" xfId="0" applyFont="1" applyBorder="1" applyAlignment="1">
      <alignment horizontal="justify" vertical="top"/>
    </xf>
    <xf numFmtId="49" fontId="5" fillId="7" borderId="54" xfId="0" applyNumberFormat="1" applyFont="1" applyFill="1" applyBorder="1" applyAlignment="1">
      <alignment horizontal="center" vertical="top" wrapText="1"/>
    </xf>
    <xf numFmtId="49" fontId="5" fillId="7" borderId="74" xfId="0" applyNumberFormat="1" applyFont="1" applyFill="1" applyBorder="1" applyAlignment="1">
      <alignment horizontal="left" vertical="top" wrapText="1"/>
    </xf>
    <xf numFmtId="0" fontId="5" fillId="7" borderId="15" xfId="0" applyFont="1" applyFill="1" applyBorder="1" applyAlignment="1">
      <alignment horizontal="left" vertical="top" wrapText="1"/>
    </xf>
    <xf numFmtId="0" fontId="5" fillId="7" borderId="74" xfId="0" applyFont="1" applyFill="1" applyBorder="1" applyAlignment="1">
      <alignment horizontal="left" vertical="center" wrapText="1"/>
    </xf>
    <xf numFmtId="0" fontId="11" fillId="7" borderId="3" xfId="0" applyFont="1" applyFill="1" applyBorder="1" applyAlignment="1">
      <alignment horizontal="center" vertical="top" wrapText="1"/>
    </xf>
    <xf numFmtId="0" fontId="62" fillId="7" borderId="19" xfId="0" applyFont="1" applyFill="1" applyBorder="1" applyAlignment="1">
      <alignment horizontal="center" vertical="top" wrapText="1"/>
    </xf>
    <xf numFmtId="0" fontId="55" fillId="9" borderId="23" xfId="0" applyFont="1" applyFill="1" applyBorder="1" applyAlignment="1">
      <alignment vertical="top" wrapText="1"/>
    </xf>
    <xf numFmtId="49" fontId="8" fillId="5" borderId="73" xfId="0" applyNumberFormat="1" applyFont="1" applyFill="1" applyBorder="1" applyAlignment="1">
      <alignment vertical="center" wrapText="1"/>
    </xf>
    <xf numFmtId="49" fontId="8" fillId="7" borderId="35" xfId="0" applyNumberFormat="1" applyFont="1" applyFill="1" applyBorder="1" applyAlignment="1">
      <alignment horizontal="left" vertical="center" wrapText="1"/>
    </xf>
    <xf numFmtId="49" fontId="8" fillId="7" borderId="73" xfId="0" applyNumberFormat="1" applyFont="1" applyFill="1" applyBorder="1" applyAlignment="1">
      <alignment horizontal="left" vertical="center" wrapText="1"/>
    </xf>
    <xf numFmtId="9" fontId="8" fillId="7" borderId="1" xfId="0" applyNumberFormat="1" applyFont="1" applyFill="1" applyBorder="1" applyAlignment="1">
      <alignment horizontal="left" vertical="top"/>
    </xf>
    <xf numFmtId="9" fontId="8" fillId="7" borderId="78" xfId="0" applyNumberFormat="1" applyFont="1" applyFill="1" applyBorder="1" applyAlignment="1">
      <alignment horizontal="left" vertical="top"/>
    </xf>
    <xf numFmtId="0" fontId="8" fillId="7" borderId="54" xfId="0" applyFont="1" applyFill="1" applyBorder="1" applyAlignment="1">
      <alignment horizontal="center" vertical="top"/>
    </xf>
    <xf numFmtId="0" fontId="8" fillId="7" borderId="74" xfId="0" applyFont="1" applyFill="1" applyBorder="1" applyAlignment="1">
      <alignment horizontal="left" vertical="top" wrapText="1"/>
    </xf>
    <xf numFmtId="0" fontId="8" fillId="7" borderId="10" xfId="0" applyFont="1" applyFill="1" applyBorder="1" applyAlignment="1">
      <alignment horizontal="left" vertical="top" wrapText="1"/>
    </xf>
    <xf numFmtId="0" fontId="8" fillId="7" borderId="35" xfId="0" applyFont="1" applyFill="1" applyBorder="1" applyAlignment="1">
      <alignment horizontal="left" vertical="top" wrapText="1"/>
    </xf>
    <xf numFmtId="0" fontId="8" fillId="7" borderId="73" xfId="0" applyFont="1" applyFill="1" applyBorder="1" applyAlignment="1">
      <alignment horizontal="left" vertical="top" wrapText="1"/>
    </xf>
    <xf numFmtId="0" fontId="8" fillId="7" borderId="54" xfId="0" applyFont="1" applyFill="1" applyBorder="1" applyAlignment="1">
      <alignment horizontal="left" vertical="top" wrapText="1"/>
    </xf>
    <xf numFmtId="164" fontId="8" fillId="5" borderId="75" xfId="0" applyNumberFormat="1" applyFont="1" applyFill="1" applyBorder="1" applyAlignment="1">
      <alignment horizontal="left" vertical="top" wrapText="1"/>
    </xf>
    <xf numFmtId="0" fontId="8" fillId="7" borderId="13" xfId="4" applyFont="1" applyFill="1" applyBorder="1" applyAlignment="1">
      <alignment horizontal="center" vertical="center" wrapText="1"/>
    </xf>
    <xf numFmtId="0" fontId="8" fillId="7" borderId="15" xfId="4" applyFont="1" applyFill="1" applyBorder="1" applyAlignment="1">
      <alignment horizontal="left" vertical="top" wrapText="1"/>
    </xf>
    <xf numFmtId="0" fontId="8" fillId="7" borderId="54" xfId="0" applyFont="1" applyFill="1" applyBorder="1" applyAlignment="1">
      <alignment horizontal="center" vertical="top" wrapText="1"/>
    </xf>
    <xf numFmtId="0" fontId="8" fillId="7" borderId="15" xfId="0" applyFont="1" applyFill="1" applyBorder="1" applyAlignment="1">
      <alignment horizontal="left" vertical="top" wrapText="1"/>
    </xf>
    <xf numFmtId="0" fontId="8" fillId="7" borderId="52" xfId="0" applyFont="1" applyFill="1" applyBorder="1" applyAlignment="1">
      <alignment vertical="top" wrapText="1"/>
    </xf>
    <xf numFmtId="49" fontId="8" fillId="7" borderId="15" xfId="0" applyNumberFormat="1" applyFont="1" applyFill="1" applyBorder="1" applyAlignment="1">
      <alignment horizontal="left" vertical="top" wrapText="1"/>
    </xf>
    <xf numFmtId="49" fontId="8" fillId="7" borderId="74" xfId="0" applyNumberFormat="1" applyFont="1" applyFill="1" applyBorder="1" applyAlignment="1">
      <alignment horizontal="left" vertical="top" wrapText="1"/>
    </xf>
    <xf numFmtId="49" fontId="8" fillId="7" borderId="78" xfId="0" applyNumberFormat="1" applyFont="1" applyFill="1" applyBorder="1" applyAlignment="1">
      <alignment horizontal="left" vertical="top" wrapText="1"/>
    </xf>
    <xf numFmtId="49" fontId="8" fillId="7" borderId="57" xfId="0" applyNumberFormat="1" applyFont="1" applyFill="1" applyBorder="1" applyAlignment="1">
      <alignment horizontal="left" vertical="top" wrapText="1"/>
    </xf>
    <xf numFmtId="0" fontId="8" fillId="7" borderId="57" xfId="0" applyFont="1" applyFill="1" applyBorder="1" applyAlignment="1">
      <alignment horizontal="left" vertical="top" wrapText="1"/>
    </xf>
    <xf numFmtId="0" fontId="8" fillId="7" borderId="13" xfId="0" applyFont="1" applyFill="1" applyBorder="1" applyAlignment="1">
      <alignment horizontal="center" wrapText="1"/>
    </xf>
    <xf numFmtId="164" fontId="8" fillId="5" borderId="3" xfId="0" applyNumberFormat="1" applyFont="1" applyFill="1" applyBorder="1" applyAlignment="1">
      <alignment horizontal="center" vertical="top" wrapText="1"/>
    </xf>
    <xf numFmtId="0" fontId="8" fillId="7" borderId="13" xfId="4" applyFont="1" applyFill="1" applyBorder="1" applyAlignment="1">
      <alignment horizontal="center" vertical="top"/>
    </xf>
    <xf numFmtId="0" fontId="8" fillId="7" borderId="35" xfId="4" applyFont="1" applyFill="1" applyBorder="1" applyAlignment="1">
      <alignment horizontal="center" vertical="top"/>
    </xf>
    <xf numFmtId="0" fontId="8" fillId="7" borderId="73" xfId="4" applyFont="1" applyFill="1" applyBorder="1" applyAlignment="1">
      <alignment horizontal="left" vertical="top" wrapText="1"/>
    </xf>
    <xf numFmtId="9" fontId="62" fillId="7" borderId="1" xfId="0" applyNumberFormat="1" applyFont="1" applyFill="1" applyBorder="1" applyAlignment="1">
      <alignment horizontal="center" vertical="top"/>
    </xf>
    <xf numFmtId="9" fontId="62" fillId="7" borderId="78" xfId="0" applyNumberFormat="1" applyFont="1" applyFill="1" applyBorder="1" applyAlignment="1">
      <alignment horizontal="center" vertical="top"/>
    </xf>
    <xf numFmtId="0" fontId="8" fillId="7" borderId="13" xfId="0" applyFont="1" applyFill="1" applyBorder="1" applyAlignment="1">
      <alignment horizontal="center" vertical="center"/>
    </xf>
    <xf numFmtId="0" fontId="8" fillId="0" borderId="0" xfId="0" applyFont="1" applyAlignment="1">
      <alignment horizontal="justify" vertical="center"/>
    </xf>
    <xf numFmtId="0" fontId="8" fillId="0" borderId="50" xfId="0" applyFont="1" applyBorder="1" applyAlignment="1">
      <alignment horizontal="justify" vertical="center"/>
    </xf>
    <xf numFmtId="0" fontId="8" fillId="7" borderId="57"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8" fillId="7" borderId="1" xfId="0" applyFont="1" applyFill="1" applyBorder="1" applyAlignment="1">
      <alignment horizontal="center" vertical="top" wrapText="1"/>
    </xf>
    <xf numFmtId="0" fontId="8" fillId="7" borderId="78" xfId="0" applyFont="1" applyFill="1" applyBorder="1" applyAlignment="1">
      <alignment horizontal="left" vertical="top" wrapText="1"/>
    </xf>
    <xf numFmtId="0" fontId="8" fillId="0" borderId="18" xfId="0" applyFont="1" applyBorder="1" applyAlignment="1">
      <alignment horizontal="center" vertical="top" wrapText="1"/>
    </xf>
    <xf numFmtId="164" fontId="8" fillId="5" borderId="1" xfId="0" applyNumberFormat="1" applyFont="1" applyFill="1" applyBorder="1" applyAlignment="1">
      <alignment horizontal="center" vertical="top" wrapText="1"/>
    </xf>
    <xf numFmtId="0" fontId="8" fillId="0" borderId="18" xfId="0" applyFont="1" applyBorder="1" applyAlignment="1">
      <alignment horizontal="center" vertical="top"/>
    </xf>
    <xf numFmtId="164" fontId="8" fillId="5" borderId="54" xfId="0" applyNumberFormat="1" applyFont="1" applyFill="1" applyBorder="1" applyAlignment="1">
      <alignment horizontal="center" vertical="top" wrapText="1"/>
    </xf>
    <xf numFmtId="0" fontId="55" fillId="7" borderId="54" xfId="0" applyFont="1" applyFill="1" applyBorder="1" applyAlignment="1">
      <alignment horizontal="center" vertical="top"/>
    </xf>
    <xf numFmtId="0" fontId="55" fillId="7" borderId="1" xfId="0" applyFont="1" applyFill="1" applyBorder="1" applyAlignment="1">
      <alignment horizontal="center" vertical="top"/>
    </xf>
    <xf numFmtId="0" fontId="55" fillId="7" borderId="74" xfId="0" applyFont="1" applyFill="1" applyBorder="1" applyAlignment="1">
      <alignment horizontal="left" vertical="top"/>
    </xf>
    <xf numFmtId="0" fontId="55" fillId="7" borderId="78" xfId="0" applyFont="1" applyFill="1" applyBorder="1" applyAlignment="1">
      <alignment horizontal="left" vertical="top"/>
    </xf>
    <xf numFmtId="0" fontId="55" fillId="0" borderId="54" xfId="0" applyFont="1" applyBorder="1" applyAlignment="1">
      <alignment horizontal="center" vertical="top"/>
    </xf>
    <xf numFmtId="0" fontId="55" fillId="0" borderId="1" xfId="0" applyFont="1" applyBorder="1" applyAlignment="1">
      <alignment horizontal="center" vertical="top"/>
    </xf>
    <xf numFmtId="0" fontId="55" fillId="0" borderId="8" xfId="0" applyFont="1" applyBorder="1" applyAlignment="1">
      <alignment horizontal="center" vertical="top" wrapText="1"/>
    </xf>
    <xf numFmtId="164" fontId="8" fillId="5" borderId="35" xfId="0" applyNumberFormat="1" applyFont="1" applyFill="1" applyBorder="1" applyAlignment="1">
      <alignment horizontal="center" vertical="top" wrapText="1"/>
    </xf>
    <xf numFmtId="164" fontId="11" fillId="5" borderId="3" xfId="0" applyNumberFormat="1" applyFont="1" applyFill="1" applyBorder="1" applyAlignment="1">
      <alignment horizontal="center" vertical="top" wrapText="1"/>
    </xf>
    <xf numFmtId="164" fontId="8" fillId="0" borderId="13" xfId="0" applyNumberFormat="1" applyFont="1" applyBorder="1" applyAlignment="1">
      <alignment horizontal="center" vertical="top" wrapText="1"/>
    </xf>
    <xf numFmtId="164" fontId="8" fillId="0" borderId="54" xfId="0" applyNumberFormat="1" applyFont="1" applyBorder="1" applyAlignment="1">
      <alignment horizontal="center" vertical="top" wrapText="1"/>
    </xf>
    <xf numFmtId="0" fontId="8" fillId="7" borderId="54" xfId="0" applyFont="1" applyFill="1" applyBorder="1" applyAlignment="1">
      <alignment horizontal="center" wrapText="1"/>
    </xf>
    <xf numFmtId="164" fontId="8" fillId="0" borderId="1" xfId="0" applyNumberFormat="1" applyFont="1" applyBorder="1" applyAlignment="1">
      <alignment horizontal="center" vertical="top" wrapText="1"/>
    </xf>
    <xf numFmtId="0" fontId="57" fillId="7" borderId="1" xfId="0" applyFont="1" applyFill="1" applyBorder="1" applyAlignment="1">
      <alignment horizontal="center" vertical="top" wrapText="1"/>
    </xf>
    <xf numFmtId="0" fontId="57" fillId="7" borderId="78" xfId="0" applyFont="1" applyFill="1" applyBorder="1" applyAlignment="1">
      <alignment vertical="top" wrapText="1"/>
    </xf>
    <xf numFmtId="0" fontId="57" fillId="7" borderId="57" xfId="0" applyFont="1" applyFill="1" applyBorder="1" applyAlignment="1">
      <alignment vertical="top" wrapText="1"/>
    </xf>
    <xf numFmtId="0" fontId="57" fillId="7" borderId="73" xfId="0" applyFont="1" applyFill="1" applyBorder="1" applyAlignment="1">
      <alignment vertical="top" wrapText="1"/>
    </xf>
    <xf numFmtId="0" fontId="57" fillId="7" borderId="15" xfId="0" applyFont="1" applyFill="1" applyBorder="1" applyAlignment="1">
      <alignment vertical="top" wrapText="1"/>
    </xf>
    <xf numFmtId="0" fontId="57" fillId="7" borderId="3" xfId="0" applyFont="1" applyFill="1" applyBorder="1" applyAlignment="1">
      <alignment horizontal="center" vertical="top" wrapText="1"/>
    </xf>
    <xf numFmtId="0" fontId="57" fillId="7" borderId="35" xfId="0" applyFont="1" applyFill="1" applyBorder="1" applyAlignment="1">
      <alignment horizontal="center" vertical="top" wrapText="1"/>
    </xf>
    <xf numFmtId="0" fontId="57" fillId="7" borderId="13" xfId="0" applyFont="1" applyFill="1" applyBorder="1" applyAlignment="1">
      <alignment horizontal="center" vertical="top" wrapText="1"/>
    </xf>
    <xf numFmtId="0" fontId="57" fillId="0" borderId="4" xfId="0" applyFont="1" applyBorder="1" applyAlignment="1">
      <alignment horizontal="left" vertical="top" wrapText="1"/>
    </xf>
    <xf numFmtId="164" fontId="57" fillId="0" borderId="76" xfId="0" applyNumberFormat="1" applyFont="1" applyBorder="1" applyAlignment="1">
      <alignment horizontal="center" vertical="top" wrapText="1"/>
    </xf>
    <xf numFmtId="0" fontId="57" fillId="0" borderId="11" xfId="0" applyFont="1" applyBorder="1" applyAlignment="1">
      <alignment horizontal="left" vertical="top" wrapText="1"/>
    </xf>
    <xf numFmtId="164" fontId="57" fillId="0" borderId="28" xfId="0" applyNumberFormat="1" applyFont="1" applyBorder="1" applyAlignment="1">
      <alignment horizontal="center" vertical="top" wrapText="1"/>
    </xf>
    <xf numFmtId="0" fontId="57" fillId="0" borderId="47" xfId="0" applyFont="1" applyBorder="1" applyAlignment="1">
      <alignment horizontal="left" vertical="top" wrapText="1"/>
    </xf>
    <xf numFmtId="164" fontId="57" fillId="0" borderId="32" xfId="0" applyNumberFormat="1" applyFont="1" applyBorder="1" applyAlignment="1">
      <alignment horizontal="center" vertical="top" wrapText="1"/>
    </xf>
    <xf numFmtId="164" fontId="57" fillId="0" borderId="77" xfId="0" applyNumberFormat="1" applyFont="1" applyBorder="1" applyAlignment="1">
      <alignment horizontal="center" vertical="top" wrapText="1"/>
    </xf>
    <xf numFmtId="49" fontId="31" fillId="0" borderId="57" xfId="4" applyNumberFormat="1" applyFont="1" applyBorder="1" applyAlignment="1">
      <alignment vertical="top"/>
    </xf>
    <xf numFmtId="0" fontId="8" fillId="7" borderId="26" xfId="0" applyFont="1" applyFill="1" applyBorder="1" applyAlignment="1">
      <alignment vertical="top" wrapText="1"/>
    </xf>
    <xf numFmtId="0" fontId="57" fillId="7" borderId="74" xfId="0" applyFont="1" applyFill="1" applyBorder="1" applyAlignment="1">
      <alignment vertical="center" wrapText="1"/>
    </xf>
    <xf numFmtId="164" fontId="57" fillId="7" borderId="73" xfId="0" applyNumberFormat="1" applyFont="1" applyFill="1" applyBorder="1" applyAlignment="1">
      <alignment horizontal="left" vertical="center" wrapText="1"/>
    </xf>
    <xf numFmtId="164" fontId="57" fillId="7" borderId="27" xfId="0" applyNumberFormat="1" applyFont="1" applyFill="1" applyBorder="1" applyAlignment="1">
      <alignment horizontal="left" vertical="center" wrapText="1"/>
    </xf>
    <xf numFmtId="1" fontId="57" fillId="7" borderId="54" xfId="0" applyNumberFormat="1" applyFont="1" applyFill="1" applyBorder="1" applyAlignment="1">
      <alignment horizontal="center" vertical="center" wrapText="1"/>
    </xf>
    <xf numFmtId="0" fontId="57" fillId="7" borderId="54" xfId="4" applyFont="1" applyFill="1" applyBorder="1" applyAlignment="1">
      <alignment vertical="top" wrapText="1"/>
    </xf>
    <xf numFmtId="0" fontId="57" fillId="7" borderId="54" xfId="4" applyFont="1" applyFill="1" applyBorder="1" applyAlignment="1">
      <alignment horizontal="center" vertical="center" wrapText="1"/>
    </xf>
    <xf numFmtId="0" fontId="57" fillId="7" borderId="24" xfId="4" applyFont="1" applyFill="1" applyBorder="1" applyAlignment="1">
      <alignment horizontal="center" vertical="center" wrapText="1"/>
    </xf>
    <xf numFmtId="0" fontId="57" fillId="7" borderId="29" xfId="4" applyFont="1" applyFill="1" applyBorder="1" applyAlignment="1">
      <alignment horizontal="center" vertical="center" wrapText="1"/>
    </xf>
    <xf numFmtId="1" fontId="57" fillId="7" borderId="74" xfId="0" applyNumberFormat="1" applyFont="1" applyFill="1" applyBorder="1" applyAlignment="1">
      <alignment horizontal="left" vertical="center" wrapText="1"/>
    </xf>
    <xf numFmtId="0" fontId="8" fillId="7" borderId="10" xfId="0" applyFont="1" applyFill="1" applyBorder="1" applyAlignment="1">
      <alignment horizontal="left" vertical="center" wrapText="1"/>
    </xf>
    <xf numFmtId="0" fontId="62" fillId="7" borderId="10" xfId="0" applyFont="1" applyFill="1" applyBorder="1" applyAlignment="1">
      <alignment horizontal="left" vertical="center" wrapText="1"/>
    </xf>
    <xf numFmtId="0" fontId="9" fillId="7" borderId="1" xfId="0" applyFont="1" applyFill="1" applyBorder="1" applyAlignment="1">
      <alignment horizontal="left" vertical="top"/>
    </xf>
    <xf numFmtId="0" fontId="8" fillId="7" borderId="54" xfId="0" applyFont="1" applyFill="1" applyBorder="1" applyAlignment="1">
      <alignment horizontal="center" vertical="center"/>
    </xf>
    <xf numFmtId="0" fontId="8" fillId="7" borderId="15" xfId="0" applyFont="1" applyFill="1" applyBorder="1" applyAlignment="1">
      <alignment horizontal="left" vertical="center" wrapText="1"/>
    </xf>
    <xf numFmtId="0" fontId="8" fillId="7" borderId="74" xfId="0" applyFont="1" applyFill="1" applyBorder="1" applyAlignment="1">
      <alignment horizontal="left" vertical="center" wrapText="1"/>
    </xf>
    <xf numFmtId="0" fontId="9" fillId="7" borderId="78" xfId="0" applyFont="1" applyFill="1" applyBorder="1" applyAlignment="1">
      <alignment horizontal="left" vertical="top"/>
    </xf>
    <xf numFmtId="0" fontId="8" fillId="7" borderId="74" xfId="0" applyFont="1" applyFill="1" applyBorder="1" applyAlignment="1">
      <alignment horizontal="center" wrapText="1"/>
    </xf>
    <xf numFmtId="49" fontId="8" fillId="7" borderId="3" xfId="0" applyNumberFormat="1" applyFont="1" applyFill="1" applyBorder="1" applyAlignment="1">
      <alignment horizontal="center" vertical="top"/>
    </xf>
    <xf numFmtId="0" fontId="75" fillId="7" borderId="54" xfId="0" applyFont="1" applyFill="1" applyBorder="1" applyAlignment="1">
      <alignment horizontal="center" vertical="top" wrapText="1"/>
    </xf>
    <xf numFmtId="0" fontId="8" fillId="7" borderId="57" xfId="0" applyFont="1" applyFill="1" applyBorder="1" applyAlignment="1">
      <alignment vertical="top"/>
    </xf>
    <xf numFmtId="0" fontId="8" fillId="7" borderId="15" xfId="0" applyFont="1" applyFill="1" applyBorder="1" applyAlignment="1">
      <alignment vertical="center" wrapText="1"/>
    </xf>
    <xf numFmtId="0" fontId="75" fillId="7" borderId="74" xfId="0" applyFont="1" applyFill="1" applyBorder="1" applyAlignment="1">
      <alignment vertical="center" wrapText="1"/>
    </xf>
    <xf numFmtId="0" fontId="75" fillId="7" borderId="30" xfId="0" applyFont="1" applyFill="1" applyBorder="1" applyAlignment="1">
      <alignment vertical="top" wrapText="1"/>
    </xf>
    <xf numFmtId="164" fontId="8" fillId="5" borderId="76" xfId="0" applyNumberFormat="1" applyFont="1" applyFill="1" applyBorder="1" applyAlignment="1">
      <alignment horizontal="center" vertical="top" wrapText="1"/>
    </xf>
    <xf numFmtId="0" fontId="55" fillId="0" borderId="28" xfId="0" applyFont="1" applyBorder="1" applyAlignment="1">
      <alignment horizontal="center" vertical="top" wrapText="1"/>
    </xf>
    <xf numFmtId="164" fontId="75" fillId="5" borderId="39" xfId="0" applyNumberFormat="1" applyFont="1" applyFill="1" applyBorder="1" applyAlignment="1">
      <alignment horizontal="center" vertical="center" wrapText="1"/>
    </xf>
    <xf numFmtId="0" fontId="75" fillId="7" borderId="29" xfId="0" applyFont="1" applyFill="1" applyBorder="1" applyAlignment="1">
      <alignment horizontal="center" vertical="top" wrapText="1"/>
    </xf>
    <xf numFmtId="164" fontId="8" fillId="7" borderId="14" xfId="0" applyNumberFormat="1" applyFont="1" applyFill="1" applyBorder="1" applyAlignment="1">
      <alignment horizontal="center" wrapText="1"/>
    </xf>
    <xf numFmtId="164" fontId="8" fillId="7" borderId="68" xfId="0" applyNumberFormat="1" applyFont="1" applyFill="1" applyBorder="1" applyAlignment="1">
      <alignment horizontal="center" wrapText="1"/>
    </xf>
    <xf numFmtId="0" fontId="8" fillId="7" borderId="35" xfId="0" applyFont="1" applyFill="1" applyBorder="1" applyAlignment="1">
      <alignment horizontal="center" wrapText="1"/>
    </xf>
    <xf numFmtId="0" fontId="8" fillId="7" borderId="73" xfId="0" applyFont="1" applyFill="1" applyBorder="1" applyAlignment="1">
      <alignment horizontal="center" wrapText="1"/>
    </xf>
    <xf numFmtId="164" fontId="8" fillId="7" borderId="58" xfId="0" applyNumberFormat="1" applyFont="1" applyFill="1" applyBorder="1" applyAlignment="1">
      <alignment horizontal="center" wrapText="1"/>
    </xf>
    <xf numFmtId="164" fontId="75" fillId="7" borderId="58" xfId="0" applyNumberFormat="1" applyFont="1" applyFill="1" applyBorder="1" applyAlignment="1">
      <alignment horizontal="left" vertical="center" wrapText="1"/>
    </xf>
    <xf numFmtId="0" fontId="75" fillId="7" borderId="54" xfId="0" applyFont="1" applyFill="1" applyBorder="1" applyAlignment="1">
      <alignment horizontal="left" vertical="top" wrapText="1"/>
    </xf>
    <xf numFmtId="0" fontId="75" fillId="7" borderId="74" xfId="0" applyFont="1" applyFill="1" applyBorder="1" applyAlignment="1">
      <alignment horizontal="left" vertical="top" wrapText="1"/>
    </xf>
    <xf numFmtId="164" fontId="75" fillId="7" borderId="12" xfId="0" applyNumberFormat="1" applyFont="1" applyFill="1" applyBorder="1" applyAlignment="1">
      <alignment horizontal="left" vertical="center" wrapText="1"/>
    </xf>
    <xf numFmtId="0" fontId="75" fillId="7" borderId="1" xfId="0" applyFont="1" applyFill="1" applyBorder="1" applyAlignment="1">
      <alignment horizontal="left" vertical="top" wrapText="1"/>
    </xf>
    <xf numFmtId="0" fontId="75" fillId="7" borderId="78" xfId="0" applyFont="1" applyFill="1" applyBorder="1" applyAlignment="1">
      <alignment horizontal="left" vertical="top" wrapText="1"/>
    </xf>
    <xf numFmtId="0" fontId="8" fillId="7" borderId="15" xfId="0" applyFont="1" applyFill="1" applyBorder="1" applyAlignment="1">
      <alignment horizontal="left" wrapText="1"/>
    </xf>
    <xf numFmtId="0" fontId="8" fillId="7" borderId="22" xfId="0" applyFont="1" applyFill="1" applyBorder="1" applyAlignment="1">
      <alignment horizontal="center" vertical="top"/>
    </xf>
    <xf numFmtId="0" fontId="8" fillId="7" borderId="3" xfId="0" applyFont="1" applyFill="1" applyBorder="1" applyAlignment="1">
      <alignment vertical="top"/>
    </xf>
    <xf numFmtId="0" fontId="8" fillId="0" borderId="47" xfId="0" applyFont="1" applyBorder="1" applyAlignment="1">
      <alignment vertical="top" wrapText="1"/>
    </xf>
    <xf numFmtId="164" fontId="8" fillId="7" borderId="32" xfId="0" applyNumberFormat="1" applyFont="1" applyFill="1" applyBorder="1" applyAlignment="1">
      <alignment horizontal="center" vertical="top" wrapText="1"/>
    </xf>
    <xf numFmtId="9" fontId="8" fillId="7" borderId="3" xfId="0" applyNumberFormat="1" applyFont="1" applyFill="1" applyBorder="1" applyAlignment="1">
      <alignment horizontal="center" vertical="top"/>
    </xf>
    <xf numFmtId="9" fontId="8" fillId="7" borderId="57" xfId="0" applyNumberFormat="1" applyFont="1" applyFill="1" applyBorder="1" applyAlignment="1">
      <alignment horizontal="left" vertical="top"/>
    </xf>
    <xf numFmtId="164" fontId="8" fillId="5" borderId="32" xfId="0" applyNumberFormat="1" applyFont="1" applyFill="1" applyBorder="1" applyAlignment="1">
      <alignment horizontal="center" vertical="top" wrapText="1"/>
    </xf>
    <xf numFmtId="164" fontId="8" fillId="5" borderId="80" xfId="0" applyNumberFormat="1" applyFont="1" applyFill="1" applyBorder="1" applyAlignment="1">
      <alignment horizontal="center" vertical="top" wrapText="1"/>
    </xf>
    <xf numFmtId="0" fontId="8" fillId="7" borderId="8" xfId="0" applyFont="1" applyFill="1" applyBorder="1" applyAlignment="1">
      <alignment horizontal="center" vertical="top" wrapText="1"/>
    </xf>
    <xf numFmtId="0" fontId="8" fillId="7" borderId="10" xfId="4" applyFont="1" applyFill="1" applyBorder="1" applyAlignment="1">
      <alignment horizontal="left" vertical="top" wrapText="1"/>
    </xf>
    <xf numFmtId="0" fontId="57" fillId="7" borderId="10" xfId="0" applyFont="1" applyFill="1" applyBorder="1" applyAlignment="1">
      <alignment horizontal="left" vertical="top" wrapText="1"/>
    </xf>
    <xf numFmtId="0" fontId="57" fillId="7" borderId="15" xfId="0" applyFont="1" applyFill="1" applyBorder="1" applyAlignment="1">
      <alignment horizontal="left" vertical="top" wrapText="1"/>
    </xf>
    <xf numFmtId="0" fontId="57" fillId="7" borderId="74" xfId="0" applyFont="1" applyFill="1" applyBorder="1" applyAlignment="1">
      <alignment horizontal="left" vertical="center" wrapText="1"/>
    </xf>
    <xf numFmtId="164" fontId="57" fillId="7" borderId="8" xfId="0" applyNumberFormat="1" applyFont="1" applyFill="1" applyBorder="1" applyAlignment="1">
      <alignment vertical="top" wrapText="1"/>
    </xf>
    <xf numFmtId="0" fontId="57" fillId="7" borderId="10" xfId="0" applyFont="1" applyFill="1" applyBorder="1" applyAlignment="1">
      <alignment vertical="top" wrapText="1"/>
    </xf>
    <xf numFmtId="164" fontId="57" fillId="7" borderId="74" xfId="0" applyNumberFormat="1" applyFont="1" applyFill="1" applyBorder="1" applyAlignment="1">
      <alignment vertical="top" wrapText="1"/>
    </xf>
    <xf numFmtId="164" fontId="57" fillId="7" borderId="74" xfId="0" applyNumberFormat="1" applyFont="1" applyFill="1" applyBorder="1" applyAlignment="1">
      <alignment horizontal="left" vertical="top" wrapText="1"/>
    </xf>
    <xf numFmtId="0" fontId="57" fillId="7" borderId="58" xfId="0" applyFont="1" applyFill="1" applyBorder="1" applyAlignment="1">
      <alignment horizontal="left" vertical="top" wrapText="1"/>
    </xf>
    <xf numFmtId="0" fontId="57" fillId="7" borderId="54" xfId="0" applyFont="1" applyFill="1" applyBorder="1" applyAlignment="1">
      <alignment horizontal="left" vertical="top" wrapText="1"/>
    </xf>
    <xf numFmtId="2" fontId="57" fillId="7" borderId="74" xfId="0" applyNumberFormat="1" applyFont="1" applyFill="1" applyBorder="1" applyAlignment="1">
      <alignment horizontal="left" vertical="top" wrapText="1"/>
    </xf>
    <xf numFmtId="164" fontId="57" fillId="7" borderId="73" xfId="0" applyNumberFormat="1" applyFont="1" applyFill="1" applyBorder="1" applyAlignment="1">
      <alignment horizontal="left" vertical="top" wrapText="1"/>
    </xf>
    <xf numFmtId="0" fontId="8" fillId="7" borderId="1" xfId="0" applyFont="1" applyFill="1" applyBorder="1" applyAlignment="1">
      <alignment horizontal="center" vertical="center" wrapText="1"/>
    </xf>
    <xf numFmtId="0" fontId="8" fillId="7" borderId="78" xfId="0" applyFont="1" applyFill="1" applyBorder="1" applyAlignment="1">
      <alignment horizontal="left" vertical="center" wrapText="1"/>
    </xf>
    <xf numFmtId="0" fontId="5" fillId="0" borderId="19" xfId="0" applyFont="1" applyBorder="1" applyAlignment="1">
      <alignment horizontal="left" vertical="top" wrapText="1"/>
    </xf>
    <xf numFmtId="0" fontId="5" fillId="7" borderId="1" xfId="0" applyFont="1" applyFill="1" applyBorder="1" applyAlignment="1">
      <alignment horizontal="center" vertical="top"/>
    </xf>
    <xf numFmtId="0" fontId="11" fillId="0" borderId="15" xfId="0" applyFont="1" applyBorder="1" applyAlignment="1">
      <alignment horizontal="left" vertical="top"/>
    </xf>
    <xf numFmtId="164" fontId="18" fillId="7" borderId="4" xfId="0" applyNumberFormat="1" applyFont="1" applyFill="1" applyBorder="1" applyAlignment="1">
      <alignment horizontal="left" vertical="top"/>
    </xf>
    <xf numFmtId="164" fontId="11" fillId="0" borderId="7" xfId="0" applyNumberFormat="1" applyFont="1" applyBorder="1" applyAlignment="1">
      <alignment horizontal="center" vertical="top"/>
    </xf>
    <xf numFmtId="0" fontId="11" fillId="0" borderId="78" xfId="0" applyFont="1" applyBorder="1" applyAlignment="1">
      <alignment horizontal="left" vertical="center" wrapText="1"/>
    </xf>
    <xf numFmtId="0" fontId="24" fillId="9" borderId="23" xfId="0" applyFont="1" applyFill="1" applyBorder="1" applyAlignment="1">
      <alignment horizontal="left" vertical="top" wrapText="1"/>
    </xf>
    <xf numFmtId="0" fontId="5" fillId="0" borderId="73" xfId="0" applyFont="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13" xfId="0" applyNumberFormat="1" applyFont="1" applyFill="1" applyBorder="1" applyAlignment="1">
      <alignment horizontal="center" vertical="top" wrapText="1"/>
    </xf>
    <xf numFmtId="49" fontId="5" fillId="5" borderId="54" xfId="0" applyNumberFormat="1" applyFont="1" applyFill="1" applyBorder="1" applyAlignment="1">
      <alignment vertical="top" wrapText="1"/>
    </xf>
    <xf numFmtId="49" fontId="5" fillId="5" borderId="54" xfId="0" applyNumberFormat="1" applyFont="1" applyFill="1" applyBorder="1" applyAlignment="1">
      <alignment horizontal="center" vertical="top" wrapText="1"/>
    </xf>
    <xf numFmtId="164" fontId="3" fillId="5" borderId="35" xfId="0" applyNumberFormat="1" applyFont="1" applyFill="1" applyBorder="1" applyAlignment="1">
      <alignment horizontal="center" vertical="top" wrapText="1"/>
    </xf>
    <xf numFmtId="164" fontId="14" fillId="5" borderId="35" xfId="0" applyNumberFormat="1" applyFont="1" applyFill="1" applyBorder="1" applyAlignment="1">
      <alignment horizontal="center" vertical="top" wrapText="1"/>
    </xf>
    <xf numFmtId="0" fontId="5" fillId="0" borderId="13" xfId="0" applyFont="1" applyBorder="1" applyAlignment="1">
      <alignment horizontal="center" vertical="top" wrapText="1"/>
    </xf>
    <xf numFmtId="0" fontId="11" fillId="7" borderId="64" xfId="0" applyFont="1" applyFill="1" applyBorder="1" applyAlignment="1">
      <alignment horizontal="left" vertical="top" wrapText="1"/>
    </xf>
    <xf numFmtId="49" fontId="4" fillId="7" borderId="48" xfId="0" applyNumberFormat="1" applyFont="1" applyFill="1" applyBorder="1" applyAlignment="1">
      <alignment horizontal="left" vertical="top" wrapText="1"/>
    </xf>
    <xf numFmtId="0" fontId="5" fillId="0" borderId="4" xfId="0" applyFont="1" applyBorder="1" applyAlignment="1">
      <alignment horizontal="left" vertical="top"/>
    </xf>
    <xf numFmtId="164" fontId="5" fillId="0" borderId="4" xfId="0" applyNumberFormat="1" applyFont="1" applyBorder="1" applyAlignment="1">
      <alignment horizontal="left" vertical="center"/>
    </xf>
    <xf numFmtId="164" fontId="11" fillId="0" borderId="4" xfId="0" applyNumberFormat="1" applyFont="1" applyBorder="1" applyAlignment="1">
      <alignment horizontal="left" vertical="center"/>
    </xf>
    <xf numFmtId="164" fontId="11" fillId="0" borderId="44" xfId="0" applyNumberFormat="1" applyFont="1" applyBorder="1" applyAlignment="1">
      <alignment horizontal="left" vertical="center"/>
    </xf>
    <xf numFmtId="0" fontId="5" fillId="0" borderId="15" xfId="0" applyFont="1" applyBorder="1" applyAlignment="1">
      <alignment horizontal="left" vertical="center" wrapText="1"/>
    </xf>
    <xf numFmtId="0" fontId="24" fillId="7" borderId="40" xfId="0" applyFont="1" applyFill="1" applyBorder="1" applyAlignment="1">
      <alignment horizontal="left" vertical="top" wrapText="1"/>
    </xf>
    <xf numFmtId="0" fontId="4" fillId="4" borderId="20" xfId="0" applyFont="1" applyFill="1" applyBorder="1" applyAlignment="1">
      <alignment horizontal="left" vertical="center"/>
    </xf>
    <xf numFmtId="164" fontId="4" fillId="4" borderId="11" xfId="0" applyNumberFormat="1" applyFont="1" applyFill="1" applyBorder="1" applyAlignment="1">
      <alignment horizontal="left" vertical="center"/>
    </xf>
    <xf numFmtId="164" fontId="28" fillId="4" borderId="11" xfId="0" applyNumberFormat="1" applyFont="1" applyFill="1" applyBorder="1" applyAlignment="1">
      <alignment horizontal="left" vertical="center"/>
    </xf>
    <xf numFmtId="0" fontId="11" fillId="0" borderId="13" xfId="0" applyFont="1" applyBorder="1" applyAlignment="1">
      <alignment horizontal="left" vertical="top"/>
    </xf>
    <xf numFmtId="0" fontId="11" fillId="0" borderId="13" xfId="0" applyFont="1" applyBorder="1" applyAlignment="1">
      <alignment horizontal="center" vertical="top"/>
    </xf>
    <xf numFmtId="0" fontId="5" fillId="0" borderId="57" xfId="0" applyFont="1" applyBorder="1" applyAlignment="1">
      <alignment horizontal="left" vertical="top" wrapText="1"/>
    </xf>
    <xf numFmtId="0" fontId="52" fillId="7" borderId="74" xfId="0" applyFont="1" applyFill="1" applyBorder="1" applyAlignment="1">
      <alignment horizontal="left" vertical="top" wrapText="1"/>
    </xf>
    <xf numFmtId="49" fontId="4" fillId="9" borderId="48" xfId="0" applyNumberFormat="1" applyFont="1" applyFill="1" applyBorder="1" applyAlignment="1">
      <alignment horizontal="center" vertical="top"/>
    </xf>
    <xf numFmtId="0" fontId="11" fillId="9" borderId="57" xfId="0" applyFont="1" applyFill="1" applyBorder="1" applyAlignment="1">
      <alignment horizontal="left" vertical="top" wrapText="1"/>
    </xf>
    <xf numFmtId="0" fontId="11" fillId="0" borderId="74" xfId="0" applyFont="1" applyBorder="1" applyAlignment="1">
      <alignment horizontal="left" vertical="distributed" wrapText="1"/>
    </xf>
    <xf numFmtId="49" fontId="5" fillId="0" borderId="31" xfId="0" applyNumberFormat="1" applyFont="1" applyBorder="1" applyAlignment="1">
      <alignment vertical="top"/>
    </xf>
    <xf numFmtId="49" fontId="5" fillId="0" borderId="22" xfId="0" applyNumberFormat="1" applyFont="1" applyBorder="1" applyAlignment="1">
      <alignment vertical="top"/>
    </xf>
    <xf numFmtId="49" fontId="5" fillId="0" borderId="41" xfId="0" applyNumberFormat="1" applyFont="1" applyBorder="1" applyAlignment="1">
      <alignment vertical="top"/>
    </xf>
    <xf numFmtId="0" fontId="32" fillId="0" borderId="41" xfId="0" applyFont="1" applyBorder="1" applyAlignment="1">
      <alignment horizontal="center" vertical="top"/>
    </xf>
    <xf numFmtId="0" fontId="32" fillId="0" borderId="43" xfId="0" applyFont="1" applyBorder="1" applyAlignment="1">
      <alignment horizontal="center" vertical="top"/>
    </xf>
    <xf numFmtId="0" fontId="52" fillId="0" borderId="52" xfId="0" applyFont="1" applyBorder="1" applyAlignment="1">
      <alignment vertical="top" wrapText="1"/>
    </xf>
    <xf numFmtId="0" fontId="52" fillId="7" borderId="54" xfId="0" applyFont="1" applyFill="1" applyBorder="1" applyAlignment="1">
      <alignment horizontal="center" vertical="top" wrapText="1"/>
    </xf>
    <xf numFmtId="0" fontId="5" fillId="0" borderId="36" xfId="0" applyFont="1" applyBorder="1" applyAlignment="1">
      <alignment horizontal="center" vertical="top"/>
    </xf>
    <xf numFmtId="0" fontId="5" fillId="0" borderId="67" xfId="0" applyFont="1" applyBorder="1" applyAlignment="1">
      <alignment horizontal="center" vertical="top"/>
    </xf>
    <xf numFmtId="0" fontId="11" fillId="9" borderId="21" xfId="0" applyFont="1" applyFill="1" applyBorder="1" applyAlignment="1">
      <alignment vertical="top" wrapText="1"/>
    </xf>
    <xf numFmtId="0" fontId="11" fillId="2" borderId="57" xfId="0" applyFont="1" applyFill="1" applyBorder="1" applyAlignment="1">
      <alignment horizontal="left" vertical="top" wrapText="1"/>
    </xf>
    <xf numFmtId="0" fontId="11" fillId="0" borderId="73" xfId="0" applyFont="1" applyBorder="1" applyAlignment="1">
      <alignment horizontal="left" vertical="center" wrapText="1"/>
    </xf>
    <xf numFmtId="0" fontId="5" fillId="0" borderId="24" xfId="0" applyFont="1" applyBorder="1" applyAlignment="1">
      <alignment horizontal="center" vertical="center" wrapText="1"/>
    </xf>
    <xf numFmtId="0" fontId="11" fillId="0" borderId="18" xfId="0" applyFont="1" applyBorder="1" applyAlignment="1">
      <alignment horizontal="center" vertical="top"/>
    </xf>
    <xf numFmtId="164" fontId="5" fillId="5" borderId="13" xfId="0" applyNumberFormat="1" applyFont="1" applyFill="1" applyBorder="1" applyAlignment="1">
      <alignment horizontal="center" vertical="top" wrapText="1"/>
    </xf>
    <xf numFmtId="164" fontId="5" fillId="5" borderId="54" xfId="0" applyNumberFormat="1" applyFont="1" applyFill="1" applyBorder="1" applyAlignment="1">
      <alignment horizontal="center" vertical="top" wrapText="1"/>
    </xf>
    <xf numFmtId="49" fontId="5" fillId="5" borderId="74" xfId="0" applyNumberFormat="1" applyFont="1" applyFill="1" applyBorder="1" applyAlignment="1">
      <alignment horizontal="left" vertical="top" wrapText="1"/>
    </xf>
    <xf numFmtId="164" fontId="11" fillId="5" borderId="13" xfId="0" applyNumberFormat="1" applyFont="1" applyFill="1" applyBorder="1" applyAlignment="1">
      <alignment horizontal="center" vertical="top" wrapText="1"/>
    </xf>
    <xf numFmtId="0" fontId="11" fillId="0" borderId="74" xfId="0" applyFont="1" applyBorder="1" applyAlignment="1">
      <alignment horizontal="left" vertical="center" wrapText="1"/>
    </xf>
    <xf numFmtId="49" fontId="11" fillId="0" borderId="50" xfId="0" applyNumberFormat="1" applyFont="1" applyBorder="1" applyAlignment="1">
      <alignment horizontal="left" vertical="top" wrapText="1" shrinkToFit="1"/>
    </xf>
    <xf numFmtId="0" fontId="7" fillId="0" borderId="54" xfId="0" applyFont="1" applyBorder="1" applyAlignment="1">
      <alignment horizontal="center" vertical="top"/>
    </xf>
    <xf numFmtId="164" fontId="5" fillId="5" borderId="35" xfId="0" applyNumberFormat="1" applyFont="1" applyFill="1" applyBorder="1" applyAlignment="1">
      <alignment horizontal="center" vertical="top" wrapText="1"/>
    </xf>
    <xf numFmtId="49" fontId="5" fillId="5" borderId="35" xfId="0" applyNumberFormat="1" applyFont="1" applyFill="1" applyBorder="1" applyAlignment="1">
      <alignment horizontal="center" vertical="top" wrapText="1"/>
    </xf>
    <xf numFmtId="164" fontId="11" fillId="0" borderId="70" xfId="0" applyNumberFormat="1" applyFont="1" applyBorder="1" applyAlignment="1">
      <alignment horizontal="center" vertical="top"/>
    </xf>
    <xf numFmtId="0" fontId="11" fillId="0" borderId="15" xfId="0" applyFont="1" applyBorder="1" applyAlignment="1">
      <alignment horizontal="left" vertical="distributed"/>
    </xf>
    <xf numFmtId="0" fontId="11" fillId="10" borderId="57" xfId="0" applyFont="1" applyFill="1" applyBorder="1" applyAlignment="1">
      <alignment horizontal="left" vertical="top" wrapText="1"/>
    </xf>
    <xf numFmtId="49" fontId="11" fillId="10" borderId="21" xfId="0" applyNumberFormat="1" applyFont="1" applyFill="1" applyBorder="1" applyAlignment="1">
      <alignment horizontal="center" vertical="top"/>
    </xf>
    <xf numFmtId="0" fontId="8" fillId="0" borderId="15" xfId="0" applyFont="1" applyBorder="1" applyAlignment="1">
      <alignment horizontal="left" vertical="top" wrapText="1"/>
    </xf>
    <xf numFmtId="0" fontId="11" fillId="0" borderId="4" xfId="0" applyFont="1" applyBorder="1" applyAlignment="1">
      <alignment vertical="top" wrapText="1"/>
    </xf>
    <xf numFmtId="0" fontId="11" fillId="7" borderId="39" xfId="0" applyFont="1" applyFill="1" applyBorder="1" applyAlignment="1">
      <alignment horizontal="center" vertical="top"/>
    </xf>
    <xf numFmtId="0" fontId="18" fillId="7" borderId="54" xfId="4" applyFont="1" applyFill="1" applyBorder="1" applyAlignment="1">
      <alignment horizontal="left" vertical="top" wrapText="1"/>
    </xf>
    <xf numFmtId="0" fontId="18" fillId="7" borderId="74" xfId="4" applyFont="1" applyFill="1" applyBorder="1" applyAlignment="1">
      <alignment horizontal="left" vertical="center" wrapText="1"/>
    </xf>
    <xf numFmtId="0" fontId="18" fillId="0" borderId="35" xfId="0" applyFont="1" applyBorder="1" applyAlignment="1">
      <alignment horizontal="center" vertical="top"/>
    </xf>
    <xf numFmtId="0" fontId="98" fillId="0" borderId="15" xfId="0" applyFont="1" applyBorder="1" applyAlignment="1">
      <alignment vertical="top" wrapText="1"/>
    </xf>
    <xf numFmtId="0" fontId="11" fillId="0" borderId="1" xfId="0" applyFont="1" applyBorder="1" applyAlignment="1">
      <alignment horizontal="center" vertical="top" wrapText="1"/>
    </xf>
    <xf numFmtId="0" fontId="14" fillId="0" borderId="1" xfId="0" applyFont="1" applyBorder="1" applyAlignment="1">
      <alignment horizontal="center" vertical="top"/>
    </xf>
    <xf numFmtId="0" fontId="98" fillId="0" borderId="74" xfId="0" applyFont="1" applyBorder="1" applyAlignment="1">
      <alignment vertical="top" wrapText="1"/>
    </xf>
    <xf numFmtId="0" fontId="18" fillId="0" borderId="14" xfId="0" applyFont="1" applyBorder="1" applyAlignment="1">
      <alignment vertical="top" wrapText="1"/>
    </xf>
    <xf numFmtId="164" fontId="18" fillId="5" borderId="35" xfId="0" applyNumberFormat="1" applyFont="1" applyFill="1" applyBorder="1" applyAlignment="1">
      <alignment horizontal="center" vertical="top" wrapText="1"/>
    </xf>
    <xf numFmtId="49" fontId="18" fillId="7" borderId="35" xfId="0" applyNumberFormat="1" applyFont="1" applyFill="1" applyBorder="1" applyAlignment="1">
      <alignment horizontal="center" vertical="top" wrapText="1"/>
    </xf>
    <xf numFmtId="164" fontId="18" fillId="5" borderId="13" xfId="0" applyNumberFormat="1" applyFont="1" applyFill="1" applyBorder="1" applyAlignment="1">
      <alignment horizontal="center" vertical="top" wrapText="1"/>
    </xf>
    <xf numFmtId="49" fontId="18" fillId="5" borderId="13" xfId="0" applyNumberFormat="1" applyFont="1" applyFill="1" applyBorder="1" applyAlignment="1">
      <alignment horizontal="center" vertical="top" wrapText="1"/>
    </xf>
    <xf numFmtId="0" fontId="18" fillId="0" borderId="75" xfId="0" applyFont="1" applyBorder="1" applyAlignment="1">
      <alignment vertical="top" wrapText="1"/>
    </xf>
    <xf numFmtId="164" fontId="18" fillId="5" borderId="54" xfId="0" applyNumberFormat="1" applyFont="1" applyFill="1" applyBorder="1" applyAlignment="1">
      <alignment horizontal="center" vertical="top" wrapText="1"/>
    </xf>
    <xf numFmtId="0" fontId="18" fillId="7" borderId="14" xfId="0" applyFont="1" applyFill="1" applyBorder="1" applyAlignment="1">
      <alignment vertical="top" wrapText="1"/>
    </xf>
    <xf numFmtId="0" fontId="18" fillId="0" borderId="13" xfId="0" applyFont="1" applyBorder="1" applyAlignment="1">
      <alignment horizontal="center" vertical="top" wrapText="1"/>
    </xf>
    <xf numFmtId="0" fontId="18" fillId="7" borderId="65" xfId="0" applyFont="1" applyFill="1" applyBorder="1" applyAlignment="1">
      <alignment vertical="top" wrapText="1"/>
    </xf>
    <xf numFmtId="0" fontId="18" fillId="0" borderId="35" xfId="0" applyFont="1" applyBorder="1" applyAlignment="1">
      <alignment horizontal="center" vertical="top" wrapText="1"/>
    </xf>
    <xf numFmtId="9" fontId="18" fillId="7" borderId="58" xfId="0" applyNumberFormat="1" applyFont="1" applyFill="1" applyBorder="1" applyAlignment="1">
      <alignment vertical="top" wrapText="1"/>
    </xf>
    <xf numFmtId="9" fontId="18" fillId="7" borderId="5" xfId="0" applyNumberFormat="1" applyFont="1" applyFill="1" applyBorder="1" applyAlignment="1">
      <alignment vertical="top" wrapText="1"/>
    </xf>
    <xf numFmtId="0" fontId="18" fillId="7" borderId="51" xfId="0" applyFont="1" applyFill="1" applyBorder="1" applyAlignment="1">
      <alignment vertical="top" wrapText="1"/>
    </xf>
    <xf numFmtId="0" fontId="11" fillId="7" borderId="1" xfId="0" applyFont="1" applyFill="1" applyBorder="1" applyAlignment="1">
      <alignment horizontal="center" vertical="top" wrapText="1"/>
    </xf>
    <xf numFmtId="0" fontId="14" fillId="0" borderId="1" xfId="0" applyFont="1" applyBorder="1" applyAlignment="1">
      <alignment horizontal="left" vertical="top" wrapText="1"/>
    </xf>
    <xf numFmtId="164" fontId="18" fillId="7" borderId="18" xfId="0" applyNumberFormat="1" applyFont="1" applyFill="1" applyBorder="1" applyAlignment="1">
      <alignment horizontal="center" vertical="top" wrapText="1"/>
    </xf>
    <xf numFmtId="164" fontId="18" fillId="7" borderId="35" xfId="0" applyNumberFormat="1" applyFont="1" applyFill="1" applyBorder="1" applyAlignment="1">
      <alignment horizontal="center" vertical="top" wrapText="1"/>
    </xf>
    <xf numFmtId="0" fontId="11" fillId="0" borderId="43" xfId="0" applyFont="1" applyBorder="1" applyAlignment="1">
      <alignment vertical="center"/>
    </xf>
    <xf numFmtId="49" fontId="18" fillId="7" borderId="5" xfId="3" applyNumberFormat="1" applyFont="1" applyFill="1" applyBorder="1" applyAlignment="1">
      <alignment horizontal="left" vertical="top" wrapText="1"/>
    </xf>
    <xf numFmtId="0" fontId="98" fillId="0" borderId="73" xfId="0" applyFont="1" applyBorder="1" applyAlignment="1">
      <alignment vertical="top" wrapText="1"/>
    </xf>
    <xf numFmtId="164" fontId="18" fillId="0" borderId="13" xfId="0" applyNumberFormat="1" applyFont="1" applyBorder="1" applyAlignment="1">
      <alignment horizontal="center" vertical="top" wrapText="1"/>
    </xf>
    <xf numFmtId="0" fontId="38" fillId="7" borderId="13" xfId="0" applyFont="1" applyFill="1" applyBorder="1" applyAlignment="1">
      <alignment horizontal="center" vertical="top" wrapText="1"/>
    </xf>
    <xf numFmtId="164" fontId="18" fillId="0" borderId="54" xfId="0" applyNumberFormat="1" applyFont="1" applyBorder="1" applyAlignment="1">
      <alignment horizontal="center" vertical="top" wrapText="1"/>
    </xf>
    <xf numFmtId="0" fontId="38" fillId="7" borderId="35" xfId="0" applyFont="1" applyFill="1" applyBorder="1" applyAlignment="1">
      <alignment horizontal="center" vertical="top" wrapText="1"/>
    </xf>
    <xf numFmtId="0" fontId="38" fillId="0" borderId="35" xfId="0" applyFont="1" applyBorder="1" applyAlignment="1">
      <alignment horizontal="center" vertical="top" wrapText="1"/>
    </xf>
    <xf numFmtId="0" fontId="18" fillId="0" borderId="58" xfId="0" applyFont="1" applyBorder="1" applyAlignment="1">
      <alignment vertical="center" wrapText="1"/>
    </xf>
    <xf numFmtId="164" fontId="18" fillId="0" borderId="35" xfId="0" applyNumberFormat="1" applyFont="1" applyBorder="1" applyAlignment="1">
      <alignment horizontal="center" vertical="top" wrapText="1"/>
    </xf>
    <xf numFmtId="164" fontId="18" fillId="0" borderId="18" xfId="0" applyNumberFormat="1" applyFont="1" applyBorder="1" applyAlignment="1">
      <alignment horizontal="center" vertical="top" wrapText="1"/>
    </xf>
    <xf numFmtId="0" fontId="18" fillId="7" borderId="3" xfId="0" applyFont="1" applyFill="1" applyBorder="1" applyAlignment="1">
      <alignment horizontal="center" vertical="top" wrapText="1"/>
    </xf>
    <xf numFmtId="0" fontId="98" fillId="0" borderId="57" xfId="0" applyFont="1" applyBorder="1" applyAlignment="1">
      <alignment vertical="top" wrapText="1"/>
    </xf>
    <xf numFmtId="0" fontId="18" fillId="0" borderId="65" xfId="0" applyFont="1" applyBorder="1" applyAlignment="1">
      <alignment horizontal="left" vertical="top" wrapText="1"/>
    </xf>
    <xf numFmtId="0" fontId="18" fillId="0" borderId="54" xfId="0" applyFont="1" applyBorder="1" applyAlignment="1">
      <alignment horizontal="center" vertical="top" wrapText="1"/>
    </xf>
    <xf numFmtId="0" fontId="22" fillId="0" borderId="42" xfId="0" applyFont="1" applyBorder="1"/>
    <xf numFmtId="0" fontId="18" fillId="0" borderId="56" xfId="0" applyFont="1" applyBorder="1" applyAlignment="1">
      <alignment vertical="top" wrapText="1"/>
    </xf>
    <xf numFmtId="0" fontId="18" fillId="7" borderId="58" xfId="0" applyFont="1" applyFill="1" applyBorder="1" applyAlignment="1">
      <alignment vertical="top"/>
    </xf>
    <xf numFmtId="0" fontId="18" fillId="7" borderId="58" xfId="0" applyFont="1" applyFill="1" applyBorder="1" applyAlignment="1">
      <alignment horizontal="left" vertical="top"/>
    </xf>
    <xf numFmtId="0" fontId="18" fillId="0" borderId="73" xfId="0" applyFont="1" applyBorder="1" applyAlignment="1">
      <alignment horizontal="center" vertical="top" wrapText="1"/>
    </xf>
    <xf numFmtId="0" fontId="18" fillId="7" borderId="74" xfId="0" applyFont="1" applyFill="1" applyBorder="1" applyAlignment="1">
      <alignment horizontal="center" vertical="top" wrapText="1"/>
    </xf>
    <xf numFmtId="164" fontId="18" fillId="5" borderId="75" xfId="0" applyNumberFormat="1" applyFont="1" applyFill="1" applyBorder="1" applyAlignment="1">
      <alignment horizontal="center" vertical="top" wrapText="1"/>
    </xf>
    <xf numFmtId="0" fontId="98" fillId="7" borderId="57" xfId="0" applyFont="1" applyFill="1" applyBorder="1" applyAlignment="1">
      <alignment vertical="top" wrapText="1"/>
    </xf>
    <xf numFmtId="0" fontId="18" fillId="0" borderId="58" xfId="0" applyFont="1" applyBorder="1" applyAlignment="1">
      <alignment vertical="top" wrapText="1"/>
    </xf>
    <xf numFmtId="0" fontId="18" fillId="0" borderId="0" xfId="0" applyFont="1" applyAlignment="1">
      <alignment vertical="top" wrapText="1"/>
    </xf>
    <xf numFmtId="0" fontId="18" fillId="7" borderId="15" xfId="0" applyFont="1" applyFill="1" applyBorder="1" applyAlignment="1">
      <alignment horizontal="left" vertical="top" wrapText="1"/>
    </xf>
    <xf numFmtId="0" fontId="18" fillId="0" borderId="12" xfId="4" applyFont="1" applyBorder="1" applyAlignment="1">
      <alignment horizontal="justify" vertical="top"/>
    </xf>
    <xf numFmtId="0" fontId="18" fillId="7" borderId="1" xfId="4" applyFont="1" applyFill="1" applyBorder="1" applyAlignment="1">
      <alignment horizontal="center" vertical="top" wrapText="1"/>
    </xf>
    <xf numFmtId="0" fontId="18" fillId="7" borderId="78" xfId="4" applyFont="1" applyFill="1" applyBorder="1" applyAlignment="1">
      <alignment horizontal="left" vertical="top" wrapText="1"/>
    </xf>
    <xf numFmtId="0" fontId="11" fillId="0" borderId="47" xfId="0" applyFont="1" applyBorder="1" applyAlignment="1">
      <alignment horizontal="left" vertical="top" wrapText="1"/>
    </xf>
    <xf numFmtId="0" fontId="11" fillId="7" borderId="42" xfId="0" applyFont="1" applyFill="1" applyBorder="1" applyAlignment="1">
      <alignment horizontal="left" vertical="top" wrapText="1"/>
    </xf>
    <xf numFmtId="0" fontId="18" fillId="0" borderId="26" xfId="0" applyFont="1" applyBorder="1" applyAlignment="1">
      <alignment horizontal="left" vertical="top" wrapText="1"/>
    </xf>
    <xf numFmtId="2" fontId="11" fillId="0" borderId="50" xfId="0" applyNumberFormat="1" applyFont="1" applyBorder="1" applyAlignment="1">
      <alignment horizontal="center" vertical="center"/>
    </xf>
    <xf numFmtId="1" fontId="11" fillId="0" borderId="42" xfId="0" applyNumberFormat="1" applyFont="1" applyBorder="1" applyAlignment="1">
      <alignment horizontal="center" vertical="top"/>
    </xf>
    <xf numFmtId="0" fontId="7" fillId="0" borderId="5" xfId="0" applyFont="1" applyBorder="1" applyAlignment="1">
      <alignment vertical="top" wrapText="1"/>
    </xf>
    <xf numFmtId="0" fontId="7" fillId="0" borderId="27" xfId="0" applyFont="1" applyBorder="1" applyAlignment="1">
      <alignment vertical="top" wrapText="1"/>
    </xf>
    <xf numFmtId="9" fontId="11" fillId="0" borderId="18" xfId="0" applyNumberFormat="1" applyFont="1" applyBorder="1" applyAlignment="1">
      <alignment horizontal="center" vertical="top"/>
    </xf>
    <xf numFmtId="9" fontId="11" fillId="0" borderId="6" xfId="0" applyNumberFormat="1" applyFont="1" applyBorder="1" applyAlignment="1">
      <alignment horizontal="center" vertical="top"/>
    </xf>
    <xf numFmtId="164" fontId="11" fillId="7" borderId="29" xfId="0" applyNumberFormat="1" applyFont="1" applyFill="1" applyBorder="1" applyAlignment="1">
      <alignment horizontal="center" vertical="top"/>
    </xf>
    <xf numFmtId="0" fontId="11" fillId="0" borderId="115" xfId="0" applyFont="1" applyBorder="1" applyAlignment="1">
      <alignment vertical="center" wrapText="1"/>
    </xf>
    <xf numFmtId="2" fontId="8" fillId="5" borderId="15" xfId="0" applyNumberFormat="1" applyFont="1" applyFill="1" applyBorder="1" applyAlignment="1">
      <alignment vertical="top" wrapText="1"/>
    </xf>
    <xf numFmtId="0" fontId="18" fillId="0" borderId="57" xfId="0" applyFont="1" applyBorder="1" applyAlignment="1">
      <alignment horizontal="left" vertical="top" wrapText="1"/>
    </xf>
    <xf numFmtId="0" fontId="8" fillId="0" borderId="3" xfId="0" applyFont="1" applyBorder="1" applyAlignment="1">
      <alignment horizontal="justify" vertical="top"/>
    </xf>
    <xf numFmtId="0" fontId="8" fillId="0" borderId="0" xfId="0" applyFont="1" applyAlignment="1">
      <alignment vertical="top" wrapText="1"/>
    </xf>
    <xf numFmtId="0" fontId="8" fillId="0" borderId="42" xfId="0" applyFont="1" applyBorder="1" applyAlignment="1">
      <alignment vertical="top" wrapText="1"/>
    </xf>
    <xf numFmtId="164" fontId="8" fillId="0" borderId="35" xfId="0" applyNumberFormat="1" applyFont="1" applyBorder="1" applyAlignment="1">
      <alignment horizontal="center" vertical="center" wrapText="1"/>
    </xf>
    <xf numFmtId="0" fontId="57" fillId="7" borderId="36" xfId="4" applyFont="1" applyFill="1" applyBorder="1" applyAlignment="1">
      <alignment horizontal="center" vertical="top" wrapText="1"/>
    </xf>
    <xf numFmtId="0" fontId="57" fillId="7" borderId="35" xfId="4" applyFont="1" applyFill="1" applyBorder="1" applyAlignment="1">
      <alignment vertical="top" wrapText="1"/>
    </xf>
    <xf numFmtId="49" fontId="30" fillId="2" borderId="63" xfId="0" applyNumberFormat="1" applyFont="1" applyFill="1" applyBorder="1" applyAlignment="1">
      <alignment vertical="top"/>
    </xf>
    <xf numFmtId="49" fontId="4" fillId="3" borderId="48" xfId="0" applyNumberFormat="1" applyFont="1" applyFill="1" applyBorder="1" applyAlignment="1">
      <alignment vertical="top"/>
    </xf>
    <xf numFmtId="49" fontId="4" fillId="7" borderId="62" xfId="0" applyNumberFormat="1" applyFont="1" applyFill="1" applyBorder="1" applyAlignment="1">
      <alignment vertical="top" wrapText="1"/>
    </xf>
    <xf numFmtId="0" fontId="57" fillId="7" borderId="4" xfId="0" applyFont="1" applyFill="1" applyBorder="1" applyAlignment="1">
      <alignment vertical="center" wrapText="1"/>
    </xf>
    <xf numFmtId="49" fontId="57" fillId="0" borderId="71" xfId="0" applyNumberFormat="1" applyFont="1" applyBorder="1" applyAlignment="1">
      <alignment vertical="top"/>
    </xf>
    <xf numFmtId="49" fontId="57" fillId="0" borderId="48" xfId="0" applyNumberFormat="1" applyFont="1" applyBorder="1" applyAlignment="1">
      <alignment vertical="top"/>
    </xf>
    <xf numFmtId="0" fontId="57" fillId="7" borderId="33" xfId="0" applyFont="1" applyFill="1" applyBorder="1" applyAlignment="1">
      <alignment vertical="center" wrapText="1"/>
    </xf>
    <xf numFmtId="164" fontId="57" fillId="7" borderId="25" xfId="0" applyNumberFormat="1" applyFont="1" applyFill="1" applyBorder="1" applyAlignment="1">
      <alignment horizontal="center" vertical="center" wrapText="1"/>
    </xf>
    <xf numFmtId="0" fontId="57" fillId="7" borderId="25" xfId="0" applyFont="1" applyFill="1" applyBorder="1" applyAlignment="1">
      <alignment horizontal="center" vertical="center" wrapText="1"/>
    </xf>
    <xf numFmtId="0" fontId="57" fillId="7" borderId="26" xfId="0" applyFont="1" applyFill="1" applyBorder="1" applyAlignment="1">
      <alignment vertical="center" wrapText="1"/>
    </xf>
    <xf numFmtId="49" fontId="30" fillId="2" borderId="42" xfId="0" applyNumberFormat="1" applyFont="1" applyFill="1" applyBorder="1" applyAlignment="1">
      <alignment vertical="top"/>
    </xf>
    <xf numFmtId="49" fontId="4" fillId="3" borderId="40" xfId="0" applyNumberFormat="1" applyFont="1" applyFill="1" applyBorder="1" applyAlignment="1">
      <alignment vertical="top"/>
    </xf>
    <xf numFmtId="49" fontId="4" fillId="7" borderId="39" xfId="0" applyNumberFormat="1" applyFont="1" applyFill="1" applyBorder="1" applyAlignment="1">
      <alignment vertical="top" wrapText="1"/>
    </xf>
    <xf numFmtId="49" fontId="4" fillId="7" borderId="38" xfId="0" applyNumberFormat="1" applyFont="1" applyFill="1" applyBorder="1" applyAlignment="1">
      <alignment horizontal="center" vertical="top" wrapText="1"/>
    </xf>
    <xf numFmtId="0" fontId="57" fillId="7" borderId="40" xfId="0" applyFont="1" applyFill="1" applyBorder="1" applyAlignment="1">
      <alignment horizontal="left" vertical="center" wrapText="1"/>
    </xf>
    <xf numFmtId="49" fontId="57" fillId="0" borderId="43" xfId="0" applyNumberFormat="1" applyFont="1" applyBorder="1" applyAlignment="1">
      <alignment vertical="top"/>
    </xf>
    <xf numFmtId="49" fontId="57" fillId="0" borderId="40" xfId="0" applyNumberFormat="1" applyFont="1" applyBorder="1" applyAlignment="1">
      <alignment vertical="top"/>
    </xf>
    <xf numFmtId="0" fontId="57" fillId="7" borderId="11" xfId="0" applyFont="1" applyFill="1" applyBorder="1" applyAlignment="1">
      <alignment horizontal="center" vertical="top"/>
    </xf>
    <xf numFmtId="164" fontId="57" fillId="7" borderId="11" xfId="0" applyNumberFormat="1" applyFont="1" applyFill="1" applyBorder="1" applyAlignment="1">
      <alignment horizontal="center" vertical="top"/>
    </xf>
    <xf numFmtId="164" fontId="59" fillId="7" borderId="11" xfId="0" applyNumberFormat="1" applyFont="1" applyFill="1" applyBorder="1" applyAlignment="1">
      <alignment horizontal="center" vertical="top"/>
    </xf>
    <xf numFmtId="164" fontId="57" fillId="7" borderId="46" xfId="0" applyNumberFormat="1" applyFont="1" applyFill="1" applyBorder="1" applyAlignment="1">
      <alignment horizontal="center" vertical="top"/>
    </xf>
    <xf numFmtId="0" fontId="57" fillId="7" borderId="37" xfId="0" applyFont="1" applyFill="1" applyBorder="1" applyAlignment="1">
      <alignment horizontal="left" vertical="center" wrapText="1"/>
    </xf>
    <xf numFmtId="164" fontId="57" fillId="7" borderId="39" xfId="0" applyNumberFormat="1" applyFont="1" applyFill="1" applyBorder="1" applyAlignment="1">
      <alignment horizontal="left" vertical="center" wrapText="1"/>
    </xf>
    <xf numFmtId="0" fontId="57" fillId="7" borderId="29" xfId="0" applyFont="1" applyFill="1" applyBorder="1" applyAlignment="1">
      <alignment horizontal="center" vertical="center" wrapText="1"/>
    </xf>
    <xf numFmtId="1" fontId="57" fillId="7" borderId="29" xfId="0" applyNumberFormat="1" applyFont="1" applyFill="1" applyBorder="1" applyAlignment="1">
      <alignment horizontal="center" vertical="center" wrapText="1"/>
    </xf>
    <xf numFmtId="164" fontId="57" fillId="7" borderId="30" xfId="0" applyNumberFormat="1" applyFont="1" applyFill="1" applyBorder="1" applyAlignment="1">
      <alignment horizontal="left" vertical="center" wrapText="1"/>
    </xf>
    <xf numFmtId="0" fontId="100" fillId="27" borderId="43" xfId="0" applyFont="1" applyFill="1" applyBorder="1" applyAlignment="1">
      <alignment horizontal="center" vertical="center" wrapText="1"/>
    </xf>
    <xf numFmtId="0" fontId="35" fillId="27" borderId="40" xfId="0" applyFont="1" applyFill="1" applyBorder="1" applyAlignment="1">
      <alignment horizontal="center" vertical="center" wrapText="1"/>
    </xf>
    <xf numFmtId="0" fontId="35" fillId="27" borderId="43" xfId="0" applyFont="1" applyFill="1" applyBorder="1" applyAlignment="1">
      <alignment horizontal="center" vertical="center" wrapText="1"/>
    </xf>
    <xf numFmtId="0" fontId="35" fillId="0" borderId="48"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3" xfId="0" applyFont="1" applyBorder="1" applyAlignment="1">
      <alignment horizontal="left" vertical="center" wrapText="1"/>
    </xf>
    <xf numFmtId="0" fontId="35" fillId="0" borderId="47" xfId="0" applyFont="1" applyBorder="1" applyAlignment="1">
      <alignment horizontal="left" vertical="top" wrapText="1"/>
    </xf>
    <xf numFmtId="0" fontId="35" fillId="0" borderId="47" xfId="0" applyFont="1" applyBorder="1" applyAlignment="1">
      <alignment vertical="top" wrapText="1"/>
    </xf>
    <xf numFmtId="0" fontId="35" fillId="0" borderId="47" xfId="0" applyFont="1" applyBorder="1" applyAlignment="1">
      <alignment horizontal="center" vertical="top" wrapText="1"/>
    </xf>
    <xf numFmtId="0" fontId="11" fillId="0" borderId="23" xfId="0" applyFont="1" applyBorder="1" applyAlignment="1">
      <alignment horizontal="center" vertical="top" wrapText="1"/>
    </xf>
    <xf numFmtId="0" fontId="35" fillId="0" borderId="23" xfId="0" applyFont="1" applyBorder="1" applyAlignment="1">
      <alignment horizontal="center" vertical="center" wrapText="1"/>
    </xf>
    <xf numFmtId="0" fontId="35" fillId="0" borderId="47"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23" xfId="0" applyFont="1" applyBorder="1" applyAlignment="1">
      <alignment horizontal="center" vertical="center" wrapText="1"/>
    </xf>
    <xf numFmtId="0" fontId="88" fillId="0" borderId="43" xfId="0" applyFont="1" applyBorder="1" applyAlignment="1">
      <alignment vertical="center" wrapText="1"/>
    </xf>
    <xf numFmtId="0" fontId="88" fillId="0" borderId="43" xfId="0" applyFont="1" applyBorder="1" applyAlignment="1">
      <alignment horizontal="center" vertical="center"/>
    </xf>
    <xf numFmtId="0" fontId="88" fillId="0" borderId="43" xfId="0" applyFont="1" applyBorder="1" applyAlignment="1">
      <alignment horizontal="center" vertical="center" wrapText="1"/>
    </xf>
    <xf numFmtId="0" fontId="35" fillId="0" borderId="0" xfId="0" applyFont="1" applyAlignment="1">
      <alignment horizontal="center" vertical="center" wrapText="1"/>
    </xf>
    <xf numFmtId="0" fontId="11" fillId="0" borderId="40" xfId="0" applyFont="1" applyBorder="1" applyAlignment="1">
      <alignment horizontal="center" vertical="center" wrapText="1"/>
    </xf>
    <xf numFmtId="49" fontId="20" fillId="3" borderId="40" xfId="4" applyNumberFormat="1" applyFont="1" applyFill="1" applyBorder="1" applyAlignment="1">
      <alignment horizontal="center" vertical="top"/>
    </xf>
    <xf numFmtId="49" fontId="4" fillId="3" borderId="48" xfId="4" applyNumberFormat="1" applyFont="1" applyFill="1" applyBorder="1" applyAlignment="1">
      <alignment horizontal="center" vertical="top"/>
    </xf>
    <xf numFmtId="49" fontId="4" fillId="3" borderId="17" xfId="4" applyNumberFormat="1" applyFont="1" applyFill="1" applyBorder="1" applyAlignment="1">
      <alignment horizontal="center" vertical="top"/>
    </xf>
    <xf numFmtId="49" fontId="4" fillId="3" borderId="40" xfId="4" applyNumberFormat="1" applyFont="1" applyFill="1" applyBorder="1" applyAlignment="1">
      <alignment horizontal="center" vertical="top"/>
    </xf>
    <xf numFmtId="49" fontId="41" fillId="3" borderId="48" xfId="4" applyNumberFormat="1" applyFont="1" applyFill="1" applyBorder="1" applyAlignment="1">
      <alignment horizontal="center" vertical="top"/>
    </xf>
    <xf numFmtId="49" fontId="41" fillId="3" borderId="17" xfId="4" applyNumberFormat="1" applyFont="1" applyFill="1" applyBorder="1" applyAlignment="1">
      <alignment horizontal="center" vertical="top"/>
    </xf>
    <xf numFmtId="49" fontId="41" fillId="3" borderId="40" xfId="4" applyNumberFormat="1" applyFont="1" applyFill="1" applyBorder="1" applyAlignment="1">
      <alignment horizontal="center" vertical="top"/>
    </xf>
    <xf numFmtId="0" fontId="18" fillId="7" borderId="8" xfId="4" applyFont="1" applyFill="1" applyBorder="1" applyAlignment="1">
      <alignment horizontal="center" vertical="center" wrapText="1"/>
    </xf>
    <xf numFmtId="0" fontId="105" fillId="27" borderId="43" xfId="0" applyFont="1" applyFill="1" applyBorder="1" applyAlignment="1">
      <alignment horizontal="center" vertical="center" wrapText="1"/>
    </xf>
    <xf numFmtId="0" fontId="11" fillId="27" borderId="40" xfId="0" applyFont="1" applyFill="1" applyBorder="1" applyAlignment="1">
      <alignment horizontal="center" vertical="center" wrapText="1"/>
    </xf>
    <xf numFmtId="0" fontId="11" fillId="27" borderId="43"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40" xfId="0" applyFont="1" applyBorder="1" applyAlignment="1">
      <alignment horizontal="left" vertical="center" wrapText="1"/>
    </xf>
    <xf numFmtId="0" fontId="35" fillId="0" borderId="40" xfId="0" applyFont="1" applyBorder="1" applyAlignment="1">
      <alignment vertical="center" wrapText="1"/>
    </xf>
    <xf numFmtId="0" fontId="35" fillId="0" borderId="54" xfId="0" applyFont="1" applyBorder="1" applyAlignment="1">
      <alignment horizontal="center" vertical="center" wrapText="1"/>
    </xf>
    <xf numFmtId="0" fontId="11" fillId="0" borderId="74" xfId="0" applyFont="1" applyBorder="1" applyAlignment="1">
      <alignment horizontal="center" vertical="center" wrapText="1"/>
    </xf>
    <xf numFmtId="0" fontId="35" fillId="0" borderId="1" xfId="0" applyFont="1" applyBorder="1" applyAlignment="1">
      <alignment horizontal="center" vertical="center" wrapText="1"/>
    </xf>
    <xf numFmtId="0" fontId="11" fillId="0" borderId="78" xfId="0" applyFont="1" applyBorder="1" applyAlignment="1">
      <alignment horizontal="center" vertical="center" wrapText="1"/>
    </xf>
    <xf numFmtId="0" fontId="35"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8" fillId="2" borderId="22" xfId="4" applyFont="1" applyFill="1" applyBorder="1" applyAlignment="1">
      <alignment horizontal="left" vertical="top"/>
    </xf>
    <xf numFmtId="0" fontId="18" fillId="14" borderId="12" xfId="4" applyFont="1" applyFill="1" applyBorder="1" applyAlignment="1">
      <alignment horizontal="left" vertical="top"/>
    </xf>
    <xf numFmtId="0" fontId="18" fillId="14" borderId="28" xfId="4" applyFont="1" applyFill="1" applyBorder="1" applyAlignment="1">
      <alignment horizontal="center" vertical="center"/>
    </xf>
    <xf numFmtId="9" fontId="18" fillId="14" borderId="1" xfId="4" applyNumberFormat="1" applyFont="1" applyFill="1" applyBorder="1" applyAlignment="1">
      <alignment horizontal="center" vertical="top"/>
    </xf>
    <xf numFmtId="9" fontId="18" fillId="14" borderId="78" xfId="4" applyNumberFormat="1" applyFont="1" applyFill="1" applyBorder="1" applyAlignment="1">
      <alignment horizontal="center" vertical="top"/>
    </xf>
    <xf numFmtId="9" fontId="18" fillId="14" borderId="30" xfId="4" applyNumberFormat="1" applyFont="1" applyFill="1" applyBorder="1" applyAlignment="1">
      <alignment horizontal="center" vertical="top"/>
    </xf>
    <xf numFmtId="9" fontId="18" fillId="14" borderId="46" xfId="4" applyNumberFormat="1" applyFont="1" applyFill="1" applyBorder="1" applyAlignment="1">
      <alignment horizontal="center" vertical="top"/>
    </xf>
    <xf numFmtId="9" fontId="18" fillId="0" borderId="41" xfId="4" applyNumberFormat="1" applyFont="1" applyBorder="1" applyAlignment="1">
      <alignment horizontal="center" vertical="top"/>
    </xf>
    <xf numFmtId="9" fontId="18" fillId="0" borderId="29" xfId="4" applyNumberFormat="1" applyFont="1" applyBorder="1" applyAlignment="1">
      <alignment horizontal="center" vertical="top"/>
    </xf>
    <xf numFmtId="0" fontId="18" fillId="14" borderId="41" xfId="4" applyFont="1" applyFill="1" applyBorder="1" applyAlignment="1">
      <alignment horizontal="left" vertical="top"/>
    </xf>
    <xf numFmtId="0" fontId="18" fillId="14" borderId="47" xfId="4" applyFont="1" applyFill="1" applyBorder="1" applyAlignment="1">
      <alignment horizontal="center" vertical="center"/>
    </xf>
    <xf numFmtId="9" fontId="18" fillId="14" borderId="41" xfId="4" applyNumberFormat="1" applyFont="1" applyFill="1" applyBorder="1" applyAlignment="1">
      <alignment horizontal="center" vertical="top"/>
    </xf>
    <xf numFmtId="9" fontId="18" fillId="14" borderId="47" xfId="4" applyNumberFormat="1" applyFont="1" applyFill="1" applyBorder="1" applyAlignment="1">
      <alignment horizontal="center" vertical="top"/>
    </xf>
    <xf numFmtId="9" fontId="18" fillId="14" borderId="43" xfId="4" applyNumberFormat="1" applyFont="1" applyFill="1" applyBorder="1" applyAlignment="1">
      <alignment horizontal="center" vertical="top"/>
    </xf>
    <xf numFmtId="0" fontId="18" fillId="7" borderId="76" xfId="4" applyFont="1" applyFill="1" applyBorder="1" applyAlignment="1">
      <alignment horizontal="left" vertical="top" wrapText="1"/>
    </xf>
    <xf numFmtId="9" fontId="18" fillId="0" borderId="35" xfId="4" applyNumberFormat="1" applyFont="1" applyBorder="1" applyAlignment="1">
      <alignment horizontal="center" vertical="top"/>
    </xf>
    <xf numFmtId="0" fontId="18" fillId="0" borderId="75" xfId="4" applyFont="1" applyBorder="1" applyAlignment="1">
      <alignment horizontal="left" vertical="top"/>
    </xf>
    <xf numFmtId="0" fontId="18" fillId="0" borderId="27" xfId="4" applyFont="1" applyBorder="1" applyAlignment="1">
      <alignment horizontal="left" vertical="top"/>
    </xf>
    <xf numFmtId="0" fontId="18" fillId="0" borderId="27" xfId="4" applyFont="1" applyBorder="1" applyAlignment="1">
      <alignment horizontal="center" vertical="center"/>
    </xf>
    <xf numFmtId="9" fontId="18" fillId="0" borderId="18" xfId="4" applyNumberFormat="1" applyFont="1" applyBorder="1" applyAlignment="1">
      <alignment horizontal="center" vertical="top"/>
    </xf>
    <xf numFmtId="9" fontId="18" fillId="0" borderId="8" xfId="4" applyNumberFormat="1" applyFont="1" applyBorder="1" applyAlignment="1">
      <alignment horizontal="center" vertical="top"/>
    </xf>
    <xf numFmtId="9" fontId="18" fillId="14" borderId="21" xfId="4" applyNumberFormat="1" applyFont="1" applyFill="1" applyBorder="1" applyAlignment="1">
      <alignment horizontal="center" vertical="top"/>
    </xf>
    <xf numFmtId="49" fontId="30" fillId="2" borderId="48" xfId="4" applyNumberFormat="1" applyFont="1" applyFill="1" applyBorder="1" applyAlignment="1">
      <alignment horizontal="center" vertical="top"/>
    </xf>
    <xf numFmtId="49" fontId="30" fillId="2" borderId="17" xfId="4" applyNumberFormat="1" applyFont="1" applyFill="1" applyBorder="1" applyAlignment="1">
      <alignment horizontal="center" vertical="top"/>
    </xf>
    <xf numFmtId="0" fontId="28" fillId="17" borderId="31" xfId="4" applyFont="1" applyFill="1" applyBorder="1" applyAlignment="1">
      <alignment vertical="top"/>
    </xf>
    <xf numFmtId="0" fontId="28" fillId="17" borderId="22" xfId="4" applyFont="1" applyFill="1" applyBorder="1" applyAlignment="1">
      <alignment vertical="top"/>
    </xf>
    <xf numFmtId="0" fontId="5" fillId="0" borderId="15" xfId="4" applyFont="1" applyBorder="1" applyAlignment="1">
      <alignment horizontal="center" vertical="top"/>
    </xf>
    <xf numFmtId="0" fontId="5" fillId="0" borderId="73" xfId="4" applyFont="1" applyBorder="1" applyAlignment="1">
      <alignment horizontal="center" vertical="top"/>
    </xf>
    <xf numFmtId="0" fontId="5" fillId="14" borderId="2" xfId="4" applyFont="1" applyFill="1" applyBorder="1" applyAlignment="1">
      <alignment horizontal="left" vertical="top"/>
    </xf>
    <xf numFmtId="0" fontId="5" fillId="14" borderId="32" xfId="4" applyFont="1" applyFill="1" applyBorder="1" applyAlignment="1">
      <alignment horizontal="center" vertical="center"/>
    </xf>
    <xf numFmtId="9" fontId="5" fillId="14" borderId="3" xfId="4" applyNumberFormat="1" applyFont="1" applyFill="1" applyBorder="1" applyAlignment="1">
      <alignment horizontal="center" vertical="top"/>
    </xf>
    <xf numFmtId="9" fontId="5" fillId="14" borderId="57" xfId="4" applyNumberFormat="1" applyFont="1" applyFill="1" applyBorder="1" applyAlignment="1">
      <alignment horizontal="center" vertical="top"/>
    </xf>
    <xf numFmtId="0" fontId="19" fillId="2" borderId="64" xfId="4" applyFont="1" applyFill="1" applyBorder="1" applyAlignment="1">
      <alignment horizontal="left" vertical="top"/>
    </xf>
    <xf numFmtId="0" fontId="11" fillId="0" borderId="57" xfId="4" applyFont="1" applyBorder="1" applyAlignment="1">
      <alignment horizontal="center" vertical="top"/>
    </xf>
    <xf numFmtId="0" fontId="19" fillId="0" borderId="15" xfId="4" applyFont="1" applyBorder="1" applyAlignment="1">
      <alignment horizontal="center" vertical="top"/>
    </xf>
    <xf numFmtId="0" fontId="19" fillId="14" borderId="32" xfId="4" applyFont="1" applyFill="1" applyBorder="1" applyAlignment="1">
      <alignment horizontal="center" vertical="center"/>
    </xf>
    <xf numFmtId="9" fontId="19" fillId="14" borderId="3" xfId="4" applyNumberFormat="1" applyFont="1" applyFill="1" applyBorder="1" applyAlignment="1">
      <alignment horizontal="center" vertical="top"/>
    </xf>
    <xf numFmtId="9" fontId="19" fillId="14" borderId="57" xfId="4" applyNumberFormat="1" applyFont="1" applyFill="1" applyBorder="1" applyAlignment="1">
      <alignment horizontal="center" vertical="top"/>
    </xf>
    <xf numFmtId="49" fontId="41" fillId="2" borderId="48" xfId="4" applyNumberFormat="1" applyFont="1" applyFill="1" applyBorder="1" applyAlignment="1">
      <alignment horizontal="center" vertical="top"/>
    </xf>
    <xf numFmtId="49" fontId="41" fillId="2" borderId="17" xfId="4" applyNumberFormat="1" applyFont="1" applyFill="1" applyBorder="1" applyAlignment="1">
      <alignment horizontal="center" vertical="top"/>
    </xf>
    <xf numFmtId="0" fontId="11" fillId="0" borderId="3" xfId="4" applyFont="1" applyBorder="1" applyAlignment="1">
      <alignment horizontal="center" vertical="top" wrapText="1"/>
    </xf>
    <xf numFmtId="0" fontId="19" fillId="18" borderId="2" xfId="4" applyFont="1" applyFill="1" applyBorder="1" applyAlignment="1">
      <alignment horizontal="left" vertical="top"/>
    </xf>
    <xf numFmtId="0" fontId="19" fillId="18" borderId="32" xfId="4" applyFont="1" applyFill="1" applyBorder="1" applyAlignment="1">
      <alignment horizontal="center" vertical="center"/>
    </xf>
    <xf numFmtId="9" fontId="19" fillId="18" borderId="3" xfId="4" applyNumberFormat="1" applyFont="1" applyFill="1" applyBorder="1" applyAlignment="1">
      <alignment horizontal="center" vertical="top"/>
    </xf>
    <xf numFmtId="9" fontId="19" fillId="18" borderId="21" xfId="4" applyNumberFormat="1" applyFont="1" applyFill="1" applyBorder="1" applyAlignment="1">
      <alignment horizontal="center" vertical="top"/>
    </xf>
    <xf numFmtId="9" fontId="19" fillId="18" borderId="57" xfId="4" applyNumberFormat="1" applyFont="1" applyFill="1" applyBorder="1" applyAlignment="1">
      <alignment horizontal="center" vertical="top"/>
    </xf>
    <xf numFmtId="0" fontId="20" fillId="7" borderId="17" xfId="4" applyFont="1" applyFill="1" applyBorder="1" applyAlignment="1">
      <alignment vertical="top" wrapText="1"/>
    </xf>
    <xf numFmtId="0" fontId="18" fillId="14" borderId="3" xfId="4" applyFont="1" applyFill="1" applyBorder="1" applyAlignment="1">
      <alignment horizontal="center" vertical="center"/>
    </xf>
    <xf numFmtId="9" fontId="18" fillId="14" borderId="32" xfId="4" applyNumberFormat="1" applyFont="1" applyFill="1" applyBorder="1" applyAlignment="1">
      <alignment horizontal="center" vertical="top"/>
    </xf>
    <xf numFmtId="0" fontId="18" fillId="0" borderId="16" xfId="4" applyFont="1" applyBorder="1" applyAlignment="1">
      <alignment horizontal="center" vertical="top"/>
    </xf>
    <xf numFmtId="0" fontId="18" fillId="15" borderId="64" xfId="4" applyFont="1" applyFill="1" applyBorder="1" applyAlignment="1">
      <alignment horizontal="left" vertical="top"/>
    </xf>
    <xf numFmtId="0" fontId="18" fillId="15" borderId="22" xfId="4" applyFont="1" applyFill="1" applyBorder="1" applyAlignment="1">
      <alignment horizontal="left" vertical="top"/>
    </xf>
    <xf numFmtId="0" fontId="18" fillId="18" borderId="2" xfId="4" applyFont="1" applyFill="1" applyBorder="1" applyAlignment="1">
      <alignment horizontal="left" vertical="top"/>
    </xf>
    <xf numFmtId="0" fontId="18" fillId="18" borderId="32" xfId="4" applyFont="1" applyFill="1" applyBorder="1" applyAlignment="1">
      <alignment horizontal="center" vertical="center"/>
    </xf>
    <xf numFmtId="9" fontId="18" fillId="18" borderId="3" xfId="4" applyNumberFormat="1" applyFont="1" applyFill="1" applyBorder="1" applyAlignment="1">
      <alignment horizontal="center" vertical="top"/>
    </xf>
    <xf numFmtId="9" fontId="18" fillId="18" borderId="57" xfId="4" applyNumberFormat="1" applyFont="1" applyFill="1" applyBorder="1" applyAlignment="1">
      <alignment horizontal="center" vertical="top"/>
    </xf>
    <xf numFmtId="0" fontId="43" fillId="0" borderId="0" xfId="4" applyFont="1"/>
    <xf numFmtId="0" fontId="20" fillId="0" borderId="0" xfId="4" applyFont="1"/>
    <xf numFmtId="0" fontId="18" fillId="7" borderId="52" xfId="4" applyFont="1" applyFill="1" applyBorder="1" applyAlignment="1">
      <alignment vertical="top" wrapText="1"/>
    </xf>
    <xf numFmtId="0" fontId="11" fillId="0" borderId="3" xfId="4" applyFont="1" applyBorder="1" applyAlignment="1">
      <alignment vertical="top" wrapText="1"/>
    </xf>
    <xf numFmtId="0" fontId="18" fillId="0" borderId="3" xfId="4" applyFont="1" applyBorder="1" applyAlignment="1">
      <alignment vertical="top" wrapText="1"/>
    </xf>
    <xf numFmtId="0" fontId="11" fillId="7" borderId="52" xfId="4" applyFont="1" applyFill="1" applyBorder="1" applyAlignment="1">
      <alignment vertical="top" wrapText="1"/>
    </xf>
    <xf numFmtId="0" fontId="5" fillId="7" borderId="54" xfId="4" applyFont="1" applyFill="1" applyBorder="1" applyAlignment="1">
      <alignment horizontal="center" vertical="top" wrapText="1"/>
    </xf>
    <xf numFmtId="0" fontId="18" fillId="7" borderId="80" xfId="4" applyFont="1" applyFill="1" applyBorder="1" applyAlignment="1">
      <alignment horizontal="center" vertical="top" wrapText="1"/>
    </xf>
    <xf numFmtId="0" fontId="18" fillId="14" borderId="32" xfId="4" applyFont="1" applyFill="1" applyBorder="1" applyAlignment="1">
      <alignment horizontal="center" vertical="top"/>
    </xf>
    <xf numFmtId="0" fontId="18" fillId="7" borderId="13" xfId="4" applyFont="1" applyFill="1" applyBorder="1" applyAlignment="1">
      <alignment horizontal="left" vertical="top" wrapText="1"/>
    </xf>
    <xf numFmtId="0" fontId="41" fillId="7" borderId="22" xfId="4" applyFont="1" applyFill="1" applyBorder="1" applyAlignment="1">
      <alignment horizontal="left" vertical="top"/>
    </xf>
    <xf numFmtId="0" fontId="19" fillId="0" borderId="3" xfId="4" applyFont="1" applyBorder="1" applyAlignment="1">
      <alignment vertical="center" wrapText="1"/>
    </xf>
    <xf numFmtId="0" fontId="19" fillId="0" borderId="3" xfId="4" applyFont="1" applyBorder="1" applyAlignment="1">
      <alignment horizontal="center" vertical="center" wrapText="1"/>
    </xf>
    <xf numFmtId="0" fontId="19" fillId="0" borderId="3" xfId="4" applyFont="1" applyBorder="1" applyAlignment="1">
      <alignment horizontal="center" vertical="top"/>
    </xf>
    <xf numFmtId="0" fontId="19" fillId="0" borderId="57" xfId="4" applyFont="1" applyBorder="1" applyAlignment="1">
      <alignment horizontal="left" vertical="top"/>
    </xf>
    <xf numFmtId="0" fontId="19" fillId="7" borderId="54" xfId="4" applyFont="1" applyFill="1" applyBorder="1" applyAlignment="1">
      <alignment horizontal="center" vertical="top" wrapText="1"/>
    </xf>
    <xf numFmtId="0" fontId="19" fillId="7" borderId="77" xfId="4" applyFont="1" applyFill="1" applyBorder="1" applyAlignment="1">
      <alignment horizontal="center" vertical="top" wrapText="1"/>
    </xf>
    <xf numFmtId="0" fontId="35" fillId="0" borderId="43" xfId="0" applyFont="1" applyBorder="1" applyAlignment="1">
      <alignment horizontal="left" vertical="top" wrapText="1"/>
    </xf>
    <xf numFmtId="0" fontId="35" fillId="0" borderId="54" xfId="0" applyFont="1" applyBorder="1" applyAlignment="1">
      <alignment horizontal="left" vertical="top" wrapText="1"/>
    </xf>
    <xf numFmtId="0" fontId="35" fillId="0" borderId="1" xfId="0" applyFont="1" applyBorder="1" applyAlignment="1">
      <alignment horizontal="left" vertical="top" wrapText="1"/>
    </xf>
    <xf numFmtId="0" fontId="11" fillId="0" borderId="4" xfId="0" applyFont="1" applyBorder="1" applyAlignment="1">
      <alignment horizontal="left" vertical="top"/>
    </xf>
    <xf numFmtId="0" fontId="11" fillId="0" borderId="49" xfId="0" applyFont="1" applyBorder="1" applyAlignment="1">
      <alignment horizontal="left" vertical="top" wrapText="1"/>
    </xf>
    <xf numFmtId="0" fontId="11" fillId="0" borderId="11" xfId="0" applyFont="1" applyBorder="1" applyAlignment="1">
      <alignment horizontal="left" vertical="top" wrapText="1"/>
    </xf>
    <xf numFmtId="0" fontId="35" fillId="0" borderId="67" xfId="0" applyFont="1" applyBorder="1" applyAlignment="1">
      <alignment horizontal="center" vertical="top"/>
    </xf>
    <xf numFmtId="0" fontId="35" fillId="0" borderId="67" xfId="0" applyFont="1" applyBorder="1" applyAlignment="1">
      <alignment horizontal="center" vertical="top" wrapText="1"/>
    </xf>
    <xf numFmtId="0" fontId="35" fillId="0" borderId="60" xfId="0" applyFont="1" applyBorder="1" applyAlignment="1">
      <alignment horizontal="center" vertical="top" wrapText="1"/>
    </xf>
    <xf numFmtId="0" fontId="14" fillId="0" borderId="63" xfId="0" applyFont="1" applyBorder="1" applyAlignment="1">
      <alignment horizontal="center" vertical="top" wrapText="1"/>
    </xf>
    <xf numFmtId="0" fontId="14" fillId="0" borderId="48" xfId="0" applyFont="1" applyBorder="1" applyAlignment="1">
      <alignment horizontal="center" vertical="top" wrapText="1"/>
    </xf>
    <xf numFmtId="0" fontId="14" fillId="0" borderId="48" xfId="0" applyFont="1" applyBorder="1" applyAlignment="1">
      <alignment horizontal="center" vertical="center" wrapText="1"/>
    </xf>
    <xf numFmtId="0" fontId="18" fillId="0" borderId="30" xfId="4" applyFont="1" applyBorder="1" applyAlignment="1">
      <alignment horizontal="left" vertical="top" wrapText="1"/>
    </xf>
    <xf numFmtId="0" fontId="14" fillId="0" borderId="26" xfId="0" applyFont="1" applyBorder="1" applyAlignment="1">
      <alignment horizontal="left" vertical="top" wrapText="1"/>
    </xf>
    <xf numFmtId="0" fontId="18" fillId="7" borderId="3" xfId="0" applyFont="1" applyFill="1" applyBorder="1" applyAlignment="1">
      <alignment horizontal="center" vertical="top"/>
    </xf>
    <xf numFmtId="0" fontId="38" fillId="7" borderId="58" xfId="0" applyFont="1" applyFill="1" applyBorder="1" applyAlignment="1">
      <alignment horizontal="left" vertical="top" wrapText="1"/>
    </xf>
    <xf numFmtId="0" fontId="38" fillId="7" borderId="54" xfId="0" applyFont="1" applyFill="1" applyBorder="1" applyAlignment="1">
      <alignment horizontal="center" vertical="center" wrapText="1"/>
    </xf>
    <xf numFmtId="0" fontId="38" fillId="7" borderId="54" xfId="0" applyFont="1" applyFill="1" applyBorder="1" applyAlignment="1">
      <alignment horizontal="center" vertical="top"/>
    </xf>
    <xf numFmtId="0" fontId="18" fillId="7" borderId="29" xfId="0" applyFont="1" applyFill="1" applyBorder="1" applyAlignment="1">
      <alignment horizontal="center" vertical="center" wrapText="1"/>
    </xf>
    <xf numFmtId="0" fontId="20" fillId="7" borderId="43" xfId="0" applyFont="1" applyFill="1" applyBorder="1" applyAlignment="1">
      <alignment vertical="top" wrapText="1"/>
    </xf>
    <xf numFmtId="164" fontId="18" fillId="7" borderId="3" xfId="0" applyNumberFormat="1" applyFont="1" applyFill="1" applyBorder="1" applyAlignment="1">
      <alignment horizontal="center" vertical="top"/>
    </xf>
    <xf numFmtId="1" fontId="18" fillId="7" borderId="3" xfId="0" applyNumberFormat="1" applyFont="1" applyFill="1" applyBorder="1" applyAlignment="1">
      <alignment horizontal="center" vertical="top"/>
    </xf>
    <xf numFmtId="0" fontId="18" fillId="0" borderId="25" xfId="0" applyFont="1" applyBorder="1" applyAlignment="1">
      <alignment vertical="top" wrapText="1"/>
    </xf>
    <xf numFmtId="0" fontId="18" fillId="0" borderId="25" xfId="0" applyFont="1" applyBorder="1" applyAlignment="1">
      <alignment horizontal="center" vertical="top" wrapText="1"/>
    </xf>
    <xf numFmtId="0" fontId="18" fillId="0" borderId="3" xfId="0" applyFont="1" applyBorder="1" applyAlignment="1">
      <alignment vertical="top" wrapText="1"/>
    </xf>
    <xf numFmtId="0" fontId="36" fillId="7" borderId="37" xfId="0" applyFont="1" applyFill="1" applyBorder="1" applyAlignment="1">
      <alignment horizontal="left" vertical="top"/>
    </xf>
    <xf numFmtId="0" fontId="36" fillId="7" borderId="39" xfId="0" applyFont="1" applyFill="1" applyBorder="1" applyAlignment="1">
      <alignment horizontal="center" vertical="center"/>
    </xf>
    <xf numFmtId="9" fontId="36" fillId="7" borderId="29" xfId="0" applyNumberFormat="1" applyFont="1" applyFill="1" applyBorder="1" applyAlignment="1">
      <alignment horizontal="center" vertical="top"/>
    </xf>
    <xf numFmtId="9" fontId="36" fillId="0" borderId="30" xfId="0" applyNumberFormat="1" applyFont="1" applyBorder="1" applyAlignment="1">
      <alignment horizontal="center" vertical="top"/>
    </xf>
    <xf numFmtId="9" fontId="36" fillId="7" borderId="13" xfId="0" applyNumberFormat="1" applyFont="1" applyFill="1" applyBorder="1" applyAlignment="1">
      <alignment horizontal="center" vertical="top"/>
    </xf>
    <xf numFmtId="164" fontId="18" fillId="0" borderId="73" xfId="0" applyNumberFormat="1" applyFont="1" applyBorder="1" applyAlignment="1">
      <alignment horizontal="left" vertical="top"/>
    </xf>
    <xf numFmtId="0" fontId="18" fillId="0" borderId="21" xfId="0" applyFont="1" applyBorder="1" applyAlignment="1">
      <alignment vertical="top" wrapText="1"/>
    </xf>
    <xf numFmtId="164" fontId="18" fillId="0" borderId="57" xfId="0" applyNumberFormat="1" applyFont="1" applyBorder="1" applyAlignment="1">
      <alignment horizontal="left" vertical="top" wrapText="1"/>
    </xf>
    <xf numFmtId="0" fontId="18" fillId="7" borderId="67" xfId="0" applyFont="1" applyFill="1" applyBorder="1" applyAlignment="1">
      <alignment horizontal="center" vertical="top"/>
    </xf>
    <xf numFmtId="3" fontId="18" fillId="7" borderId="3" xfId="0" applyNumberFormat="1" applyFont="1" applyFill="1" applyBorder="1" applyAlignment="1">
      <alignment horizontal="center" vertical="top"/>
    </xf>
    <xf numFmtId="0" fontId="18" fillId="0" borderId="57" xfId="4" applyFont="1" applyBorder="1" applyAlignment="1">
      <alignment horizontal="left" vertical="top" wrapText="1"/>
    </xf>
    <xf numFmtId="49" fontId="20" fillId="9" borderId="42" xfId="0" applyNumberFormat="1" applyFont="1" applyFill="1" applyBorder="1" applyAlignment="1">
      <alignment horizontal="center" vertical="top"/>
    </xf>
    <xf numFmtId="0" fontId="18" fillId="0" borderId="57" xfId="4" applyFont="1" applyBorder="1" applyAlignment="1">
      <alignment horizontal="left" vertical="center" wrapText="1"/>
    </xf>
    <xf numFmtId="0" fontId="18" fillId="0" borderId="59" xfId="0" applyFont="1" applyBorder="1" applyAlignment="1">
      <alignment vertical="top" wrapText="1"/>
    </xf>
    <xf numFmtId="49" fontId="20" fillId="16" borderId="56" xfId="0" applyNumberFormat="1" applyFont="1" applyFill="1" applyBorder="1" applyAlignment="1">
      <alignment horizontal="center" vertical="top" wrapText="1"/>
    </xf>
    <xf numFmtId="0" fontId="20" fillId="0" borderId="56" xfId="0" applyFont="1" applyBorder="1" applyAlignment="1">
      <alignment vertical="top"/>
    </xf>
    <xf numFmtId="0" fontId="20" fillId="0" borderId="0" xfId="0" applyFont="1" applyAlignment="1">
      <alignment horizontal="left" vertical="top"/>
    </xf>
    <xf numFmtId="0" fontId="18" fillId="0" borderId="0" xfId="0" applyFont="1" applyAlignment="1">
      <alignment horizontal="left" vertical="top"/>
    </xf>
    <xf numFmtId="0" fontId="18" fillId="0" borderId="18" xfId="0" applyFont="1" applyBorder="1" applyAlignment="1">
      <alignment vertical="top" wrapText="1"/>
    </xf>
    <xf numFmtId="0" fontId="18" fillId="0" borderId="18" xfId="0" applyFont="1" applyBorder="1" applyAlignment="1">
      <alignment horizontal="center" vertical="top" wrapText="1"/>
    </xf>
    <xf numFmtId="0" fontId="18" fillId="7" borderId="18" xfId="0" applyFont="1" applyFill="1" applyBorder="1" applyAlignment="1">
      <alignment horizontal="center" vertical="top"/>
    </xf>
    <xf numFmtId="0" fontId="18" fillId="2" borderId="22" xfId="0" applyFont="1" applyFill="1" applyBorder="1" applyAlignment="1">
      <alignment horizontal="left" vertical="top"/>
    </xf>
    <xf numFmtId="0" fontId="18" fillId="16" borderId="22" xfId="0" applyFont="1" applyFill="1" applyBorder="1"/>
    <xf numFmtId="0" fontId="14" fillId="0" borderId="3" xfId="0" applyFont="1" applyBorder="1" applyAlignment="1">
      <alignment horizontal="center" vertical="top"/>
    </xf>
    <xf numFmtId="0" fontId="18" fillId="0" borderId="74" xfId="0" applyFont="1" applyBorder="1" applyAlignment="1">
      <alignment horizontal="left" vertical="top" wrapText="1"/>
    </xf>
    <xf numFmtId="0" fontId="18" fillId="0" borderId="8" xfId="4" applyFont="1" applyBorder="1" applyAlignment="1">
      <alignment horizontal="left" vertical="top" wrapText="1"/>
    </xf>
    <xf numFmtId="0" fontId="18" fillId="0" borderId="52" xfId="0" applyFont="1" applyBorder="1" applyAlignment="1">
      <alignment vertical="top" wrapText="1"/>
    </xf>
    <xf numFmtId="164" fontId="18" fillId="7" borderId="16" xfId="0" applyNumberFormat="1" applyFont="1" applyFill="1" applyBorder="1" applyAlignment="1">
      <alignment horizontal="center" vertical="top"/>
    </xf>
    <xf numFmtId="0" fontId="18" fillId="0" borderId="16" xfId="0" applyFont="1" applyBorder="1" applyAlignment="1">
      <alignment vertical="top" wrapText="1"/>
    </xf>
    <xf numFmtId="0" fontId="18" fillId="0" borderId="74" xfId="4" applyFont="1" applyBorder="1" applyAlignment="1">
      <alignment horizontal="left" vertical="center" wrapText="1"/>
    </xf>
    <xf numFmtId="0" fontId="18" fillId="0" borderId="81" xfId="0" applyFont="1" applyBorder="1" applyAlignment="1">
      <alignment vertical="top" wrapText="1"/>
    </xf>
    <xf numFmtId="0" fontId="38" fillId="0" borderId="38" xfId="0" applyFont="1" applyBorder="1" applyAlignment="1">
      <alignment vertical="top" wrapText="1"/>
    </xf>
    <xf numFmtId="0" fontId="38" fillId="0" borderId="29" xfId="0" applyFont="1" applyBorder="1" applyAlignment="1">
      <alignment horizontal="center" vertical="top" wrapText="1"/>
    </xf>
    <xf numFmtId="0" fontId="38" fillId="0" borderId="29" xfId="0" applyFont="1" applyBorder="1" applyAlignment="1">
      <alignment horizontal="center" vertical="top"/>
    </xf>
    <xf numFmtId="0" fontId="38" fillId="0" borderId="78" xfId="4" applyFont="1" applyBorder="1" applyAlignment="1">
      <alignment horizontal="left" vertical="top" wrapText="1"/>
    </xf>
    <xf numFmtId="0" fontId="38" fillId="0" borderId="74" xfId="4" applyFont="1" applyBorder="1" applyAlignment="1">
      <alignment horizontal="left" vertical="top" wrapText="1"/>
    </xf>
    <xf numFmtId="0" fontId="38" fillId="7" borderId="52" xfId="0" applyFont="1" applyFill="1" applyBorder="1" applyAlignment="1">
      <alignment horizontal="left" vertical="top" wrapText="1"/>
    </xf>
    <xf numFmtId="0" fontId="18" fillId="0" borderId="78" xfId="4" applyFont="1" applyBorder="1" applyAlignment="1">
      <alignment horizontal="left" vertical="center" wrapText="1"/>
    </xf>
    <xf numFmtId="0" fontId="11" fillId="7" borderId="29" xfId="0" applyFont="1" applyFill="1" applyBorder="1" applyAlignment="1">
      <alignment vertical="top"/>
    </xf>
    <xf numFmtId="0" fontId="5" fillId="0" borderId="29" xfId="0" applyFont="1" applyBorder="1" applyAlignment="1">
      <alignment vertical="center" wrapText="1"/>
    </xf>
    <xf numFmtId="0" fontId="5" fillId="0" borderId="29" xfId="0" applyFont="1" applyBorder="1" applyAlignment="1">
      <alignment horizontal="center" vertical="top" wrapText="1"/>
    </xf>
    <xf numFmtId="0" fontId="5" fillId="0" borderId="29" xfId="0" applyFont="1" applyBorder="1" applyAlignment="1">
      <alignment horizontal="center" vertical="top"/>
    </xf>
    <xf numFmtId="49" fontId="11" fillId="7" borderId="74" xfId="0" applyNumberFormat="1" applyFont="1" applyFill="1" applyBorder="1" applyAlignment="1">
      <alignment horizontal="center" vertical="top"/>
    </xf>
    <xf numFmtId="0" fontId="11" fillId="7" borderId="27" xfId="0" applyFont="1" applyFill="1" applyBorder="1" applyAlignment="1">
      <alignment horizontal="center" vertical="center"/>
    </xf>
    <xf numFmtId="49" fontId="8" fillId="5" borderId="35" xfId="0" applyNumberFormat="1" applyFont="1" applyFill="1" applyBorder="1" applyAlignment="1">
      <alignment horizontal="center" vertical="center" wrapText="1"/>
    </xf>
    <xf numFmtId="49" fontId="8" fillId="7" borderId="35" xfId="0" applyNumberFormat="1" applyFont="1" applyFill="1" applyBorder="1" applyAlignment="1">
      <alignment horizontal="center" vertical="center" wrapText="1"/>
    </xf>
    <xf numFmtId="49" fontId="9" fillId="9" borderId="48" xfId="0" applyNumberFormat="1" applyFont="1" applyFill="1" applyBorder="1" applyAlignment="1">
      <alignment horizontal="center" vertical="top" wrapText="1"/>
    </xf>
    <xf numFmtId="0" fontId="11" fillId="0" borderId="5" xfId="4" applyFont="1" applyBorder="1" applyAlignment="1">
      <alignment horizontal="center" vertical="center" wrapText="1"/>
    </xf>
    <xf numFmtId="0" fontId="11" fillId="0" borderId="37" xfId="4" applyFont="1" applyBorder="1" applyAlignment="1">
      <alignment horizontal="center" vertical="center" wrapText="1"/>
    </xf>
    <xf numFmtId="0" fontId="11" fillId="0" borderId="25" xfId="4" applyFont="1" applyBorder="1" applyAlignment="1">
      <alignment horizontal="center" vertical="center" wrapText="1"/>
    </xf>
    <xf numFmtId="0" fontId="11" fillId="0" borderId="29" xfId="4" applyFont="1" applyBorder="1" applyAlignment="1">
      <alignment horizontal="center" vertical="center" wrapText="1"/>
    </xf>
    <xf numFmtId="0" fontId="28" fillId="0" borderId="13" xfId="4" applyFont="1" applyBorder="1" applyAlignment="1">
      <alignment horizontal="center" vertical="center"/>
    </xf>
    <xf numFmtId="0" fontId="28" fillId="0" borderId="15" xfId="4" applyFont="1" applyBorder="1" applyAlignment="1">
      <alignment horizontal="center" vertical="center"/>
    </xf>
    <xf numFmtId="49" fontId="28" fillId="0" borderId="25" xfId="0" applyNumberFormat="1" applyFont="1" applyBorder="1" applyAlignment="1">
      <alignment horizontal="center" vertical="top"/>
    </xf>
    <xf numFmtId="49" fontId="28" fillId="0" borderId="18" xfId="0" applyNumberFormat="1" applyFont="1" applyBorder="1" applyAlignment="1">
      <alignment horizontal="center" vertical="top"/>
    </xf>
    <xf numFmtId="49" fontId="28" fillId="0" borderId="29" xfId="0" applyNumberFormat="1" applyFont="1" applyBorder="1" applyAlignment="1">
      <alignment horizontal="center" vertical="top"/>
    </xf>
    <xf numFmtId="49" fontId="3" fillId="0" borderId="4"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50" xfId="0" applyNumberFormat="1" applyFont="1" applyBorder="1" applyAlignment="1">
      <alignment horizontal="center" vertical="top"/>
    </xf>
    <xf numFmtId="49" fontId="3" fillId="0" borderId="56" xfId="0" applyNumberFormat="1" applyFont="1" applyBorder="1" applyAlignment="1">
      <alignment horizontal="center" vertical="top"/>
    </xf>
    <xf numFmtId="49" fontId="3" fillId="0" borderId="70" xfId="0" applyNumberFormat="1" applyFont="1" applyBorder="1" applyAlignment="1">
      <alignment horizontal="center" vertical="top"/>
    </xf>
    <xf numFmtId="49" fontId="3" fillId="0" borderId="51" xfId="0" applyNumberFormat="1" applyFont="1" applyBorder="1" applyAlignment="1">
      <alignment horizontal="center" vertical="top"/>
    </xf>
    <xf numFmtId="0" fontId="11" fillId="7" borderId="48" xfId="0" applyFont="1" applyFill="1" applyBorder="1" applyAlignment="1">
      <alignment horizontal="center" vertical="top" wrapText="1"/>
    </xf>
    <xf numFmtId="0" fontId="11" fillId="7" borderId="40" xfId="0" applyFont="1" applyFill="1" applyBorder="1" applyAlignment="1">
      <alignment horizontal="center" vertical="top" wrapText="1"/>
    </xf>
    <xf numFmtId="0" fontId="11" fillId="7" borderId="71" xfId="0" applyFont="1" applyFill="1" applyBorder="1" applyAlignment="1">
      <alignment horizontal="center" vertical="top"/>
    </xf>
    <xf numFmtId="0" fontId="11" fillId="7" borderId="43" xfId="0" applyFont="1" applyFill="1" applyBorder="1" applyAlignment="1">
      <alignment horizontal="center" vertical="top"/>
    </xf>
    <xf numFmtId="0" fontId="11" fillId="0" borderId="48" xfId="0" applyFont="1" applyBorder="1" applyAlignment="1">
      <alignment horizontal="center" vertical="top" wrapText="1"/>
    </xf>
    <xf numFmtId="0" fontId="11" fillId="0" borderId="40" xfId="0" applyFont="1" applyBorder="1" applyAlignment="1">
      <alignment horizontal="center" vertical="top" wrapText="1"/>
    </xf>
    <xf numFmtId="0" fontId="11" fillId="7" borderId="63" xfId="0" applyFont="1" applyFill="1" applyBorder="1" applyAlignment="1">
      <alignment horizontal="left" vertical="top" wrapText="1"/>
    </xf>
    <xf numFmtId="0" fontId="11" fillId="7" borderId="42" xfId="0" applyFont="1" applyFill="1" applyBorder="1" applyAlignment="1">
      <alignment horizontal="left" vertical="top" wrapText="1"/>
    </xf>
    <xf numFmtId="0" fontId="11" fillId="0" borderId="71" xfId="0" applyFont="1" applyBorder="1" applyAlignment="1">
      <alignment horizontal="center" vertical="top" wrapText="1"/>
    </xf>
    <xf numFmtId="0" fontId="11" fillId="0" borderId="43" xfId="0" applyFont="1" applyBorder="1" applyAlignment="1">
      <alignment horizontal="center" vertical="top" wrapText="1"/>
    </xf>
    <xf numFmtId="0" fontId="26" fillId="0" borderId="48" xfId="0" applyFont="1" applyBorder="1" applyAlignment="1">
      <alignment vertical="top" wrapText="1"/>
    </xf>
    <xf numFmtId="0" fontId="26" fillId="0" borderId="17" xfId="0" applyFont="1" applyBorder="1" applyAlignment="1">
      <alignment vertical="top" wrapText="1"/>
    </xf>
    <xf numFmtId="0" fontId="25" fillId="0" borderId="17" xfId="0" applyFont="1" applyBorder="1" applyAlignment="1">
      <alignment vertical="top" wrapText="1"/>
    </xf>
    <xf numFmtId="0" fontId="25" fillId="0" borderId="40" xfId="0" applyFont="1" applyBorder="1" applyAlignment="1">
      <alignment vertical="top" wrapText="1"/>
    </xf>
    <xf numFmtId="0" fontId="26" fillId="0" borderId="48" xfId="0" applyFont="1" applyBorder="1" applyAlignment="1">
      <alignment horizontal="center" vertical="top" wrapText="1"/>
    </xf>
    <xf numFmtId="0" fontId="26" fillId="0" borderId="17" xfId="0" applyFont="1" applyBorder="1" applyAlignment="1">
      <alignment horizontal="center" vertical="top" wrapText="1"/>
    </xf>
    <xf numFmtId="0" fontId="25" fillId="0" borderId="40" xfId="0" applyFont="1" applyBorder="1" applyAlignment="1">
      <alignment horizontal="center" vertical="top" wrapText="1"/>
    </xf>
    <xf numFmtId="0" fontId="11" fillId="0" borderId="48" xfId="4" applyFont="1" applyBorder="1" applyAlignment="1">
      <alignment horizontal="center" vertical="center" textRotation="90" wrapText="1"/>
    </xf>
    <xf numFmtId="0" fontId="11" fillId="0" borderId="17" xfId="4" applyFont="1" applyBorder="1" applyAlignment="1">
      <alignment horizontal="center" vertical="center" textRotation="90" wrapText="1"/>
    </xf>
    <xf numFmtId="0" fontId="11" fillId="0" borderId="40" xfId="4" applyFont="1" applyBorder="1" applyAlignment="1">
      <alignment horizontal="center" vertical="center" textRotation="90" wrapText="1"/>
    </xf>
    <xf numFmtId="0" fontId="11" fillId="0" borderId="4" xfId="4" applyFont="1" applyBorder="1" applyAlignment="1">
      <alignment horizontal="center" vertical="center" textRotation="90" wrapText="1"/>
    </xf>
    <xf numFmtId="0" fontId="11" fillId="0" borderId="49" xfId="4" applyFont="1" applyBorder="1" applyAlignment="1">
      <alignment horizontal="center" vertical="center" textRotation="90" wrapText="1"/>
    </xf>
    <xf numFmtId="0" fontId="11" fillId="0" borderId="11" xfId="4" applyFont="1" applyBorder="1" applyAlignment="1">
      <alignment horizontal="center" vertical="center" textRotation="90" wrapText="1"/>
    </xf>
    <xf numFmtId="0" fontId="11" fillId="0" borderId="16" xfId="4" applyFont="1" applyBorder="1" applyAlignment="1">
      <alignment horizontal="center" vertical="center" textRotation="90" wrapText="1"/>
    </xf>
    <xf numFmtId="0" fontId="11" fillId="0" borderId="59" xfId="4" applyFont="1" applyBorder="1" applyAlignment="1">
      <alignment horizontal="center" vertical="center" textRotation="90" wrapText="1"/>
    </xf>
    <xf numFmtId="0" fontId="11" fillId="0" borderId="20" xfId="4" applyFont="1" applyBorder="1" applyAlignment="1">
      <alignment horizontal="center" vertical="center" textRotation="90" wrapText="1"/>
    </xf>
    <xf numFmtId="0" fontId="11" fillId="0" borderId="71" xfId="4" applyFont="1" applyBorder="1" applyAlignment="1">
      <alignment horizontal="center" vertical="center" wrapText="1"/>
    </xf>
    <xf numFmtId="0" fontId="11" fillId="0" borderId="45" xfId="4" applyFont="1" applyBorder="1" applyAlignment="1">
      <alignment horizontal="center" vertical="center" wrapText="1"/>
    </xf>
    <xf numFmtId="0" fontId="11" fillId="0" borderId="43" xfId="4" applyFont="1" applyBorder="1" applyAlignment="1">
      <alignment horizontal="center" vertical="center" wrapText="1"/>
    </xf>
    <xf numFmtId="0" fontId="11" fillId="0" borderId="63" xfId="4" applyFont="1" applyBorder="1" applyAlignment="1">
      <alignment horizontal="center" vertical="center" textRotation="90"/>
    </xf>
    <xf numFmtId="0" fontId="11" fillId="0" borderId="56" xfId="4" applyFont="1" applyBorder="1" applyAlignment="1">
      <alignment horizontal="center" vertical="center" textRotation="90"/>
    </xf>
    <xf numFmtId="0" fontId="11" fillId="0" borderId="42" xfId="4" applyFont="1" applyBorder="1" applyAlignment="1">
      <alignment horizontal="center" vertical="center" textRotation="90"/>
    </xf>
    <xf numFmtId="0" fontId="11" fillId="0" borderId="52" xfId="0" applyFont="1" applyBorder="1" applyAlignment="1">
      <alignment vertical="center"/>
    </xf>
    <xf numFmtId="0" fontId="11" fillId="0" borderId="59" xfId="0" applyFont="1" applyBorder="1" applyAlignment="1">
      <alignment vertical="center"/>
    </xf>
    <xf numFmtId="0" fontId="11" fillId="0" borderId="66" xfId="0" applyFont="1" applyBorder="1" applyAlignment="1">
      <alignment vertical="center"/>
    </xf>
    <xf numFmtId="49" fontId="28" fillId="0" borderId="35" xfId="0" applyNumberFormat="1" applyFont="1" applyBorder="1" applyAlignment="1">
      <alignment horizontal="center" vertical="top"/>
    </xf>
    <xf numFmtId="49" fontId="28" fillId="0" borderId="1" xfId="0" applyNumberFormat="1" applyFont="1" applyBorder="1" applyAlignment="1">
      <alignment horizontal="center" vertical="top"/>
    </xf>
    <xf numFmtId="0" fontId="11" fillId="0" borderId="26" xfId="0" applyFont="1" applyBorder="1" applyAlignment="1">
      <alignment vertical="top" wrapText="1"/>
    </xf>
    <xf numFmtId="0" fontId="11" fillId="0" borderId="30" xfId="0" applyFont="1" applyBorder="1" applyAlignment="1">
      <alignment vertical="top" wrapText="1"/>
    </xf>
    <xf numFmtId="49" fontId="11" fillId="0" borderId="4" xfId="0" applyNumberFormat="1" applyFont="1" applyBorder="1" applyAlignment="1">
      <alignment horizontal="center" vertical="top"/>
    </xf>
    <xf numFmtId="49" fontId="11" fillId="0" borderId="11" xfId="0" applyNumberFormat="1" applyFont="1" applyBorder="1" applyAlignment="1">
      <alignment horizontal="center" vertical="top"/>
    </xf>
    <xf numFmtId="49" fontId="3" fillId="0" borderId="63" xfId="0" applyNumberFormat="1" applyFont="1" applyBorder="1" applyAlignment="1">
      <alignment horizontal="center" vertical="top"/>
    </xf>
    <xf numFmtId="49" fontId="3" fillId="0" borderId="42" xfId="0" applyNumberFormat="1" applyFont="1" applyBorder="1" applyAlignment="1">
      <alignment horizontal="center" vertical="top"/>
    </xf>
    <xf numFmtId="49" fontId="28" fillId="3" borderId="2" xfId="0" applyNumberFormat="1" applyFont="1" applyFill="1" applyBorder="1" applyAlignment="1">
      <alignment horizontal="right" vertical="top"/>
    </xf>
    <xf numFmtId="49" fontId="28" fillId="3" borderId="32" xfId="0" applyNumberFormat="1" applyFont="1" applyFill="1" applyBorder="1" applyAlignment="1">
      <alignment horizontal="right" vertical="top"/>
    </xf>
    <xf numFmtId="49" fontId="28" fillId="3" borderId="3" xfId="0" applyNumberFormat="1" applyFont="1" applyFill="1" applyBorder="1" applyAlignment="1">
      <alignment horizontal="right" vertical="top"/>
    </xf>
    <xf numFmtId="49" fontId="28" fillId="3" borderId="57" xfId="0" applyNumberFormat="1" applyFont="1" applyFill="1" applyBorder="1" applyAlignment="1">
      <alignment horizontal="right" vertical="top"/>
    </xf>
    <xf numFmtId="0" fontId="28" fillId="7" borderId="21" xfId="0" applyFont="1" applyFill="1" applyBorder="1" applyAlignment="1">
      <alignment horizontal="left" vertical="top" wrapText="1"/>
    </xf>
    <xf numFmtId="0" fontId="28" fillId="7" borderId="22" xfId="0" applyFont="1" applyFill="1" applyBorder="1" applyAlignment="1">
      <alignment horizontal="left" vertical="top" wrapText="1"/>
    </xf>
    <xf numFmtId="0" fontId="11" fillId="0" borderId="26" xfId="0" applyFont="1" applyBorder="1" applyAlignment="1">
      <alignment horizontal="left" vertical="top" wrapText="1"/>
    </xf>
    <xf numFmtId="0" fontId="11" fillId="0" borderId="30" xfId="0" applyFont="1" applyBorder="1" applyAlignment="1">
      <alignment horizontal="left" vertical="top" wrapText="1"/>
    </xf>
    <xf numFmtId="49" fontId="28" fillId="3" borderId="13" xfId="0" applyNumberFormat="1" applyFont="1" applyFill="1" applyBorder="1" applyAlignment="1">
      <alignment horizontal="center" vertical="top"/>
    </xf>
    <xf numFmtId="49" fontId="28" fillId="3" borderId="1" xfId="0" applyNumberFormat="1" applyFont="1" applyFill="1" applyBorder="1" applyAlignment="1">
      <alignment horizontal="center" vertical="top"/>
    </xf>
    <xf numFmtId="0" fontId="11" fillId="0" borderId="62" xfId="0" applyFont="1" applyBorder="1" applyAlignment="1">
      <alignment horizontal="left" vertical="top" wrapText="1"/>
    </xf>
    <xf numFmtId="0" fontId="7" fillId="0" borderId="39" xfId="0" applyFont="1" applyBorder="1" applyAlignment="1">
      <alignment horizontal="left" vertical="top" wrapText="1"/>
    </xf>
    <xf numFmtId="0" fontId="11" fillId="0" borderId="24" xfId="0" applyFont="1" applyBorder="1" applyAlignment="1">
      <alignment vertical="top" wrapText="1"/>
    </xf>
    <xf numFmtId="0" fontId="11" fillId="0" borderId="69" xfId="0" applyFont="1" applyBorder="1" applyAlignment="1">
      <alignment vertical="top" wrapText="1"/>
    </xf>
    <xf numFmtId="0" fontId="11" fillId="0" borderId="36" xfId="0" applyFont="1" applyBorder="1" applyAlignment="1">
      <alignment vertical="top" wrapText="1"/>
    </xf>
    <xf numFmtId="0" fontId="11" fillId="0" borderId="60" xfId="0" applyFont="1" applyBorder="1" applyAlignment="1">
      <alignment vertical="top" wrapText="1"/>
    </xf>
    <xf numFmtId="49" fontId="3" fillId="0" borderId="53" xfId="0" applyNumberFormat="1" applyFont="1" applyBorder="1" applyAlignment="1">
      <alignment horizontal="center" vertical="top"/>
    </xf>
    <xf numFmtId="49" fontId="3" fillId="0" borderId="61" xfId="0" applyNumberFormat="1" applyFont="1" applyBorder="1" applyAlignment="1">
      <alignment horizontal="center" vertical="top"/>
    </xf>
    <xf numFmtId="49" fontId="3" fillId="0" borderId="46" xfId="0" applyNumberFormat="1" applyFont="1" applyBorder="1" applyAlignment="1">
      <alignment horizontal="center" vertical="top"/>
    </xf>
    <xf numFmtId="0" fontId="11" fillId="0" borderId="27" xfId="0" applyFont="1" applyBorder="1" applyAlignment="1">
      <alignment horizontal="left" vertical="top" wrapText="1"/>
    </xf>
    <xf numFmtId="49" fontId="28" fillId="0" borderId="13" xfId="0" applyNumberFormat="1" applyFont="1" applyBorder="1" applyAlignment="1">
      <alignment horizontal="center" vertical="top"/>
    </xf>
    <xf numFmtId="0" fontId="11" fillId="0" borderId="39" xfId="0" applyFont="1" applyBorder="1" applyAlignment="1">
      <alignment horizontal="left" vertical="top" wrapText="1"/>
    </xf>
    <xf numFmtId="49" fontId="11" fillId="0" borderId="44" xfId="0" applyNumberFormat="1" applyFont="1" applyBorder="1" applyAlignment="1">
      <alignment horizontal="center" vertical="top"/>
    </xf>
    <xf numFmtId="49" fontId="11" fillId="0" borderId="46" xfId="0" applyNumberFormat="1" applyFont="1" applyBorder="1" applyAlignment="1">
      <alignment horizontal="center" vertical="top"/>
    </xf>
    <xf numFmtId="0" fontId="20" fillId="0" borderId="0" xfId="0" applyFont="1" applyAlignment="1">
      <alignment horizontal="center" vertical="top" wrapText="1"/>
    </xf>
    <xf numFmtId="0" fontId="22" fillId="0" borderId="0" xfId="0" applyFont="1" applyAlignment="1">
      <alignment horizontal="center" vertical="top" wrapText="1"/>
    </xf>
    <xf numFmtId="0" fontId="22" fillId="0" borderId="0" xfId="0" applyFont="1" applyAlignment="1">
      <alignment horizontal="center" wrapText="1"/>
    </xf>
    <xf numFmtId="0" fontId="26" fillId="0" borderId="40" xfId="0" applyFont="1" applyBorder="1" applyAlignment="1">
      <alignment vertical="top" wrapText="1"/>
    </xf>
    <xf numFmtId="0" fontId="21" fillId="0" borderId="0" xfId="0" applyFont="1" applyAlignment="1">
      <alignment horizontal="center" vertical="top" wrapText="1"/>
    </xf>
    <xf numFmtId="0" fontId="24" fillId="0" borderId="0" xfId="0" applyFont="1" applyAlignment="1">
      <alignment horizontal="center" vertical="top" wrapText="1"/>
    </xf>
    <xf numFmtId="49" fontId="3" fillId="0" borderId="49" xfId="0" applyNumberFormat="1" applyFont="1" applyBorder="1" applyAlignment="1">
      <alignment horizontal="center" vertical="top"/>
    </xf>
    <xf numFmtId="49" fontId="28" fillId="2" borderId="14" xfId="0" applyNumberFormat="1" applyFont="1" applyFill="1" applyBorder="1" applyAlignment="1">
      <alignment horizontal="center" vertical="top"/>
    </xf>
    <xf numFmtId="49" fontId="28" fillId="2" borderId="5" xfId="0" applyNumberFormat="1" applyFont="1" applyFill="1" applyBorder="1" applyAlignment="1">
      <alignment horizontal="center" vertical="top"/>
    </xf>
    <xf numFmtId="49" fontId="28" fillId="2" borderId="9" xfId="0" applyNumberFormat="1" applyFont="1" applyFill="1" applyBorder="1" applyAlignment="1">
      <alignment horizontal="center" vertical="top"/>
    </xf>
    <xf numFmtId="49" fontId="28" fillId="2" borderId="12" xfId="0" applyNumberFormat="1" applyFont="1" applyFill="1" applyBorder="1" applyAlignment="1">
      <alignment horizontal="center" vertical="top"/>
    </xf>
    <xf numFmtId="49" fontId="28" fillId="3" borderId="24" xfId="0" applyNumberFormat="1" applyFont="1" applyFill="1" applyBorder="1" applyAlignment="1">
      <alignment horizontal="center" vertical="top"/>
    </xf>
    <xf numFmtId="49" fontId="28" fillId="3" borderId="6" xfId="0" applyNumberFormat="1" applyFont="1" applyFill="1" applyBorder="1" applyAlignment="1">
      <alignment horizontal="center" vertical="top"/>
    </xf>
    <xf numFmtId="49" fontId="28" fillId="3" borderId="69" xfId="0" applyNumberFormat="1" applyFont="1" applyFill="1" applyBorder="1" applyAlignment="1">
      <alignment horizontal="center" vertical="top"/>
    </xf>
    <xf numFmtId="49" fontId="28" fillId="3" borderId="60" xfId="0" applyNumberFormat="1" applyFont="1" applyFill="1" applyBorder="1" applyAlignment="1">
      <alignment horizontal="center" vertical="top"/>
    </xf>
    <xf numFmtId="49" fontId="28" fillId="0" borderId="8" xfId="0" applyNumberFormat="1" applyFont="1" applyBorder="1" applyAlignment="1">
      <alignment horizontal="center" vertical="top"/>
    </xf>
    <xf numFmtId="0" fontId="11" fillId="0" borderId="34" xfId="0" applyFont="1" applyBorder="1" applyAlignment="1">
      <alignment horizontal="left" vertical="top" wrapText="1"/>
    </xf>
    <xf numFmtId="0" fontId="11" fillId="0" borderId="6" xfId="0" applyFont="1" applyBorder="1" applyAlignment="1">
      <alignment horizontal="left" vertical="top" wrapText="1"/>
    </xf>
    <xf numFmtId="0" fontId="11" fillId="0" borderId="38" xfId="0" applyFont="1" applyBorder="1" applyAlignment="1">
      <alignment horizontal="left" vertical="top" wrapText="1"/>
    </xf>
    <xf numFmtId="49" fontId="28" fillId="3" borderId="18" xfId="0" applyNumberFormat="1" applyFont="1" applyFill="1" applyBorder="1" applyAlignment="1">
      <alignment horizontal="center" vertical="top"/>
    </xf>
    <xf numFmtId="49" fontId="28" fillId="2" borderId="50" xfId="0" applyNumberFormat="1" applyFont="1" applyFill="1" applyBorder="1" applyAlignment="1">
      <alignment horizontal="center" vertical="top"/>
    </xf>
    <xf numFmtId="49" fontId="28" fillId="2" borderId="56" xfId="0" applyNumberFormat="1" applyFont="1" applyFill="1" applyBorder="1" applyAlignment="1">
      <alignment horizontal="center" vertical="top"/>
    </xf>
    <xf numFmtId="49" fontId="28" fillId="2" borderId="51" xfId="0" applyNumberFormat="1" applyFont="1" applyFill="1" applyBorder="1" applyAlignment="1">
      <alignment horizontal="center" vertical="top"/>
    </xf>
    <xf numFmtId="0" fontId="11" fillId="0" borderId="6" xfId="0" applyFont="1" applyBorder="1" applyAlignment="1">
      <alignment vertical="top" wrapText="1"/>
    </xf>
    <xf numFmtId="0" fontId="11" fillId="0" borderId="19" xfId="0" applyFont="1" applyBorder="1" applyAlignment="1">
      <alignment horizontal="left" vertical="top" wrapText="1"/>
    </xf>
    <xf numFmtId="49" fontId="28" fillId="3" borderId="21" xfId="0" applyNumberFormat="1" applyFont="1" applyFill="1" applyBorder="1" applyAlignment="1">
      <alignment horizontal="left" vertical="top"/>
    </xf>
    <xf numFmtId="49" fontId="28" fillId="3" borderId="22" xfId="0" applyNumberFormat="1" applyFont="1" applyFill="1" applyBorder="1" applyAlignment="1">
      <alignment horizontal="left" vertical="top"/>
    </xf>
    <xf numFmtId="49" fontId="3" fillId="0" borderId="48" xfId="0" applyNumberFormat="1" applyFont="1" applyBorder="1" applyAlignment="1">
      <alignment horizontal="center" vertical="top"/>
    </xf>
    <xf numFmtId="49" fontId="3" fillId="0" borderId="40" xfId="0" applyNumberFormat="1" applyFont="1" applyBorder="1" applyAlignment="1">
      <alignment horizontal="center" vertical="top"/>
    </xf>
    <xf numFmtId="0" fontId="28" fillId="0" borderId="31" xfId="4" applyFont="1" applyBorder="1" applyAlignment="1">
      <alignment horizontal="center" vertical="center"/>
    </xf>
    <xf numFmtId="0" fontId="28" fillId="0" borderId="22" xfId="4" applyFont="1" applyBorder="1" applyAlignment="1">
      <alignment horizontal="center" vertical="center"/>
    </xf>
    <xf numFmtId="0" fontId="28" fillId="0" borderId="23" xfId="4" applyFont="1" applyBorder="1" applyAlignment="1">
      <alignment horizontal="center" vertical="center"/>
    </xf>
    <xf numFmtId="49" fontId="28" fillId="2" borderId="70" xfId="0" applyNumberFormat="1" applyFont="1" applyFill="1" applyBorder="1" applyAlignment="1">
      <alignment horizontal="center" vertical="top"/>
    </xf>
    <xf numFmtId="49" fontId="28" fillId="3" borderId="8" xfId="0" applyNumberFormat="1" applyFont="1" applyFill="1" applyBorder="1" applyAlignment="1">
      <alignment horizontal="center" vertical="top"/>
    </xf>
    <xf numFmtId="49" fontId="28" fillId="3" borderId="14" xfId="0" applyNumberFormat="1" applyFont="1" applyFill="1" applyBorder="1" applyAlignment="1">
      <alignment horizontal="center" vertical="top"/>
    </xf>
    <xf numFmtId="49" fontId="28" fillId="3" borderId="12" xfId="0" applyNumberFormat="1" applyFont="1" applyFill="1" applyBorder="1" applyAlignment="1">
      <alignment horizontal="center" vertical="top"/>
    </xf>
    <xf numFmtId="0" fontId="25" fillId="0" borderId="53" xfId="0" applyFont="1" applyBorder="1" applyAlignment="1">
      <alignment vertical="top" wrapText="1"/>
    </xf>
    <xf numFmtId="0" fontId="11" fillId="0" borderId="48" xfId="0" applyFont="1" applyBorder="1" applyAlignment="1">
      <alignment horizontal="left" vertical="top" wrapText="1"/>
    </xf>
    <xf numFmtId="0" fontId="7" fillId="0" borderId="40" xfId="0" applyFont="1" applyBorder="1" applyAlignment="1">
      <alignment horizontal="left" vertical="top" wrapText="1"/>
    </xf>
    <xf numFmtId="2" fontId="26" fillId="0" borderId="7" xfId="0" applyNumberFormat="1" applyFont="1" applyBorder="1" applyAlignment="1">
      <alignment vertical="top" wrapText="1"/>
    </xf>
    <xf numFmtId="0" fontId="11" fillId="0" borderId="48" xfId="0" applyFont="1" applyBorder="1" applyAlignment="1">
      <alignment vertical="top" wrapText="1"/>
    </xf>
    <xf numFmtId="0" fontId="7" fillId="0" borderId="40" xfId="0" applyFont="1" applyBorder="1" applyAlignment="1">
      <alignment vertical="top" wrapText="1"/>
    </xf>
    <xf numFmtId="0" fontId="11" fillId="0" borderId="7" xfId="0" applyFont="1" applyBorder="1" applyAlignment="1">
      <alignment vertical="top" wrapText="1"/>
    </xf>
    <xf numFmtId="0" fontId="7" fillId="0" borderId="17" xfId="0" applyFont="1" applyBorder="1" applyAlignment="1">
      <alignment vertical="top" wrapText="1"/>
    </xf>
    <xf numFmtId="0" fontId="7" fillId="0" borderId="53" xfId="0" applyFont="1" applyBorder="1" applyAlignment="1">
      <alignment vertical="top" wrapText="1"/>
    </xf>
    <xf numFmtId="0" fontId="26" fillId="0" borderId="7" xfId="0" applyFont="1" applyBorder="1" applyAlignment="1">
      <alignment vertical="top" wrapText="1"/>
    </xf>
    <xf numFmtId="49" fontId="3" fillId="0" borderId="4" xfId="0" applyNumberFormat="1" applyFont="1" applyBorder="1" applyAlignment="1">
      <alignment horizontal="center" vertical="top" wrapText="1"/>
    </xf>
    <xf numFmtId="49" fontId="3" fillId="0" borderId="44" xfId="0" applyNumberFormat="1" applyFont="1" applyBorder="1" applyAlignment="1">
      <alignment horizontal="center" vertical="top"/>
    </xf>
    <xf numFmtId="0" fontId="11" fillId="0" borderId="52" xfId="0" applyFont="1" applyBorder="1" applyAlignment="1">
      <alignment horizontal="left" vertical="top" wrapText="1"/>
    </xf>
    <xf numFmtId="0" fontId="11" fillId="0" borderId="59" xfId="0" applyFont="1" applyBorder="1" applyAlignment="1">
      <alignment horizontal="left" vertical="top" wrapText="1"/>
    </xf>
    <xf numFmtId="0" fontId="11" fillId="0" borderId="66" xfId="0" applyFont="1" applyBorder="1" applyAlignment="1">
      <alignment horizontal="left" vertical="top" wrapText="1"/>
    </xf>
    <xf numFmtId="49" fontId="28" fillId="2" borderId="65" xfId="0" applyNumberFormat="1" applyFont="1" applyFill="1" applyBorder="1" applyAlignment="1">
      <alignment horizontal="center" vertical="top"/>
    </xf>
    <xf numFmtId="49" fontId="28" fillId="3" borderId="35" xfId="0" applyNumberFormat="1" applyFont="1" applyFill="1" applyBorder="1" applyAlignment="1">
      <alignment horizontal="center" vertical="top"/>
    </xf>
    <xf numFmtId="0" fontId="11" fillId="6" borderId="51" xfId="0" applyFont="1" applyFill="1" applyBorder="1" applyAlignment="1">
      <alignment horizontal="center" vertical="top"/>
    </xf>
    <xf numFmtId="0" fontId="11" fillId="6" borderId="20" xfId="0" applyFont="1" applyFill="1" applyBorder="1" applyAlignment="1">
      <alignment horizontal="center" vertical="top"/>
    </xf>
    <xf numFmtId="49" fontId="28" fillId="3" borderId="21" xfId="0" applyNumberFormat="1" applyFont="1" applyFill="1" applyBorder="1" applyAlignment="1">
      <alignment horizontal="right" vertical="top"/>
    </xf>
    <xf numFmtId="49" fontId="28" fillId="3" borderId="22" xfId="0" applyNumberFormat="1" applyFont="1" applyFill="1" applyBorder="1" applyAlignment="1">
      <alignment horizontal="right" vertical="top"/>
    </xf>
    <xf numFmtId="0" fontId="11" fillId="0" borderId="51" xfId="0" applyFont="1" applyBorder="1" applyAlignment="1">
      <alignment horizontal="left" vertical="top" wrapText="1"/>
    </xf>
    <xf numFmtId="0" fontId="11" fillId="0" borderId="20" xfId="0" applyFont="1" applyBorder="1" applyAlignment="1">
      <alignment horizontal="left" vertical="top" wrapText="1"/>
    </xf>
    <xf numFmtId="0" fontId="11" fillId="0" borderId="46" xfId="0" applyFont="1" applyBorder="1" applyAlignment="1">
      <alignment horizontal="left" vertical="top" wrapText="1"/>
    </xf>
    <xf numFmtId="0" fontId="11" fillId="6" borderId="31" xfId="0" applyFont="1" applyFill="1" applyBorder="1" applyAlignment="1">
      <alignment horizontal="right" vertical="top" wrapText="1"/>
    </xf>
    <xf numFmtId="0" fontId="11" fillId="6" borderId="22" xfId="0" applyFont="1" applyFill="1" applyBorder="1" applyAlignment="1">
      <alignment horizontal="right" vertical="top" wrapText="1"/>
    </xf>
    <xf numFmtId="0" fontId="11" fillId="0" borderId="50" xfId="0" applyFont="1" applyBorder="1" applyAlignment="1">
      <alignment horizontal="left" vertical="top" wrapText="1"/>
    </xf>
    <xf numFmtId="0" fontId="11" fillId="0" borderId="16" xfId="0" applyFont="1" applyBorder="1" applyAlignment="1">
      <alignment horizontal="left" vertical="top" wrapText="1"/>
    </xf>
    <xf numFmtId="0" fontId="11" fillId="0" borderId="44" xfId="0" applyFont="1" applyBorder="1" applyAlignment="1">
      <alignment horizontal="left" vertical="top" wrapText="1"/>
    </xf>
    <xf numFmtId="0" fontId="11" fillId="0" borderId="25" xfId="0" applyFont="1" applyBorder="1" applyAlignment="1">
      <alignment horizontal="center" vertical="top" wrapText="1"/>
    </xf>
    <xf numFmtId="0" fontId="11" fillId="0" borderId="18" xfId="0" applyFont="1" applyBorder="1" applyAlignment="1">
      <alignment horizontal="center" vertical="top" wrapText="1"/>
    </xf>
    <xf numFmtId="0" fontId="11" fillId="0" borderId="29" xfId="0" applyFont="1" applyBorder="1" applyAlignment="1">
      <alignment horizontal="center" vertical="top" wrapText="1"/>
    </xf>
    <xf numFmtId="49" fontId="11" fillId="0" borderId="25" xfId="0" applyNumberFormat="1" applyFont="1" applyBorder="1" applyAlignment="1">
      <alignment horizontal="center" vertical="top"/>
    </xf>
    <xf numFmtId="49" fontId="11" fillId="0" borderId="18" xfId="0" applyNumberFormat="1" applyFont="1" applyBorder="1" applyAlignment="1">
      <alignment horizontal="center" vertical="top"/>
    </xf>
    <xf numFmtId="49" fontId="11" fillId="0" borderId="29" xfId="0" applyNumberFormat="1" applyFont="1" applyBorder="1" applyAlignment="1">
      <alignment horizontal="center" vertical="top"/>
    </xf>
    <xf numFmtId="49" fontId="11" fillId="0" borderId="26" xfId="0" applyNumberFormat="1" applyFont="1" applyBorder="1" applyAlignment="1">
      <alignment horizontal="center" vertical="top" wrapText="1"/>
    </xf>
    <xf numFmtId="49" fontId="11" fillId="0" borderId="19"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49" fontId="11" fillId="0" borderId="26" xfId="0" applyNumberFormat="1" applyFont="1" applyBorder="1" applyAlignment="1">
      <alignment horizontal="center" vertical="top"/>
    </xf>
    <xf numFmtId="49" fontId="11" fillId="0" borderId="30" xfId="0" applyNumberFormat="1" applyFont="1" applyBorder="1" applyAlignment="1">
      <alignment horizontal="center" vertical="top"/>
    </xf>
    <xf numFmtId="49" fontId="28" fillId="0" borderId="0" xfId="0" applyNumberFormat="1" applyFont="1" applyAlignment="1">
      <alignment horizontal="center" vertical="top" wrapText="1"/>
    </xf>
    <xf numFmtId="0" fontId="7" fillId="0" borderId="0" xfId="0" applyFont="1" applyAlignment="1">
      <alignment vertical="top" wrapText="1"/>
    </xf>
    <xf numFmtId="49" fontId="28" fillId="3" borderId="29" xfId="0" applyNumberFormat="1" applyFont="1" applyFill="1" applyBorder="1" applyAlignment="1">
      <alignment horizontal="right" vertical="top"/>
    </xf>
    <xf numFmtId="49" fontId="28" fillId="6" borderId="22" xfId="0" applyNumberFormat="1" applyFont="1" applyFill="1" applyBorder="1" applyAlignment="1">
      <alignment horizontal="right" vertical="top"/>
    </xf>
    <xf numFmtId="49" fontId="28" fillId="2" borderId="21" xfId="0" applyNumberFormat="1" applyFont="1" applyFill="1" applyBorder="1" applyAlignment="1">
      <alignment horizontal="right" vertical="top"/>
    </xf>
    <xf numFmtId="49" fontId="28" fillId="2" borderId="22" xfId="0" applyNumberFormat="1" applyFont="1" applyFill="1" applyBorder="1" applyAlignment="1">
      <alignment horizontal="right" vertical="top"/>
    </xf>
    <xf numFmtId="0" fontId="28" fillId="6" borderId="50" xfId="0" applyFont="1" applyFill="1" applyBorder="1" applyAlignment="1">
      <alignment horizontal="right" vertical="top" wrapText="1"/>
    </xf>
    <xf numFmtId="0" fontId="28" fillId="6" borderId="16" xfId="0" applyFont="1" applyFill="1" applyBorder="1" applyAlignment="1">
      <alignment horizontal="right" vertical="top" wrapText="1"/>
    </xf>
    <xf numFmtId="0" fontId="28" fillId="6" borderId="44" xfId="0" applyFont="1" applyFill="1" applyBorder="1" applyAlignment="1">
      <alignment horizontal="right" vertical="top" wrapText="1"/>
    </xf>
    <xf numFmtId="0" fontId="11" fillId="0" borderId="52" xfId="7" applyFont="1" applyBorder="1" applyAlignment="1">
      <alignment horizontal="left" vertical="top" wrapText="1"/>
    </xf>
    <xf numFmtId="0" fontId="11" fillId="0" borderId="59" xfId="7" applyFont="1" applyBorder="1" applyAlignment="1">
      <alignment horizontal="left" vertical="top" wrapText="1"/>
    </xf>
    <xf numFmtId="0" fontId="11" fillId="0" borderId="66" xfId="7" applyFont="1" applyBorder="1" applyAlignment="1">
      <alignment horizontal="left" vertical="top" wrapText="1"/>
    </xf>
    <xf numFmtId="0" fontId="22" fillId="20" borderId="31" xfId="4" applyFont="1" applyFill="1" applyBorder="1" applyAlignment="1">
      <alignment horizontal="center" vertical="top" wrapText="1"/>
    </xf>
    <xf numFmtId="0" fontId="22" fillId="20" borderId="22" xfId="4" applyFont="1" applyFill="1" applyBorder="1" applyAlignment="1">
      <alignment horizontal="center" vertical="top" wrapText="1"/>
    </xf>
    <xf numFmtId="0" fontId="22" fillId="20" borderId="23" xfId="4" applyFont="1" applyFill="1" applyBorder="1" applyAlignment="1">
      <alignment horizontal="center" vertical="top" wrapText="1"/>
    </xf>
    <xf numFmtId="0" fontId="9" fillId="0" borderId="0" xfId="0" applyFont="1" applyAlignment="1">
      <alignment horizontal="center"/>
    </xf>
    <xf numFmtId="0" fontId="18" fillId="0" borderId="48" xfId="4" applyFont="1" applyBorder="1" applyAlignment="1">
      <alignment horizontal="left" vertical="top" wrapText="1"/>
    </xf>
    <xf numFmtId="0" fontId="18" fillId="0" borderId="17" xfId="4" applyFont="1" applyBorder="1" applyAlignment="1">
      <alignment horizontal="left" vertical="top" wrapText="1"/>
    </xf>
    <xf numFmtId="0" fontId="18" fillId="0" borderId="40" xfId="4" applyFont="1" applyBorder="1" applyAlignment="1">
      <alignment horizontal="left" vertical="top" wrapText="1"/>
    </xf>
    <xf numFmtId="0" fontId="18" fillId="0" borderId="52" xfId="4" applyFont="1" applyBorder="1" applyAlignment="1">
      <alignment horizontal="left" vertical="top" wrapText="1"/>
    </xf>
    <xf numFmtId="0" fontId="18" fillId="0" borderId="59" xfId="4" applyFont="1" applyBorder="1" applyAlignment="1">
      <alignment horizontal="left" vertical="top" wrapText="1"/>
    </xf>
    <xf numFmtId="0" fontId="18" fillId="0" borderId="66" xfId="4" applyFont="1" applyBorder="1" applyAlignment="1">
      <alignment horizontal="left" vertical="top" wrapText="1"/>
    </xf>
    <xf numFmtId="0" fontId="18" fillId="0" borderId="51" xfId="4" applyFont="1" applyBorder="1" applyAlignment="1">
      <alignment horizontal="left" vertical="top" wrapText="1"/>
    </xf>
    <xf numFmtId="0" fontId="18" fillId="0" borderId="20" xfId="4" applyFont="1" applyBorder="1" applyAlignment="1">
      <alignment horizontal="left" vertical="top" wrapText="1"/>
    </xf>
    <xf numFmtId="0" fontId="18" fillId="0" borderId="46" xfId="4" applyFont="1" applyBorder="1" applyAlignment="1">
      <alignment horizontal="left" vertical="top" wrapText="1"/>
    </xf>
    <xf numFmtId="0" fontId="20" fillId="6" borderId="31" xfId="4" applyFont="1" applyFill="1" applyBorder="1" applyAlignment="1">
      <alignment horizontal="right" vertical="top" wrapText="1"/>
    </xf>
    <xf numFmtId="0" fontId="20" fillId="6" borderId="22" xfId="4" applyFont="1" applyFill="1" applyBorder="1" applyAlignment="1">
      <alignment horizontal="right" vertical="top" wrapText="1"/>
    </xf>
    <xf numFmtId="0" fontId="19" fillId="0" borderId="50" xfId="4" applyFont="1" applyBorder="1" applyAlignment="1">
      <alignment horizontal="left" vertical="top" wrapText="1"/>
    </xf>
    <xf numFmtId="0" fontId="19" fillId="0" borderId="16" xfId="4" applyFont="1" applyBorder="1" applyAlignment="1">
      <alignment horizontal="left" vertical="top" wrapText="1"/>
    </xf>
    <xf numFmtId="0" fontId="19" fillId="0" borderId="44" xfId="4" applyFont="1" applyBorder="1" applyAlignment="1">
      <alignment horizontal="left" vertical="top" wrapText="1"/>
    </xf>
    <xf numFmtId="0" fontId="18" fillId="0" borderId="52" xfId="7" applyFont="1" applyBorder="1" applyAlignment="1">
      <alignment horizontal="left" vertical="top" wrapText="1"/>
    </xf>
    <xf numFmtId="0" fontId="18" fillId="0" borderId="59" xfId="7" applyFont="1" applyBorder="1" applyAlignment="1">
      <alignment horizontal="left" vertical="top" wrapText="1"/>
    </xf>
    <xf numFmtId="0" fontId="18" fillId="0" borderId="66" xfId="7" applyFont="1" applyBorder="1" applyAlignment="1">
      <alignment horizontal="left" vertical="top" wrapText="1"/>
    </xf>
    <xf numFmtId="0" fontId="20" fillId="9" borderId="41" xfId="4" applyFont="1" applyFill="1" applyBorder="1" applyAlignment="1">
      <alignment horizontal="right" vertical="top" wrapText="1"/>
    </xf>
    <xf numFmtId="0" fontId="20" fillId="9" borderId="43" xfId="4" applyFont="1" applyFill="1" applyBorder="1" applyAlignment="1">
      <alignment horizontal="right" vertical="top" wrapText="1"/>
    </xf>
    <xf numFmtId="0" fontId="20" fillId="15" borderId="41" xfId="4" applyFont="1" applyFill="1" applyBorder="1" applyAlignment="1">
      <alignment horizontal="right" vertical="top" wrapText="1"/>
    </xf>
    <xf numFmtId="0" fontId="20" fillId="15" borderId="43" xfId="4" applyFont="1" applyFill="1" applyBorder="1" applyAlignment="1">
      <alignment horizontal="right" vertical="top" wrapText="1"/>
    </xf>
    <xf numFmtId="0" fontId="20" fillId="19" borderId="41" xfId="4" applyFont="1" applyFill="1" applyBorder="1" applyAlignment="1">
      <alignment horizontal="right" vertical="top" wrapText="1"/>
    </xf>
    <xf numFmtId="0" fontId="20" fillId="19" borderId="43" xfId="4" applyFont="1" applyFill="1" applyBorder="1" applyAlignment="1">
      <alignment horizontal="right" vertical="top" wrapText="1"/>
    </xf>
    <xf numFmtId="0" fontId="20" fillId="0" borderId="0" xfId="4" applyFont="1" applyAlignment="1">
      <alignment horizontal="center"/>
    </xf>
    <xf numFmtId="0" fontId="41" fillId="6" borderId="50" xfId="4" applyFont="1" applyFill="1" applyBorder="1" applyAlignment="1">
      <alignment horizontal="right" vertical="top" wrapText="1"/>
    </xf>
    <xf numFmtId="0" fontId="41" fillId="6" borderId="16" xfId="4" applyFont="1" applyFill="1" applyBorder="1" applyAlignment="1">
      <alignment horizontal="right" vertical="top" wrapText="1"/>
    </xf>
    <xf numFmtId="0" fontId="41" fillId="6" borderId="44" xfId="4" applyFont="1" applyFill="1" applyBorder="1" applyAlignment="1">
      <alignment horizontal="right" vertical="top" wrapText="1"/>
    </xf>
    <xf numFmtId="49" fontId="11" fillId="7" borderId="48" xfId="4" applyNumberFormat="1" applyFont="1" applyFill="1" applyBorder="1" applyAlignment="1">
      <alignment horizontal="center" vertical="center" textRotation="90"/>
    </xf>
    <xf numFmtId="49" fontId="11" fillId="7" borderId="17" xfId="4" applyNumberFormat="1" applyFont="1" applyFill="1" applyBorder="1" applyAlignment="1">
      <alignment horizontal="center" vertical="center" textRotation="90"/>
    </xf>
    <xf numFmtId="49" fontId="11" fillId="7" borderId="40" xfId="4" applyNumberFormat="1" applyFont="1" applyFill="1" applyBorder="1" applyAlignment="1">
      <alignment horizontal="center" vertical="center" textRotation="90"/>
    </xf>
    <xf numFmtId="49" fontId="18" fillId="7" borderId="48" xfId="4" applyNumberFormat="1" applyFont="1" applyFill="1" applyBorder="1" applyAlignment="1">
      <alignment horizontal="center" vertical="top"/>
    </xf>
    <xf numFmtId="49" fontId="18" fillId="7" borderId="17" xfId="4" applyNumberFormat="1" applyFont="1" applyFill="1" applyBorder="1" applyAlignment="1">
      <alignment horizontal="center" vertical="top"/>
    </xf>
    <xf numFmtId="49" fontId="18" fillId="7" borderId="40" xfId="4" applyNumberFormat="1" applyFont="1" applyFill="1" applyBorder="1" applyAlignment="1">
      <alignment horizontal="center" vertical="top"/>
    </xf>
    <xf numFmtId="49" fontId="20" fillId="2" borderId="50" xfId="4" applyNumberFormat="1" applyFont="1" applyFill="1" applyBorder="1" applyAlignment="1">
      <alignment horizontal="center" vertical="top"/>
    </xf>
    <xf numFmtId="49" fontId="20" fillId="2" borderId="56" xfId="4" applyNumberFormat="1" applyFont="1" applyFill="1" applyBorder="1" applyAlignment="1">
      <alignment horizontal="center" vertical="top"/>
    </xf>
    <xf numFmtId="49" fontId="20" fillId="2" borderId="51" xfId="4" applyNumberFormat="1" applyFont="1" applyFill="1" applyBorder="1" applyAlignment="1">
      <alignment horizontal="center" vertical="top"/>
    </xf>
    <xf numFmtId="49" fontId="20" fillId="3" borderId="4" xfId="4" applyNumberFormat="1" applyFont="1" applyFill="1" applyBorder="1" applyAlignment="1">
      <alignment horizontal="center" vertical="top"/>
    </xf>
    <xf numFmtId="49" fontId="20" fillId="3" borderId="17" xfId="4" applyNumberFormat="1" applyFont="1" applyFill="1" applyBorder="1" applyAlignment="1">
      <alignment horizontal="center" vertical="top"/>
    </xf>
    <xf numFmtId="49" fontId="20" fillId="3" borderId="11" xfId="4" applyNumberFormat="1" applyFont="1" applyFill="1" applyBorder="1" applyAlignment="1">
      <alignment horizontal="center" vertical="top"/>
    </xf>
    <xf numFmtId="49" fontId="20" fillId="7" borderId="48" xfId="4" applyNumberFormat="1" applyFont="1" applyFill="1" applyBorder="1" applyAlignment="1">
      <alignment horizontal="center" vertical="top" wrapText="1"/>
    </xf>
    <xf numFmtId="49" fontId="20" fillId="7" borderId="17" xfId="4" applyNumberFormat="1" applyFont="1" applyFill="1" applyBorder="1" applyAlignment="1">
      <alignment horizontal="center" vertical="top" wrapText="1"/>
    </xf>
    <xf numFmtId="0" fontId="22" fillId="7" borderId="40" xfId="4" applyFont="1" applyFill="1" applyBorder="1" applyAlignment="1">
      <alignment horizontal="center" vertical="top" wrapText="1"/>
    </xf>
    <xf numFmtId="0" fontId="18" fillId="7" borderId="48" xfId="4" applyFont="1" applyFill="1" applyBorder="1" applyAlignment="1">
      <alignment horizontal="left" vertical="top" wrapText="1"/>
    </xf>
    <xf numFmtId="0" fontId="18" fillId="7" borderId="17" xfId="4" applyFont="1" applyFill="1" applyBorder="1" applyAlignment="1">
      <alignment horizontal="left" vertical="top" wrapText="1"/>
    </xf>
    <xf numFmtId="0" fontId="18" fillId="7" borderId="40" xfId="4" applyFont="1" applyFill="1" applyBorder="1" applyAlignment="1">
      <alignment horizontal="left" vertical="top" wrapText="1"/>
    </xf>
    <xf numFmtId="49" fontId="11" fillId="7" borderId="4" xfId="4" applyNumberFormat="1" applyFont="1" applyFill="1" applyBorder="1" applyAlignment="1">
      <alignment horizontal="center" vertical="center" textRotation="90"/>
    </xf>
    <xf numFmtId="49" fontId="11" fillId="7" borderId="11" xfId="4" applyNumberFormat="1" applyFont="1" applyFill="1" applyBorder="1" applyAlignment="1">
      <alignment horizontal="center" vertical="center" textRotation="90"/>
    </xf>
    <xf numFmtId="49" fontId="11" fillId="7" borderId="4" xfId="4" applyNumberFormat="1" applyFont="1" applyFill="1" applyBorder="1" applyAlignment="1">
      <alignment horizontal="center" vertical="center" textRotation="89"/>
    </xf>
    <xf numFmtId="49" fontId="11" fillId="7" borderId="17" xfId="4" applyNumberFormat="1" applyFont="1" applyFill="1" applyBorder="1" applyAlignment="1">
      <alignment horizontal="center" vertical="center" textRotation="89"/>
    </xf>
    <xf numFmtId="49" fontId="11" fillId="7" borderId="11" xfId="4" applyNumberFormat="1" applyFont="1" applyFill="1" applyBorder="1" applyAlignment="1">
      <alignment horizontal="center" vertical="center" textRotation="89"/>
    </xf>
    <xf numFmtId="49" fontId="11" fillId="7" borderId="48" xfId="4" applyNumberFormat="1" applyFont="1" applyFill="1" applyBorder="1" applyAlignment="1">
      <alignment horizontal="center" vertical="top" wrapText="1"/>
    </xf>
    <xf numFmtId="49" fontId="11" fillId="7" borderId="17" xfId="4" applyNumberFormat="1" applyFont="1" applyFill="1" applyBorder="1" applyAlignment="1">
      <alignment horizontal="center" vertical="top" wrapText="1"/>
    </xf>
    <xf numFmtId="49" fontId="11" fillId="7" borderId="40" xfId="4" applyNumberFormat="1" applyFont="1" applyFill="1" applyBorder="1" applyAlignment="1">
      <alignment horizontal="center" vertical="top" wrapText="1"/>
    </xf>
    <xf numFmtId="49" fontId="18" fillId="0" borderId="48" xfId="4" applyNumberFormat="1" applyFont="1" applyBorder="1" applyAlignment="1">
      <alignment horizontal="center" vertical="top"/>
    </xf>
    <xf numFmtId="49" fontId="18" fillId="0" borderId="17" xfId="4" applyNumberFormat="1" applyFont="1" applyBorder="1" applyAlignment="1">
      <alignment horizontal="center" vertical="top"/>
    </xf>
    <xf numFmtId="49" fontId="18" fillId="0" borderId="40" xfId="4" applyNumberFormat="1" applyFont="1" applyBorder="1" applyAlignment="1">
      <alignment horizontal="center" vertical="top"/>
    </xf>
    <xf numFmtId="0" fontId="20" fillId="17" borderId="22" xfId="4" applyFont="1" applyFill="1" applyBorder="1" applyAlignment="1">
      <alignment horizontal="center" vertical="top"/>
    </xf>
    <xf numFmtId="0" fontId="20" fillId="17" borderId="23" xfId="4" applyFont="1" applyFill="1" applyBorder="1" applyAlignment="1">
      <alignment horizontal="center" vertical="top"/>
    </xf>
    <xf numFmtId="49" fontId="20" fillId="3" borderId="48" xfId="4" applyNumberFormat="1" applyFont="1" applyFill="1" applyBorder="1" applyAlignment="1">
      <alignment horizontal="center" vertical="top"/>
    </xf>
    <xf numFmtId="49" fontId="20" fillId="3" borderId="40" xfId="4" applyNumberFormat="1" applyFont="1" applyFill="1" applyBorder="1" applyAlignment="1">
      <alignment horizontal="center" vertical="top"/>
    </xf>
    <xf numFmtId="49" fontId="11" fillId="7" borderId="48" xfId="4" applyNumberFormat="1" applyFont="1" applyFill="1" applyBorder="1" applyAlignment="1">
      <alignment horizontal="center" vertical="center" textRotation="88"/>
    </xf>
    <xf numFmtId="49" fontId="11" fillId="7" borderId="17" xfId="4" applyNumberFormat="1" applyFont="1" applyFill="1" applyBorder="1" applyAlignment="1">
      <alignment horizontal="center" vertical="center" textRotation="88"/>
    </xf>
    <xf numFmtId="49" fontId="11" fillId="7" borderId="40" xfId="4" applyNumberFormat="1" applyFont="1" applyFill="1" applyBorder="1" applyAlignment="1">
      <alignment horizontal="center" vertical="center" textRotation="88"/>
    </xf>
    <xf numFmtId="0" fontId="11" fillId="7" borderId="48" xfId="4" applyFont="1" applyFill="1" applyBorder="1" applyAlignment="1">
      <alignment horizontal="left" vertical="top" wrapText="1"/>
    </xf>
    <xf numFmtId="0" fontId="11" fillId="7" borderId="17" xfId="4" applyFont="1" applyFill="1" applyBorder="1" applyAlignment="1">
      <alignment horizontal="left" vertical="top" wrapText="1"/>
    </xf>
    <xf numFmtId="0" fontId="11" fillId="7" borderId="40" xfId="4" applyFont="1" applyFill="1" applyBorder="1" applyAlignment="1">
      <alignment horizontal="left" vertical="top" wrapText="1"/>
    </xf>
    <xf numFmtId="49" fontId="5" fillId="7" borderId="48" xfId="4" applyNumberFormat="1" applyFont="1" applyFill="1" applyBorder="1" applyAlignment="1">
      <alignment horizontal="center" vertical="center" textRotation="90"/>
    </xf>
    <xf numFmtId="49" fontId="5" fillId="7" borderId="17" xfId="4" applyNumberFormat="1" applyFont="1" applyFill="1" applyBorder="1" applyAlignment="1">
      <alignment horizontal="center" vertical="center" textRotation="90"/>
    </xf>
    <xf numFmtId="49" fontId="5" fillId="7" borderId="40" xfId="4" applyNumberFormat="1" applyFont="1" applyFill="1" applyBorder="1" applyAlignment="1">
      <alignment horizontal="center" vertical="center" textRotation="90"/>
    </xf>
    <xf numFmtId="49" fontId="5" fillId="7" borderId="48" xfId="4" applyNumberFormat="1" applyFont="1" applyFill="1" applyBorder="1" applyAlignment="1">
      <alignment horizontal="center" vertical="top"/>
    </xf>
    <xf numFmtId="49" fontId="5" fillId="7" borderId="17" xfId="4" applyNumberFormat="1" applyFont="1" applyFill="1" applyBorder="1" applyAlignment="1">
      <alignment horizontal="center" vertical="top"/>
    </xf>
    <xf numFmtId="49" fontId="5" fillId="7" borderId="40" xfId="4" applyNumberFormat="1" applyFont="1" applyFill="1" applyBorder="1" applyAlignment="1">
      <alignment horizontal="center" vertical="top"/>
    </xf>
    <xf numFmtId="0" fontId="4" fillId="9" borderId="41" xfId="4" applyFont="1" applyFill="1" applyBorder="1" applyAlignment="1">
      <alignment horizontal="right" vertical="top" wrapText="1"/>
    </xf>
    <xf numFmtId="0" fontId="4" fillId="9" borderId="43" xfId="4" applyFont="1" applyFill="1" applyBorder="1" applyAlignment="1">
      <alignment horizontal="right" vertical="top" wrapText="1"/>
    </xf>
    <xf numFmtId="0" fontId="4" fillId="15" borderId="41" xfId="4" applyFont="1" applyFill="1" applyBorder="1" applyAlignment="1">
      <alignment horizontal="right" vertical="top" wrapText="1"/>
    </xf>
    <xf numFmtId="0" fontId="4" fillId="15" borderId="43" xfId="4" applyFont="1" applyFill="1" applyBorder="1" applyAlignment="1">
      <alignment horizontal="right" vertical="top" wrapText="1"/>
    </xf>
    <xf numFmtId="49" fontId="4" fillId="3" borderId="48" xfId="4" applyNumberFormat="1" applyFont="1" applyFill="1" applyBorder="1" applyAlignment="1">
      <alignment horizontal="center" vertical="top"/>
    </xf>
    <xf numFmtId="49" fontId="4" fillId="3" borderId="17" xfId="4" applyNumberFormat="1" applyFont="1" applyFill="1" applyBorder="1" applyAlignment="1">
      <alignment horizontal="center" vertical="top"/>
    </xf>
    <xf numFmtId="49" fontId="4" fillId="3" borderId="40" xfId="4" applyNumberFormat="1" applyFont="1" applyFill="1" applyBorder="1" applyAlignment="1">
      <alignment horizontal="center" vertical="top"/>
    </xf>
    <xf numFmtId="49" fontId="20" fillId="2" borderId="48" xfId="4" applyNumberFormat="1" applyFont="1" applyFill="1" applyBorder="1" applyAlignment="1">
      <alignment horizontal="center" vertical="top"/>
    </xf>
    <xf numFmtId="49" fontId="20" fillId="2" borderId="17" xfId="4" applyNumberFormat="1" applyFont="1" applyFill="1" applyBorder="1" applyAlignment="1">
      <alignment horizontal="center" vertical="top"/>
    </xf>
    <xf numFmtId="49" fontId="20" fillId="2" borderId="40" xfId="4" applyNumberFormat="1" applyFont="1" applyFill="1" applyBorder="1" applyAlignment="1">
      <alignment horizontal="center" vertical="top"/>
    </xf>
    <xf numFmtId="0" fontId="22" fillId="7" borderId="48" xfId="4" applyFont="1" applyFill="1" applyBorder="1" applyAlignment="1">
      <alignment horizontal="center" vertical="top" wrapText="1"/>
    </xf>
    <xf numFmtId="0" fontId="22" fillId="7" borderId="17" xfId="4" applyFont="1" applyFill="1" applyBorder="1" applyAlignment="1">
      <alignment horizontal="center" vertical="top" wrapText="1"/>
    </xf>
    <xf numFmtId="0" fontId="18" fillId="0" borderId="48" xfId="0" applyFont="1" applyBorder="1" applyAlignment="1">
      <alignment horizontal="left" vertical="top" wrapText="1"/>
    </xf>
    <xf numFmtId="0" fontId="18" fillId="0" borderId="17" xfId="0" applyFont="1" applyBorder="1" applyAlignment="1">
      <alignment horizontal="left" vertical="top" wrapText="1"/>
    </xf>
    <xf numFmtId="0" fontId="18" fillId="0" borderId="40" xfId="0" applyFont="1" applyBorder="1" applyAlignment="1">
      <alignment horizontal="left" vertical="top" wrapText="1"/>
    </xf>
    <xf numFmtId="49" fontId="5" fillId="7" borderId="4" xfId="4" applyNumberFormat="1" applyFont="1" applyFill="1" applyBorder="1" applyAlignment="1">
      <alignment horizontal="center" vertical="center" textRotation="90"/>
    </xf>
    <xf numFmtId="49" fontId="5" fillId="7" borderId="11" xfId="4" applyNumberFormat="1" applyFont="1" applyFill="1" applyBorder="1" applyAlignment="1">
      <alignment horizontal="center" vertical="center" textRotation="90"/>
    </xf>
    <xf numFmtId="49" fontId="19" fillId="7" borderId="48" xfId="4" applyNumberFormat="1" applyFont="1" applyFill="1" applyBorder="1" applyAlignment="1">
      <alignment horizontal="center" vertical="top"/>
    </xf>
    <xf numFmtId="49" fontId="19" fillId="7" borderId="17" xfId="4" applyNumberFormat="1" applyFont="1" applyFill="1" applyBorder="1" applyAlignment="1">
      <alignment horizontal="center" vertical="top"/>
    </xf>
    <xf numFmtId="49" fontId="19" fillId="7" borderId="40" xfId="4" applyNumberFormat="1" applyFont="1" applyFill="1" applyBorder="1" applyAlignment="1">
      <alignment horizontal="center" vertical="top"/>
    </xf>
    <xf numFmtId="0" fontId="41" fillId="9" borderId="41" xfId="4" applyFont="1" applyFill="1" applyBorder="1" applyAlignment="1">
      <alignment horizontal="right" vertical="top" wrapText="1"/>
    </xf>
    <xf numFmtId="0" fontId="41" fillId="9" borderId="43" xfId="4" applyFont="1" applyFill="1" applyBorder="1" applyAlignment="1">
      <alignment horizontal="right" vertical="top" wrapText="1"/>
    </xf>
    <xf numFmtId="49" fontId="41" fillId="2" borderId="50" xfId="4" applyNumberFormat="1" applyFont="1" applyFill="1" applyBorder="1" applyAlignment="1">
      <alignment horizontal="center" vertical="top"/>
    </xf>
    <xf numFmtId="49" fontId="41" fillId="2" borderId="56" xfId="4" applyNumberFormat="1" applyFont="1" applyFill="1" applyBorder="1" applyAlignment="1">
      <alignment horizontal="center" vertical="top"/>
    </xf>
    <xf numFmtId="49" fontId="41" fillId="2" borderId="51" xfId="4" applyNumberFormat="1" applyFont="1" applyFill="1" applyBorder="1" applyAlignment="1">
      <alignment horizontal="center" vertical="top"/>
    </xf>
    <xf numFmtId="49" fontId="41" fillId="3" borderId="4" xfId="4" applyNumberFormat="1" applyFont="1" applyFill="1" applyBorder="1" applyAlignment="1">
      <alignment horizontal="center" vertical="top"/>
    </xf>
    <xf numFmtId="49" fontId="41" fillId="3" borderId="17" xfId="4" applyNumberFormat="1" applyFont="1" applyFill="1" applyBorder="1" applyAlignment="1">
      <alignment horizontal="center" vertical="top"/>
    </xf>
    <xf numFmtId="49" fontId="41" fillId="3" borderId="11" xfId="4" applyNumberFormat="1" applyFont="1" applyFill="1" applyBorder="1" applyAlignment="1">
      <alignment horizontal="center" vertical="top"/>
    </xf>
    <xf numFmtId="49" fontId="41" fillId="7" borderId="48" xfId="4" applyNumberFormat="1" applyFont="1" applyFill="1" applyBorder="1" applyAlignment="1">
      <alignment horizontal="center" vertical="top" wrapText="1"/>
    </xf>
    <xf numFmtId="49" fontId="41" fillId="7" borderId="17" xfId="4" applyNumberFormat="1" applyFont="1" applyFill="1" applyBorder="1" applyAlignment="1">
      <alignment horizontal="center" vertical="top" wrapText="1"/>
    </xf>
    <xf numFmtId="0" fontId="42" fillId="7" borderId="40" xfId="4" applyFont="1" applyFill="1" applyBorder="1" applyAlignment="1">
      <alignment horizontal="center" vertical="top" wrapText="1"/>
    </xf>
    <xf numFmtId="0" fontId="19" fillId="7" borderId="9" xfId="4" applyFont="1" applyFill="1" applyBorder="1" applyAlignment="1">
      <alignment horizontal="left" vertical="top" wrapText="1"/>
    </xf>
    <xf numFmtId="0" fontId="19" fillId="7" borderId="68" xfId="4" applyFont="1" applyFill="1" applyBorder="1" applyAlignment="1">
      <alignment horizontal="left" vertical="top" wrapText="1"/>
    </xf>
    <xf numFmtId="0" fontId="18" fillId="7" borderId="9" xfId="4" applyFont="1" applyFill="1" applyBorder="1" applyAlignment="1">
      <alignment horizontal="left" vertical="top" wrapText="1"/>
    </xf>
    <xf numFmtId="0" fontId="18" fillId="7" borderId="68" xfId="4" applyFont="1" applyFill="1" applyBorder="1" applyAlignment="1">
      <alignment horizontal="left" vertical="top" wrapText="1"/>
    </xf>
    <xf numFmtId="0" fontId="18" fillId="7" borderId="8" xfId="4" applyFont="1" applyFill="1" applyBorder="1" applyAlignment="1">
      <alignment horizontal="center" vertical="center" wrapText="1"/>
    </xf>
    <xf numFmtId="0" fontId="18" fillId="7" borderId="35" xfId="4" applyFont="1" applyFill="1" applyBorder="1" applyAlignment="1">
      <alignment horizontal="center" vertical="center" wrapText="1"/>
    </xf>
    <xf numFmtId="0" fontId="18" fillId="7" borderId="8" xfId="4" applyFont="1" applyFill="1" applyBorder="1" applyAlignment="1">
      <alignment horizontal="center" vertical="center"/>
    </xf>
    <xf numFmtId="0" fontId="18" fillId="7" borderId="35" xfId="4" applyFont="1" applyFill="1" applyBorder="1" applyAlignment="1">
      <alignment horizontal="center" vertical="center"/>
    </xf>
    <xf numFmtId="0" fontId="18" fillId="0" borderId="10" xfId="4" applyFont="1" applyBorder="1" applyAlignment="1">
      <alignment horizontal="center" vertical="top"/>
    </xf>
    <xf numFmtId="0" fontId="18" fillId="0" borderId="73" xfId="4" applyFont="1" applyBorder="1" applyAlignment="1">
      <alignment horizontal="center" vertical="top"/>
    </xf>
    <xf numFmtId="49" fontId="11" fillId="7" borderId="4" xfId="4" applyNumberFormat="1" applyFont="1" applyFill="1" applyBorder="1" applyAlignment="1">
      <alignment horizontal="center" vertical="center" textRotation="87"/>
    </xf>
    <xf numFmtId="49" fontId="11" fillId="7" borderId="17" xfId="4" applyNumberFormat="1" applyFont="1" applyFill="1" applyBorder="1" applyAlignment="1">
      <alignment horizontal="center" vertical="center" textRotation="87"/>
    </xf>
    <xf numFmtId="49" fontId="11" fillId="7" borderId="11" xfId="4" applyNumberFormat="1" applyFont="1" applyFill="1" applyBorder="1" applyAlignment="1">
      <alignment horizontal="center" vertical="center" textRotation="87"/>
    </xf>
    <xf numFmtId="49" fontId="2" fillId="7" borderId="48" xfId="4" applyNumberFormat="1" applyFont="1" applyFill="1" applyBorder="1" applyAlignment="1">
      <alignment horizontal="center" vertical="center" textRotation="90"/>
    </xf>
    <xf numFmtId="49" fontId="2" fillId="7" borderId="17" xfId="4" applyNumberFormat="1" applyFont="1" applyFill="1" applyBorder="1" applyAlignment="1">
      <alignment horizontal="center" vertical="center" textRotation="90"/>
    </xf>
    <xf numFmtId="49" fontId="2" fillId="7" borderId="40" xfId="4" applyNumberFormat="1" applyFont="1" applyFill="1" applyBorder="1" applyAlignment="1">
      <alignment horizontal="center" vertical="center" textRotation="90"/>
    </xf>
    <xf numFmtId="0" fontId="7" fillId="0" borderId="17" xfId="4" applyBorder="1" applyAlignment="1">
      <alignment vertical="top" wrapText="1"/>
    </xf>
    <xf numFmtId="0" fontId="7" fillId="0" borderId="40" xfId="4" applyBorder="1" applyAlignment="1">
      <alignment vertical="top" wrapText="1"/>
    </xf>
    <xf numFmtId="0" fontId="28" fillId="17" borderId="22" xfId="4" applyFont="1" applyFill="1" applyBorder="1" applyAlignment="1">
      <alignment horizontal="center" vertical="top"/>
    </xf>
    <xf numFmtId="0" fontId="28" fillId="17" borderId="23" xfId="4" applyFont="1" applyFill="1" applyBorder="1" applyAlignment="1">
      <alignment horizontal="center" vertical="top"/>
    </xf>
    <xf numFmtId="0" fontId="28" fillId="7" borderId="48" xfId="4" applyFont="1" applyFill="1" applyBorder="1" applyAlignment="1">
      <alignment horizontal="left" vertical="top" wrapText="1"/>
    </xf>
    <xf numFmtId="0" fontId="28" fillId="7" borderId="17" xfId="4" applyFont="1" applyFill="1" applyBorder="1" applyAlignment="1">
      <alignment horizontal="left" vertical="top" wrapText="1"/>
    </xf>
    <xf numFmtId="0" fontId="28" fillId="7" borderId="40" xfId="4" applyFont="1" applyFill="1" applyBorder="1" applyAlignment="1">
      <alignment horizontal="left" vertical="top" wrapText="1"/>
    </xf>
    <xf numFmtId="49" fontId="41" fillId="3" borderId="48" xfId="4" applyNumberFormat="1" applyFont="1" applyFill="1" applyBorder="1" applyAlignment="1">
      <alignment horizontal="center" vertical="top"/>
    </xf>
    <xf numFmtId="49" fontId="41" fillId="3" borderId="40" xfId="4" applyNumberFormat="1" applyFont="1" applyFill="1" applyBorder="1" applyAlignment="1">
      <alignment horizontal="center" vertical="top"/>
    </xf>
    <xf numFmtId="49" fontId="11" fillId="7" borderId="48" xfId="4" applyNumberFormat="1" applyFont="1" applyFill="1" applyBorder="1" applyAlignment="1">
      <alignment horizontal="center" vertical="center" textRotation="89"/>
    </xf>
    <xf numFmtId="49" fontId="11" fillId="7" borderId="40" xfId="4" applyNumberFormat="1" applyFont="1" applyFill="1" applyBorder="1" applyAlignment="1">
      <alignment horizontal="center" vertical="center" textRotation="89"/>
    </xf>
    <xf numFmtId="0" fontId="7" fillId="0" borderId="68" xfId="0" applyFont="1" applyBorder="1" applyAlignment="1">
      <alignment horizontal="left" vertical="top" wrapText="1"/>
    </xf>
    <xf numFmtId="49" fontId="18" fillId="7" borderId="48" xfId="4" applyNumberFormat="1" applyFont="1" applyFill="1" applyBorder="1" applyAlignment="1">
      <alignment horizontal="center" vertical="center" textRotation="90"/>
    </xf>
    <xf numFmtId="49" fontId="18" fillId="7" borderId="17" xfId="4" applyNumberFormat="1" applyFont="1" applyFill="1" applyBorder="1" applyAlignment="1">
      <alignment horizontal="center" vertical="center" textRotation="90"/>
    </xf>
    <xf numFmtId="49" fontId="18" fillId="7" borderId="40" xfId="4" applyNumberFormat="1" applyFont="1" applyFill="1" applyBorder="1" applyAlignment="1">
      <alignment horizontal="center" vertical="center" textRotation="90"/>
    </xf>
    <xf numFmtId="0" fontId="4" fillId="9" borderId="22" xfId="4" applyFont="1" applyFill="1" applyBorder="1" applyAlignment="1">
      <alignment horizontal="right" vertical="top" wrapText="1"/>
    </xf>
    <xf numFmtId="0" fontId="4" fillId="9" borderId="23" xfId="4" applyFont="1" applyFill="1" applyBorder="1" applyAlignment="1">
      <alignment horizontal="right" vertical="top" wrapText="1"/>
    </xf>
    <xf numFmtId="49" fontId="20" fillId="7" borderId="40" xfId="4" applyNumberFormat="1" applyFont="1" applyFill="1" applyBorder="1" applyAlignment="1">
      <alignment horizontal="center" vertical="top" wrapText="1"/>
    </xf>
    <xf numFmtId="0" fontId="22" fillId="7" borderId="71" xfId="4" applyFont="1" applyFill="1" applyBorder="1" applyAlignment="1">
      <alignment horizontal="center" vertical="top" wrapText="1"/>
    </xf>
    <xf numFmtId="0" fontId="22" fillId="7" borderId="45" xfId="4" applyFont="1" applyFill="1" applyBorder="1" applyAlignment="1">
      <alignment horizontal="center" vertical="top" wrapText="1"/>
    </xf>
    <xf numFmtId="0" fontId="22" fillId="7" borderId="43" xfId="4" applyFont="1" applyFill="1" applyBorder="1" applyAlignment="1">
      <alignment horizontal="center" vertical="top" wrapText="1"/>
    </xf>
    <xf numFmtId="49" fontId="3" fillId="7" borderId="48" xfId="4" applyNumberFormat="1" applyFont="1" applyFill="1" applyBorder="1" applyAlignment="1">
      <alignment horizontal="center" vertical="center" textRotation="90"/>
    </xf>
    <xf numFmtId="49" fontId="3" fillId="7" borderId="17" xfId="4" applyNumberFormat="1" applyFont="1" applyFill="1" applyBorder="1" applyAlignment="1">
      <alignment horizontal="center" vertical="center" textRotation="90"/>
    </xf>
    <xf numFmtId="49" fontId="3" fillId="7" borderId="40" xfId="4" applyNumberFormat="1" applyFont="1" applyFill="1" applyBorder="1" applyAlignment="1">
      <alignment horizontal="center" vertical="center" textRotation="90"/>
    </xf>
    <xf numFmtId="0" fontId="19" fillId="7" borderId="48" xfId="4" applyFont="1" applyFill="1" applyBorder="1" applyAlignment="1">
      <alignment horizontal="left" vertical="top" wrapText="1"/>
    </xf>
    <xf numFmtId="0" fontId="18" fillId="0" borderId="63" xfId="4" applyFont="1" applyBorder="1" applyAlignment="1">
      <alignment horizontal="center" vertical="center" textRotation="90"/>
    </xf>
    <xf numFmtId="0" fontId="18" fillId="0" borderId="56" xfId="4" applyFont="1" applyBorder="1" applyAlignment="1">
      <alignment horizontal="center" vertical="center" textRotation="90"/>
    </xf>
    <xf numFmtId="0" fontId="18" fillId="0" borderId="48" xfId="4" applyFont="1" applyBorder="1" applyAlignment="1">
      <alignment horizontal="center" vertical="center" textRotation="90" wrapText="1"/>
    </xf>
    <xf numFmtId="0" fontId="18" fillId="0" borderId="17" xfId="4" applyFont="1" applyBorder="1" applyAlignment="1">
      <alignment horizontal="center" vertical="center" textRotation="90" wrapText="1"/>
    </xf>
    <xf numFmtId="0" fontId="20" fillId="0" borderId="31" xfId="4" applyFont="1" applyBorder="1" applyAlignment="1">
      <alignment horizontal="center" vertical="center"/>
    </xf>
    <xf numFmtId="0" fontId="20" fillId="0" borderId="22" xfId="4" applyFont="1" applyBorder="1" applyAlignment="1">
      <alignment horizontal="center" vertical="center"/>
    </xf>
    <xf numFmtId="0" fontId="20" fillId="0" borderId="23" xfId="4" applyFont="1" applyBorder="1" applyAlignment="1">
      <alignment horizontal="center" vertical="center"/>
    </xf>
    <xf numFmtId="0" fontId="18" fillId="0" borderId="5" xfId="4" applyFont="1" applyBorder="1" applyAlignment="1">
      <alignment horizontal="center" vertical="center" wrapText="1"/>
    </xf>
    <xf numFmtId="0" fontId="18" fillId="0" borderId="25" xfId="4" applyFont="1" applyBorder="1" applyAlignment="1">
      <alignment horizontal="center" vertical="center" wrapText="1"/>
    </xf>
    <xf numFmtId="0" fontId="18" fillId="0" borderId="18" xfId="4" applyFont="1" applyBorder="1" applyAlignment="1">
      <alignment horizontal="center" vertical="center" wrapText="1"/>
    </xf>
    <xf numFmtId="0" fontId="20" fillId="0" borderId="13" xfId="4" applyFont="1" applyBorder="1" applyAlignment="1">
      <alignment horizontal="center" vertical="center"/>
    </xf>
    <xf numFmtId="0" fontId="20" fillId="0" borderId="15" xfId="4" applyFont="1" applyBorder="1" applyAlignment="1">
      <alignment horizontal="center" vertical="center"/>
    </xf>
    <xf numFmtId="0" fontId="18" fillId="7" borderId="5" xfId="4" applyFont="1" applyFill="1" applyBorder="1" applyAlignment="1">
      <alignment horizontal="left" vertical="top" wrapText="1"/>
    </xf>
    <xf numFmtId="0" fontId="18" fillId="0" borderId="26" xfId="4" applyFont="1" applyBorder="1" applyAlignment="1">
      <alignment horizontal="left" vertical="top" wrapText="1"/>
    </xf>
    <xf numFmtId="0" fontId="18" fillId="0" borderId="19" xfId="4" applyFont="1" applyBorder="1" applyAlignment="1">
      <alignment horizontal="left" vertical="top" wrapText="1"/>
    </xf>
    <xf numFmtId="0" fontId="18" fillId="0" borderId="30" xfId="4" applyFont="1" applyBorder="1" applyAlignment="1">
      <alignment horizontal="left" vertical="top" wrapText="1"/>
    </xf>
    <xf numFmtId="0" fontId="18" fillId="0" borderId="4" xfId="4" applyFont="1" applyBorder="1" applyAlignment="1">
      <alignment horizontal="center" vertical="center" textRotation="90" wrapText="1"/>
    </xf>
    <xf numFmtId="0" fontId="18" fillId="0" borderId="49" xfId="4" applyFont="1" applyBorder="1" applyAlignment="1">
      <alignment horizontal="center" vertical="center" textRotation="90" wrapText="1"/>
    </xf>
    <xf numFmtId="0" fontId="18" fillId="0" borderId="7" xfId="4" applyFont="1" applyBorder="1" applyAlignment="1">
      <alignment horizontal="center" vertical="center" textRotation="90" wrapText="1"/>
    </xf>
    <xf numFmtId="0" fontId="18" fillId="0" borderId="16" xfId="4" applyFont="1" applyBorder="1" applyAlignment="1">
      <alignment horizontal="center" vertical="center" textRotation="90" wrapText="1"/>
    </xf>
    <xf numFmtId="0" fontId="18" fillId="0" borderId="59" xfId="4" applyFont="1" applyBorder="1" applyAlignment="1">
      <alignment horizontal="center" vertical="center" textRotation="90" wrapText="1"/>
    </xf>
    <xf numFmtId="0" fontId="18" fillId="0" borderId="79" xfId="4" applyFont="1" applyBorder="1" applyAlignment="1">
      <alignment horizontal="center" vertical="center" textRotation="90" wrapText="1"/>
    </xf>
    <xf numFmtId="0" fontId="18" fillId="0" borderId="71" xfId="4" applyFont="1" applyBorder="1" applyAlignment="1">
      <alignment horizontal="center" vertical="center" wrapText="1"/>
    </xf>
    <xf numFmtId="0" fontId="18" fillId="0" borderId="45" xfId="4" applyFont="1" applyBorder="1" applyAlignment="1">
      <alignment horizontal="center" vertical="center" wrapText="1"/>
    </xf>
    <xf numFmtId="0" fontId="18" fillId="0" borderId="52" xfId="4" applyFont="1" applyBorder="1" applyAlignment="1">
      <alignment horizontal="left"/>
    </xf>
    <xf numFmtId="0" fontId="18" fillId="0" borderId="59" xfId="4" applyFont="1" applyBorder="1" applyAlignment="1">
      <alignment horizontal="left"/>
    </xf>
    <xf numFmtId="0" fontId="18" fillId="0" borderId="66" xfId="4" applyFont="1" applyBorder="1" applyAlignment="1">
      <alignment horizontal="left"/>
    </xf>
    <xf numFmtId="0" fontId="41" fillId="0" borderId="31" xfId="4" applyFont="1" applyBorder="1" applyAlignment="1">
      <alignment horizontal="left" vertical="center" wrapText="1"/>
    </xf>
    <xf numFmtId="0" fontId="41" fillId="0" borderId="22" xfId="4" applyFont="1" applyBorder="1" applyAlignment="1">
      <alignment horizontal="left" vertical="center" wrapText="1"/>
    </xf>
    <xf numFmtId="0" fontId="41" fillId="0" borderId="23" xfId="4" applyFont="1" applyBorder="1" applyAlignment="1">
      <alignment horizontal="left" vertical="center" wrapText="1"/>
    </xf>
    <xf numFmtId="49" fontId="18" fillId="7" borderId="48" xfId="4" applyNumberFormat="1" applyFont="1" applyFill="1" applyBorder="1" applyAlignment="1">
      <alignment horizontal="center" vertical="top" wrapText="1"/>
    </xf>
    <xf numFmtId="0" fontId="18" fillId="0" borderId="19" xfId="4" applyFont="1" applyBorder="1" applyAlignment="1">
      <alignment horizontal="left" vertical="top"/>
    </xf>
    <xf numFmtId="0" fontId="18" fillId="0" borderId="30" xfId="4" applyFont="1" applyBorder="1" applyAlignment="1">
      <alignment horizontal="left" vertical="top"/>
    </xf>
    <xf numFmtId="0" fontId="18" fillId="7" borderId="26" xfId="4" applyFont="1" applyFill="1" applyBorder="1" applyAlignment="1">
      <alignment horizontal="left" vertical="center" wrapText="1"/>
    </xf>
    <xf numFmtId="0" fontId="18" fillId="7" borderId="19" xfId="4" applyFont="1" applyFill="1" applyBorder="1" applyAlignment="1">
      <alignment horizontal="left" vertical="center" wrapText="1"/>
    </xf>
    <xf numFmtId="0" fontId="18" fillId="7" borderId="30" xfId="4" applyFont="1" applyFill="1" applyBorder="1" applyAlignment="1">
      <alignment horizontal="left" vertical="center" wrapText="1"/>
    </xf>
    <xf numFmtId="0" fontId="18" fillId="0" borderId="25" xfId="4" applyFont="1" applyBorder="1" applyAlignment="1">
      <alignment horizontal="left" vertical="top" wrapText="1"/>
    </xf>
    <xf numFmtId="0" fontId="18" fillId="0" borderId="18" xfId="4" applyFont="1" applyBorder="1" applyAlignment="1">
      <alignment horizontal="left" vertical="top" wrapText="1"/>
    </xf>
    <xf numFmtId="0" fontId="18" fillId="0" borderId="35" xfId="4" applyFont="1" applyBorder="1" applyAlignment="1">
      <alignment horizontal="left" vertical="top" wrapText="1"/>
    </xf>
    <xf numFmtId="0" fontId="18" fillId="0" borderId="73" xfId="4" applyFont="1" applyBorder="1" applyAlignment="1">
      <alignment horizontal="left" vertical="top" wrapText="1"/>
    </xf>
    <xf numFmtId="1" fontId="18" fillId="0" borderId="26" xfId="4" applyNumberFormat="1" applyFont="1" applyBorder="1" applyAlignment="1">
      <alignment horizontal="left" vertical="top" wrapText="1"/>
    </xf>
    <xf numFmtId="1" fontId="18" fillId="0" borderId="19" xfId="4" applyNumberFormat="1" applyFont="1" applyBorder="1" applyAlignment="1">
      <alignment horizontal="left" vertical="top" wrapText="1"/>
    </xf>
    <xf numFmtId="1" fontId="18" fillId="0" borderId="30" xfId="4" applyNumberFormat="1" applyFont="1" applyBorder="1" applyAlignment="1">
      <alignment horizontal="left" vertical="top" wrapText="1"/>
    </xf>
    <xf numFmtId="9" fontId="18" fillId="0" borderId="26" xfId="4" applyNumberFormat="1" applyFont="1" applyBorder="1" applyAlignment="1">
      <alignment horizontal="left" vertical="top" wrapText="1"/>
    </xf>
    <xf numFmtId="9" fontId="18" fillId="0" borderId="19" xfId="4" applyNumberFormat="1" applyFont="1" applyBorder="1" applyAlignment="1">
      <alignment horizontal="left" vertical="top" wrapText="1"/>
    </xf>
    <xf numFmtId="9" fontId="18" fillId="0" borderId="30" xfId="4" applyNumberFormat="1" applyFont="1" applyBorder="1" applyAlignment="1">
      <alignment horizontal="left" vertical="top" wrapText="1"/>
    </xf>
    <xf numFmtId="0" fontId="19" fillId="0" borderId="26" xfId="4" applyFont="1" applyBorder="1" applyAlignment="1">
      <alignment horizontal="left" vertical="top" wrapText="1"/>
    </xf>
    <xf numFmtId="0" fontId="19" fillId="0" borderId="19" xfId="4" applyFont="1" applyBorder="1" applyAlignment="1">
      <alignment horizontal="left" vertical="top" wrapText="1"/>
    </xf>
    <xf numFmtId="0" fontId="19" fillId="0" borderId="30" xfId="4" applyFont="1" applyBorder="1" applyAlignment="1">
      <alignment horizontal="left" vertical="top" wrapText="1"/>
    </xf>
    <xf numFmtId="0" fontId="7" fillId="20" borderId="31" xfId="0" applyFont="1" applyFill="1" applyBorder="1" applyAlignment="1">
      <alignment horizontal="center" vertical="top" wrapText="1"/>
    </xf>
    <xf numFmtId="0" fontId="7" fillId="20" borderId="22" xfId="0" applyFont="1" applyFill="1" applyBorder="1" applyAlignment="1">
      <alignment horizontal="center" vertical="top" wrapText="1"/>
    </xf>
    <xf numFmtId="0" fontId="7" fillId="20" borderId="23" xfId="0" applyFont="1" applyFill="1" applyBorder="1" applyAlignment="1">
      <alignment horizontal="center" vertical="top" wrapText="1"/>
    </xf>
    <xf numFmtId="0" fontId="14" fillId="0" borderId="52" xfId="0" applyFont="1" applyBorder="1" applyAlignment="1">
      <alignment horizontal="left" vertical="top" wrapText="1"/>
    </xf>
    <xf numFmtId="0" fontId="14" fillId="0" borderId="59" xfId="0" applyFont="1" applyBorder="1" applyAlignment="1">
      <alignment horizontal="left" vertical="top" wrapText="1"/>
    </xf>
    <xf numFmtId="0" fontId="14" fillId="0" borderId="66" xfId="0" applyFont="1" applyBorder="1" applyAlignment="1">
      <alignment horizontal="left" vertical="top" wrapText="1"/>
    </xf>
    <xf numFmtId="0" fontId="14" fillId="0" borderId="51" xfId="0" applyFont="1" applyBorder="1" applyAlignment="1">
      <alignment horizontal="left" vertical="top" wrapText="1"/>
    </xf>
    <xf numFmtId="0" fontId="14" fillId="0" borderId="20" xfId="0" applyFont="1" applyBorder="1" applyAlignment="1">
      <alignment horizontal="left" vertical="top" wrapText="1"/>
    </xf>
    <xf numFmtId="0" fontId="14" fillId="0" borderId="46" xfId="0" applyFont="1" applyBorder="1" applyAlignment="1">
      <alignment horizontal="left" vertical="top" wrapText="1"/>
    </xf>
    <xf numFmtId="0" fontId="6" fillId="0" borderId="50" xfId="0" applyFont="1" applyBorder="1" applyAlignment="1">
      <alignment horizontal="left" vertical="top" wrapText="1"/>
    </xf>
    <xf numFmtId="0" fontId="6" fillId="0" borderId="16" xfId="0" applyFont="1" applyBorder="1" applyAlignment="1">
      <alignment horizontal="left" vertical="top" wrapText="1"/>
    </xf>
    <xf numFmtId="0" fontId="6" fillId="0" borderId="44" xfId="0" applyFont="1" applyBorder="1" applyAlignment="1">
      <alignment horizontal="left" vertical="top" wrapText="1"/>
    </xf>
    <xf numFmtId="0" fontId="14" fillId="0" borderId="52" xfId="7" applyFont="1" applyBorder="1" applyAlignment="1">
      <alignment horizontal="left" vertical="top" wrapText="1"/>
    </xf>
    <xf numFmtId="0" fontId="14" fillId="0" borderId="59" xfId="7" applyFont="1" applyBorder="1" applyAlignment="1">
      <alignment horizontal="left" vertical="top" wrapText="1"/>
    </xf>
    <xf numFmtId="0" fontId="14" fillId="0" borderId="66" xfId="7" applyFont="1" applyBorder="1" applyAlignment="1">
      <alignment horizontal="left" vertical="top" wrapText="1"/>
    </xf>
    <xf numFmtId="0" fontId="5" fillId="12" borderId="31" xfId="0" applyFont="1" applyFill="1" applyBorder="1" applyAlignment="1">
      <alignment horizontal="center" vertical="top"/>
    </xf>
    <xf numFmtId="0" fontId="5" fillId="12" borderId="22" xfId="0" applyFont="1" applyFill="1" applyBorder="1" applyAlignment="1">
      <alignment horizontal="center" vertical="top"/>
    </xf>
    <xf numFmtId="0" fontId="5" fillId="12" borderId="23" xfId="0" applyFont="1" applyFill="1" applyBorder="1" applyAlignment="1">
      <alignment horizontal="center" vertical="top"/>
    </xf>
    <xf numFmtId="49" fontId="45" fillId="0" borderId="41" xfId="0" applyNumberFormat="1" applyFont="1" applyBorder="1" applyAlignment="1">
      <alignment horizontal="center" vertical="top" wrapText="1"/>
    </xf>
    <xf numFmtId="0" fontId="4" fillId="6" borderId="50" xfId="0" applyFont="1" applyFill="1" applyBorder="1" applyAlignment="1">
      <alignment horizontal="right" vertical="top" wrapText="1"/>
    </xf>
    <xf numFmtId="0" fontId="4" fillId="6" borderId="16" xfId="0" applyFont="1" applyFill="1" applyBorder="1" applyAlignment="1">
      <alignment horizontal="right" vertical="top" wrapText="1"/>
    </xf>
    <xf numFmtId="0" fontId="4" fillId="6" borderId="44" xfId="0" applyFont="1" applyFill="1" applyBorder="1" applyAlignment="1">
      <alignment horizontal="right" vertical="top" wrapText="1"/>
    </xf>
    <xf numFmtId="49" fontId="5" fillId="7" borderId="48" xfId="0" applyNumberFormat="1" applyFont="1" applyFill="1" applyBorder="1" applyAlignment="1">
      <alignment horizontal="center" vertical="top"/>
    </xf>
    <xf numFmtId="49" fontId="5" fillId="7" borderId="17" xfId="0" applyNumberFormat="1" applyFont="1" applyFill="1" applyBorder="1" applyAlignment="1">
      <alignment horizontal="center" vertical="top"/>
    </xf>
    <xf numFmtId="49" fontId="5" fillId="7" borderId="40" xfId="0" applyNumberFormat="1" applyFont="1" applyFill="1" applyBorder="1" applyAlignment="1">
      <alignment horizontal="center" vertical="top"/>
    </xf>
    <xf numFmtId="0" fontId="4" fillId="11" borderId="41"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9" borderId="41" xfId="0" applyFont="1" applyFill="1" applyBorder="1" applyAlignment="1">
      <alignment horizontal="center" vertical="top" wrapText="1"/>
    </xf>
    <xf numFmtId="0" fontId="4" fillId="9" borderId="43" xfId="0" applyFont="1" applyFill="1" applyBorder="1" applyAlignment="1">
      <alignment horizontal="center" vertical="top" wrapText="1"/>
    </xf>
    <xf numFmtId="49" fontId="4" fillId="12" borderId="31" xfId="0" applyNumberFormat="1" applyFont="1" applyFill="1" applyBorder="1" applyAlignment="1">
      <alignment horizontal="right" vertical="top"/>
    </xf>
    <xf numFmtId="49" fontId="4" fillId="12" borderId="22" xfId="0" applyNumberFormat="1" applyFont="1" applyFill="1" applyBorder="1" applyAlignment="1">
      <alignment horizontal="right" vertical="top"/>
    </xf>
    <xf numFmtId="49" fontId="4" fillId="12" borderId="23" xfId="0" applyNumberFormat="1" applyFont="1" applyFill="1" applyBorder="1" applyAlignment="1">
      <alignment horizontal="right" vertical="top"/>
    </xf>
    <xf numFmtId="49" fontId="30" fillId="2" borderId="50" xfId="0" applyNumberFormat="1" applyFont="1" applyFill="1" applyBorder="1" applyAlignment="1">
      <alignment horizontal="center" vertical="top"/>
    </xf>
    <xf numFmtId="49" fontId="30" fillId="2" borderId="56" xfId="0" applyNumberFormat="1" applyFont="1" applyFill="1" applyBorder="1" applyAlignment="1">
      <alignment horizontal="center" vertical="top"/>
    </xf>
    <xf numFmtId="49" fontId="30" fillId="2" borderId="51" xfId="0" applyNumberFormat="1" applyFont="1" applyFill="1" applyBorder="1" applyAlignment="1">
      <alignment horizontal="center" vertical="top"/>
    </xf>
    <xf numFmtId="49" fontId="4" fillId="3" borderId="4" xfId="0" applyNumberFormat="1" applyFont="1" applyFill="1" applyBorder="1" applyAlignment="1">
      <alignment horizontal="center" vertical="top"/>
    </xf>
    <xf numFmtId="49" fontId="4" fillId="3" borderId="17"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7" borderId="62" xfId="0" applyNumberFormat="1" applyFont="1" applyFill="1" applyBorder="1" applyAlignment="1">
      <alignment horizontal="center" vertical="top" wrapText="1"/>
    </xf>
    <xf numFmtId="49" fontId="4" fillId="7" borderId="27" xfId="0" applyNumberFormat="1" applyFont="1" applyFill="1" applyBorder="1" applyAlignment="1">
      <alignment horizontal="center" vertical="top" wrapText="1"/>
    </xf>
    <xf numFmtId="0" fontId="24" fillId="7" borderId="39" xfId="0" applyFont="1" applyFill="1" applyBorder="1" applyAlignment="1">
      <alignment horizontal="center" vertical="top" wrapText="1"/>
    </xf>
    <xf numFmtId="0" fontId="11" fillId="7" borderId="48" xfId="0" applyFont="1" applyFill="1" applyBorder="1" applyAlignment="1">
      <alignment horizontal="left" vertical="top" wrapText="1"/>
    </xf>
    <xf numFmtId="0" fontId="11" fillId="7" borderId="17" xfId="0" applyFont="1" applyFill="1" applyBorder="1" applyAlignment="1">
      <alignment horizontal="left" vertical="top" wrapText="1"/>
    </xf>
    <xf numFmtId="49" fontId="2" fillId="7" borderId="4"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49" fontId="2" fillId="7" borderId="11" xfId="0" applyNumberFormat="1" applyFont="1" applyFill="1" applyBorder="1" applyAlignment="1">
      <alignment horizontal="center" vertical="top"/>
    </xf>
    <xf numFmtId="0" fontId="0" fillId="0" borderId="40" xfId="0" applyBorder="1" applyAlignment="1">
      <alignment vertical="top" wrapText="1"/>
    </xf>
    <xf numFmtId="0" fontId="11" fillId="7" borderId="17" xfId="0" applyFont="1" applyFill="1" applyBorder="1" applyAlignment="1">
      <alignment vertical="top" wrapText="1"/>
    </xf>
    <xf numFmtId="0" fontId="18" fillId="0" borderId="40" xfId="4" applyFont="1" applyBorder="1" applyAlignment="1">
      <alignment horizontal="center" vertical="center" textRotation="90" wrapText="1"/>
    </xf>
    <xf numFmtId="0" fontId="18" fillId="0" borderId="20" xfId="4" applyFont="1" applyBorder="1" applyAlignment="1">
      <alignment horizontal="center" vertical="center" textRotation="90" wrapText="1"/>
    </xf>
    <xf numFmtId="0" fontId="18" fillId="0" borderId="11" xfId="4" applyFont="1" applyBorder="1" applyAlignment="1">
      <alignment horizontal="center" vertical="center" textRotation="90" wrapText="1"/>
    </xf>
    <xf numFmtId="0" fontId="18" fillId="0" borderId="43" xfId="4" applyFont="1" applyBorder="1" applyAlignment="1">
      <alignment horizontal="center" vertical="center" wrapText="1"/>
    </xf>
    <xf numFmtId="0" fontId="4" fillId="11" borderId="22" xfId="0" applyFont="1" applyFill="1" applyBorder="1" applyAlignment="1">
      <alignment horizontal="center" vertical="top" wrapText="1"/>
    </xf>
    <xf numFmtId="0" fontId="4" fillId="11" borderId="23" xfId="0" applyFont="1" applyFill="1" applyBorder="1" applyAlignment="1">
      <alignment horizontal="center" vertical="top" wrapText="1"/>
    </xf>
    <xf numFmtId="0" fontId="4" fillId="9" borderId="22" xfId="0" applyFont="1" applyFill="1" applyBorder="1" applyAlignment="1">
      <alignment horizontal="center" vertical="top" wrapText="1"/>
    </xf>
    <xf numFmtId="0" fontId="4" fillId="9" borderId="23" xfId="0" applyFont="1" applyFill="1" applyBorder="1" applyAlignment="1">
      <alignment horizontal="center" vertical="top" wrapText="1"/>
    </xf>
    <xf numFmtId="0" fontId="28" fillId="10" borderId="31" xfId="0" applyFont="1" applyFill="1" applyBorder="1" applyAlignment="1">
      <alignment horizontal="left" vertical="top"/>
    </xf>
    <xf numFmtId="0" fontId="28" fillId="10" borderId="22" xfId="0" applyFont="1" applyFill="1" applyBorder="1" applyAlignment="1">
      <alignment horizontal="left" vertical="top"/>
    </xf>
    <xf numFmtId="0" fontId="28" fillId="7" borderId="31" xfId="0" applyFont="1" applyFill="1" applyBorder="1" applyAlignment="1">
      <alignment horizontal="left" vertical="top"/>
    </xf>
    <xf numFmtId="0" fontId="28" fillId="7" borderId="22" xfId="0" applyFont="1" applyFill="1" applyBorder="1" applyAlignment="1">
      <alignment horizontal="left" vertical="top"/>
    </xf>
    <xf numFmtId="0" fontId="0" fillId="0" borderId="41" xfId="0" applyBorder="1" applyAlignment="1">
      <alignment horizontal="center"/>
    </xf>
    <xf numFmtId="0" fontId="18" fillId="0" borderId="37" xfId="4" applyFont="1" applyBorder="1" applyAlignment="1">
      <alignment horizontal="center" vertical="center" wrapText="1"/>
    </xf>
    <xf numFmtId="0" fontId="18" fillId="0" borderId="29" xfId="4" applyFont="1" applyBorder="1" applyAlignment="1">
      <alignment horizontal="center" vertical="center" wrapText="1"/>
    </xf>
    <xf numFmtId="0" fontId="20" fillId="0" borderId="0" xfId="0" applyFont="1" applyAlignment="1">
      <alignment horizontal="center" wrapText="1"/>
    </xf>
    <xf numFmtId="0" fontId="18" fillId="0" borderId="42" xfId="4" applyFont="1" applyBorder="1" applyAlignment="1">
      <alignment horizontal="center" vertical="center" textRotation="90"/>
    </xf>
    <xf numFmtId="0" fontId="5" fillId="0" borderId="26" xfId="0" applyFont="1" applyBorder="1" applyAlignment="1">
      <alignment horizontal="left" vertical="top" wrapText="1"/>
    </xf>
    <xf numFmtId="0" fontId="0" fillId="0" borderId="19" xfId="0" applyBorder="1" applyAlignment="1">
      <alignment horizontal="left" vertical="top" wrapText="1"/>
    </xf>
    <xf numFmtId="0" fontId="0" fillId="0" borderId="30" xfId="0" applyBorder="1" applyAlignment="1">
      <alignment horizontal="left" vertical="top" wrapText="1"/>
    </xf>
    <xf numFmtId="0" fontId="5" fillId="0" borderId="30" xfId="0" applyFont="1" applyBorder="1" applyAlignment="1">
      <alignment horizontal="left" vertical="top" wrapText="1"/>
    </xf>
    <xf numFmtId="0" fontId="28" fillId="0" borderId="0" xfId="0" applyFont="1" applyAlignment="1">
      <alignment horizontal="left" wrapText="1"/>
    </xf>
    <xf numFmtId="0" fontId="7" fillId="0" borderId="0" xfId="0" applyFont="1" applyAlignment="1">
      <alignment horizontal="left" wrapText="1"/>
    </xf>
    <xf numFmtId="49" fontId="3" fillId="7" borderId="4" xfId="0" applyNumberFormat="1" applyFont="1" applyFill="1" applyBorder="1" applyAlignment="1">
      <alignment horizontal="center" vertical="top"/>
    </xf>
    <xf numFmtId="49" fontId="3" fillId="7" borderId="49" xfId="0" applyNumberFormat="1" applyFont="1" applyFill="1" applyBorder="1" applyAlignment="1">
      <alignment horizontal="center" vertical="top"/>
    </xf>
    <xf numFmtId="49" fontId="3" fillId="7" borderId="11" xfId="0" applyNumberFormat="1" applyFont="1" applyFill="1" applyBorder="1" applyAlignment="1">
      <alignment horizontal="center" vertical="top"/>
    </xf>
    <xf numFmtId="49" fontId="16" fillId="2" borderId="50" xfId="0" applyNumberFormat="1" applyFont="1" applyFill="1" applyBorder="1" applyAlignment="1">
      <alignment horizontal="center" vertical="top"/>
    </xf>
    <xf numFmtId="49" fontId="16" fillId="2" borderId="56" xfId="0" applyNumberFormat="1" applyFont="1" applyFill="1" applyBorder="1" applyAlignment="1">
      <alignment horizontal="center" vertical="top"/>
    </xf>
    <xf numFmtId="49" fontId="16" fillId="2" borderId="51" xfId="0" applyNumberFormat="1" applyFont="1" applyFill="1" applyBorder="1" applyAlignment="1">
      <alignment horizontal="center" vertical="top"/>
    </xf>
    <xf numFmtId="49" fontId="16" fillId="2" borderId="48" xfId="0" applyNumberFormat="1" applyFont="1" applyFill="1" applyBorder="1" applyAlignment="1">
      <alignment horizontal="center" vertical="top"/>
    </xf>
    <xf numFmtId="49" fontId="16" fillId="2" borderId="40" xfId="0" applyNumberFormat="1" applyFont="1" applyFill="1" applyBorder="1" applyAlignment="1">
      <alignment horizontal="center" vertical="top"/>
    </xf>
    <xf numFmtId="49" fontId="16" fillId="9" borderId="48" xfId="0" applyNumberFormat="1" applyFont="1" applyFill="1" applyBorder="1" applyAlignment="1">
      <alignment horizontal="center" vertical="top"/>
    </xf>
    <xf numFmtId="49" fontId="16" fillId="9" borderId="40" xfId="0" applyNumberFormat="1" applyFont="1" applyFill="1" applyBorder="1" applyAlignment="1">
      <alignment horizontal="center" vertical="top"/>
    </xf>
    <xf numFmtId="49" fontId="28" fillId="3" borderId="4" xfId="0" applyNumberFormat="1" applyFont="1" applyFill="1" applyBorder="1" applyAlignment="1">
      <alignment horizontal="center" vertical="top"/>
    </xf>
    <xf numFmtId="49" fontId="28" fillId="3" borderId="17" xfId="0" applyNumberFormat="1" applyFont="1" applyFill="1" applyBorder="1" applyAlignment="1">
      <alignment horizontal="center" vertical="top"/>
    </xf>
    <xf numFmtId="49" fontId="28" fillId="3" borderId="11" xfId="0" applyNumberFormat="1" applyFont="1" applyFill="1" applyBorder="1" applyAlignment="1">
      <alignment horizontal="center" vertical="top"/>
    </xf>
    <xf numFmtId="49" fontId="28" fillId="7" borderId="62" xfId="0" applyNumberFormat="1" applyFont="1" applyFill="1" applyBorder="1" applyAlignment="1">
      <alignment horizontal="center" vertical="top" wrapText="1"/>
    </xf>
    <xf numFmtId="49" fontId="28" fillId="7" borderId="27" xfId="0" applyNumberFormat="1" applyFont="1" applyFill="1" applyBorder="1" applyAlignment="1">
      <alignment horizontal="center" vertical="top" wrapText="1"/>
    </xf>
    <xf numFmtId="0" fontId="7" fillId="7" borderId="39" xfId="0" applyFont="1" applyFill="1" applyBorder="1" applyAlignment="1">
      <alignment horizontal="center" vertical="top" wrapText="1"/>
    </xf>
    <xf numFmtId="49" fontId="16" fillId="2" borderId="4" xfId="0" applyNumberFormat="1" applyFont="1" applyFill="1" applyBorder="1" applyAlignment="1">
      <alignment horizontal="center" vertical="top"/>
    </xf>
    <xf numFmtId="49" fontId="16" fillId="2" borderId="49" xfId="0" applyNumberFormat="1" applyFont="1" applyFill="1" applyBorder="1" applyAlignment="1">
      <alignment horizontal="center" vertical="top"/>
    </xf>
    <xf numFmtId="49" fontId="16" fillId="2" borderId="11" xfId="0" applyNumberFormat="1" applyFont="1" applyFill="1" applyBorder="1" applyAlignment="1">
      <alignment horizontal="center" vertical="top"/>
    </xf>
    <xf numFmtId="49" fontId="28" fillId="3" borderId="49" xfId="0" applyNumberFormat="1" applyFont="1" applyFill="1" applyBorder="1" applyAlignment="1">
      <alignment horizontal="center" vertical="top"/>
    </xf>
    <xf numFmtId="49" fontId="28" fillId="7" borderId="76" xfId="0" applyNumberFormat="1" applyFont="1" applyFill="1" applyBorder="1" applyAlignment="1">
      <alignment horizontal="center" vertical="top" wrapText="1"/>
    </xf>
    <xf numFmtId="49" fontId="28" fillId="7" borderId="75" xfId="0" applyNumberFormat="1" applyFont="1" applyFill="1" applyBorder="1" applyAlignment="1">
      <alignment horizontal="center" vertical="top" wrapText="1"/>
    </xf>
    <xf numFmtId="49" fontId="28" fillId="7" borderId="28" xfId="0" applyNumberFormat="1" applyFont="1" applyFill="1" applyBorder="1" applyAlignment="1">
      <alignment horizontal="center" vertical="top" wrapText="1"/>
    </xf>
    <xf numFmtId="49" fontId="28" fillId="7" borderId="26" xfId="0" applyNumberFormat="1" applyFont="1" applyFill="1" applyBorder="1" applyAlignment="1">
      <alignment horizontal="center" vertical="top" wrapText="1"/>
    </xf>
    <xf numFmtId="49" fontId="28" fillId="7" borderId="19" xfId="0" applyNumberFormat="1" applyFont="1" applyFill="1" applyBorder="1" applyAlignment="1">
      <alignment horizontal="center" vertical="top" wrapText="1"/>
    </xf>
    <xf numFmtId="49" fontId="28" fillId="7" borderId="30" xfId="0" applyNumberFormat="1" applyFont="1" applyFill="1" applyBorder="1" applyAlignment="1">
      <alignment horizontal="center" vertical="top" wrapText="1"/>
    </xf>
    <xf numFmtId="0" fontId="11" fillId="7" borderId="16" xfId="0" applyFont="1" applyFill="1" applyBorder="1" applyAlignment="1">
      <alignment horizontal="left" vertical="top" wrapText="1"/>
    </xf>
    <xf numFmtId="0" fontId="11" fillId="7" borderId="59" xfId="0" applyFont="1" applyFill="1" applyBorder="1" applyAlignment="1">
      <alignment horizontal="left" vertical="top" wrapText="1"/>
    </xf>
    <xf numFmtId="0" fontId="11" fillId="7" borderId="20" xfId="0" applyFont="1" applyFill="1" applyBorder="1" applyAlignment="1">
      <alignment horizontal="left" vertical="top" wrapText="1"/>
    </xf>
    <xf numFmtId="0" fontId="11" fillId="0" borderId="74" xfId="0" applyFont="1" applyBorder="1" applyAlignment="1">
      <alignment horizontal="left" vertical="top" wrapText="1"/>
    </xf>
    <xf numFmtId="49" fontId="16" fillId="2" borderId="17" xfId="0" applyNumberFormat="1" applyFont="1" applyFill="1" applyBorder="1" applyAlignment="1">
      <alignment horizontal="center" vertical="top"/>
    </xf>
    <xf numFmtId="49" fontId="28" fillId="3" borderId="48" xfId="0" applyNumberFormat="1" applyFont="1" applyFill="1" applyBorder="1" applyAlignment="1">
      <alignment horizontal="center" vertical="top"/>
    </xf>
    <xf numFmtId="49" fontId="28" fillId="3" borderId="40" xfId="0" applyNumberFormat="1" applyFont="1" applyFill="1" applyBorder="1" applyAlignment="1">
      <alignment horizontal="center" vertical="top"/>
    </xf>
    <xf numFmtId="49" fontId="28" fillId="7" borderId="33" xfId="0" applyNumberFormat="1" applyFont="1" applyFill="1" applyBorder="1" applyAlignment="1">
      <alignment horizontal="center" vertical="top" wrapText="1"/>
    </xf>
    <xf numFmtId="49" fontId="28" fillId="7" borderId="5" xfId="0" applyNumberFormat="1" applyFont="1" applyFill="1" applyBorder="1" applyAlignment="1">
      <alignment horizontal="center" vertical="top" wrapText="1"/>
    </xf>
    <xf numFmtId="49" fontId="28" fillId="7" borderId="37" xfId="0" applyNumberFormat="1" applyFont="1" applyFill="1" applyBorder="1" applyAlignment="1">
      <alignment horizontal="center" vertical="top" wrapText="1"/>
    </xf>
    <xf numFmtId="0" fontId="11" fillId="7" borderId="40" xfId="0" applyFont="1" applyFill="1" applyBorder="1" applyAlignment="1">
      <alignment horizontal="left" vertical="top" wrapText="1"/>
    </xf>
    <xf numFmtId="49" fontId="3" fillId="7" borderId="48" xfId="0" applyNumberFormat="1" applyFont="1" applyFill="1" applyBorder="1" applyAlignment="1">
      <alignment horizontal="center" vertical="top"/>
    </xf>
    <xf numFmtId="49" fontId="3" fillId="7" borderId="17" xfId="0" applyNumberFormat="1" applyFont="1" applyFill="1" applyBorder="1" applyAlignment="1">
      <alignment horizontal="center" vertical="top"/>
    </xf>
    <xf numFmtId="49" fontId="3" fillId="7" borderId="40" xfId="0" applyNumberFormat="1" applyFont="1" applyFill="1" applyBorder="1" applyAlignment="1">
      <alignment horizontal="center" vertical="top"/>
    </xf>
    <xf numFmtId="49" fontId="11" fillId="7" borderId="48" xfId="0" applyNumberFormat="1" applyFont="1" applyFill="1" applyBorder="1" applyAlignment="1">
      <alignment horizontal="center" vertical="top"/>
    </xf>
    <xf numFmtId="49" fontId="11" fillId="7" borderId="17" xfId="0" applyNumberFormat="1" applyFont="1" applyFill="1" applyBorder="1" applyAlignment="1">
      <alignment horizontal="center" vertical="top"/>
    </xf>
    <xf numFmtId="49" fontId="11" fillId="7" borderId="40" xfId="0" applyNumberFormat="1" applyFont="1" applyFill="1" applyBorder="1" applyAlignment="1">
      <alignment horizontal="center" vertical="top"/>
    </xf>
    <xf numFmtId="0" fontId="11" fillId="7" borderId="33" xfId="0" applyFont="1" applyFill="1" applyBorder="1" applyAlignment="1">
      <alignment horizontal="left" vertical="top"/>
    </xf>
    <xf numFmtId="0" fontId="11" fillId="7" borderId="68" xfId="0" applyFont="1" applyFill="1" applyBorder="1" applyAlignment="1">
      <alignment horizontal="left" vertical="top"/>
    </xf>
    <xf numFmtId="0" fontId="11" fillId="7" borderId="25" xfId="0" applyFont="1" applyFill="1" applyBorder="1" applyAlignment="1">
      <alignment horizontal="center" vertical="top"/>
    </xf>
    <xf numFmtId="0" fontId="11" fillId="7" borderId="35" xfId="0" applyFont="1" applyFill="1" applyBorder="1" applyAlignment="1">
      <alignment horizontal="center" vertical="top"/>
    </xf>
    <xf numFmtId="0" fontId="11" fillId="7" borderId="26" xfId="0" applyFont="1" applyFill="1" applyBorder="1" applyAlignment="1">
      <alignment horizontal="left" vertical="top" wrapText="1"/>
    </xf>
    <xf numFmtId="0" fontId="11" fillId="7" borderId="73" xfId="0" applyFont="1" applyFill="1" applyBorder="1" applyAlignment="1">
      <alignment horizontal="left" vertical="top" wrapText="1"/>
    </xf>
    <xf numFmtId="0" fontId="11" fillId="0" borderId="10" xfId="0" applyFont="1" applyBorder="1" applyAlignment="1">
      <alignment horizontal="center" vertical="top" wrapText="1"/>
    </xf>
    <xf numFmtId="0" fontId="11" fillId="0" borderId="30" xfId="0" applyFont="1" applyBorder="1" applyAlignment="1">
      <alignment horizontal="center" vertical="top" wrapText="1"/>
    </xf>
    <xf numFmtId="0" fontId="4" fillId="0" borderId="31" xfId="0" applyFont="1" applyBorder="1" applyAlignment="1">
      <alignment horizontal="center" vertical="top"/>
    </xf>
    <xf numFmtId="0" fontId="4" fillId="0" borderId="22" xfId="0" applyFont="1" applyBorder="1" applyAlignment="1">
      <alignment horizontal="center" vertical="top"/>
    </xf>
    <xf numFmtId="0" fontId="4" fillId="0" borderId="32" xfId="0" applyFont="1" applyBorder="1" applyAlignment="1">
      <alignment horizontal="center" vertical="top"/>
    </xf>
    <xf numFmtId="0" fontId="4" fillId="7" borderId="31" xfId="0" applyFont="1" applyFill="1" applyBorder="1" applyAlignment="1">
      <alignment horizontal="left" vertical="top"/>
    </xf>
    <xf numFmtId="0" fontId="4" fillId="7" borderId="22" xfId="0" applyFont="1" applyFill="1" applyBorder="1" applyAlignment="1">
      <alignment horizontal="left" vertical="top"/>
    </xf>
    <xf numFmtId="0" fontId="11" fillId="7" borderId="9" xfId="0" applyFont="1" applyFill="1" applyBorder="1" applyAlignment="1">
      <alignment horizontal="left" vertical="top" wrapText="1"/>
    </xf>
    <xf numFmtId="0" fontId="11" fillId="7" borderId="68" xfId="0" applyFont="1" applyFill="1" applyBorder="1" applyAlignment="1">
      <alignment horizontal="left" vertical="top" wrapText="1"/>
    </xf>
    <xf numFmtId="0" fontId="11" fillId="7" borderId="8" xfId="0" applyFont="1" applyFill="1" applyBorder="1" applyAlignment="1">
      <alignment horizontal="center" vertical="top" wrapText="1"/>
    </xf>
    <xf numFmtId="0" fontId="11" fillId="7" borderId="35" xfId="0" applyFont="1" applyFill="1" applyBorder="1" applyAlignment="1">
      <alignment horizontal="center" vertical="top" wrapText="1"/>
    </xf>
    <xf numFmtId="0" fontId="11" fillId="7" borderId="8" xfId="0" applyFont="1" applyFill="1" applyBorder="1" applyAlignment="1">
      <alignment horizontal="center" vertical="top"/>
    </xf>
    <xf numFmtId="0" fontId="11" fillId="7" borderId="54" xfId="0" applyFont="1" applyFill="1" applyBorder="1" applyAlignment="1">
      <alignment horizontal="center" vertical="top"/>
    </xf>
    <xf numFmtId="0" fontId="11" fillId="0" borderId="10" xfId="0" applyFont="1" applyBorder="1" applyAlignment="1">
      <alignment horizontal="left" vertical="top" wrapText="1"/>
    </xf>
    <xf numFmtId="0" fontId="28" fillId="9" borderId="22" xfId="0" applyFont="1" applyFill="1" applyBorder="1" applyAlignment="1">
      <alignment horizontal="center" vertical="top" wrapText="1"/>
    </xf>
    <xf numFmtId="0" fontId="28" fillId="9" borderId="23" xfId="0" applyFont="1" applyFill="1" applyBorder="1" applyAlignment="1">
      <alignment horizontal="center" vertical="top" wrapText="1"/>
    </xf>
    <xf numFmtId="0" fontId="28" fillId="7" borderId="63" xfId="0" applyFont="1" applyFill="1" applyBorder="1" applyAlignment="1">
      <alignment horizontal="center" vertical="top"/>
    </xf>
    <xf numFmtId="0" fontId="28" fillId="7" borderId="64" xfId="0" applyFont="1" applyFill="1" applyBorder="1" applyAlignment="1">
      <alignment horizontal="center" vertical="top"/>
    </xf>
    <xf numFmtId="0" fontId="28" fillId="7" borderId="71" xfId="0" applyFont="1" applyFill="1" applyBorder="1" applyAlignment="1">
      <alignment horizontal="center" vertical="top"/>
    </xf>
    <xf numFmtId="0" fontId="28" fillId="7" borderId="42" xfId="0" applyFont="1" applyFill="1" applyBorder="1" applyAlignment="1">
      <alignment horizontal="center" vertical="top"/>
    </xf>
    <xf numFmtId="0" fontId="28" fillId="7" borderId="41" xfId="0" applyFont="1" applyFill="1" applyBorder="1" applyAlignment="1">
      <alignment horizontal="center" vertical="top"/>
    </xf>
    <xf numFmtId="0" fontId="28" fillId="7" borderId="43" xfId="0" applyFont="1" applyFill="1" applyBorder="1" applyAlignment="1">
      <alignment horizontal="center" vertical="top"/>
    </xf>
    <xf numFmtId="0" fontId="11" fillId="7" borderId="48" xfId="0" applyFont="1" applyFill="1" applyBorder="1" applyAlignment="1">
      <alignment vertical="top" wrapText="1"/>
    </xf>
    <xf numFmtId="49" fontId="11" fillId="7" borderId="63" xfId="0" applyNumberFormat="1" applyFont="1" applyFill="1" applyBorder="1" applyAlignment="1">
      <alignment horizontal="center" vertical="top"/>
    </xf>
    <xf numFmtId="49" fontId="11" fillId="7" borderId="56" xfId="0" applyNumberFormat="1" applyFont="1" applyFill="1" applyBorder="1" applyAlignment="1">
      <alignment horizontal="center" vertical="top"/>
    </xf>
    <xf numFmtId="49" fontId="11" fillId="7" borderId="16"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28" xfId="0" applyNumberFormat="1" applyFont="1" applyFill="1" applyBorder="1" applyAlignment="1">
      <alignment horizontal="center" vertical="top"/>
    </xf>
    <xf numFmtId="0" fontId="11" fillId="7" borderId="79" xfId="0" applyFont="1" applyFill="1" applyBorder="1" applyAlignment="1">
      <alignment horizontal="left" vertical="top" wrapText="1"/>
    </xf>
    <xf numFmtId="0" fontId="11" fillId="7" borderId="41" xfId="0" applyFont="1" applyFill="1" applyBorder="1" applyAlignment="1">
      <alignment horizontal="left" vertical="top" wrapText="1"/>
    </xf>
    <xf numFmtId="0" fontId="11" fillId="7" borderId="29" xfId="0" applyFont="1" applyFill="1" applyBorder="1" applyAlignment="1">
      <alignment horizontal="center" vertical="top" wrapText="1"/>
    </xf>
    <xf numFmtId="0" fontId="11" fillId="7" borderId="29" xfId="0" applyFont="1" applyFill="1" applyBorder="1" applyAlignment="1">
      <alignment horizontal="center" vertical="top"/>
    </xf>
    <xf numFmtId="0" fontId="11" fillId="7" borderId="37" xfId="0" applyFont="1" applyFill="1" applyBorder="1" applyAlignment="1">
      <alignment horizontal="left" vertical="top" wrapText="1"/>
    </xf>
    <xf numFmtId="0" fontId="11" fillId="7" borderId="33" xfId="0" applyFont="1" applyFill="1" applyBorder="1" applyAlignment="1">
      <alignment horizontal="left" vertical="top" wrapText="1"/>
    </xf>
    <xf numFmtId="0" fontId="11" fillId="7" borderId="25" xfId="0" applyFont="1" applyFill="1" applyBorder="1" applyAlignment="1">
      <alignment horizontal="center" vertical="top" wrapText="1"/>
    </xf>
    <xf numFmtId="0" fontId="11" fillId="0" borderId="73" xfId="0" applyFont="1" applyBorder="1" applyAlignment="1">
      <alignment horizontal="left" vertical="top" wrapText="1"/>
    </xf>
    <xf numFmtId="0" fontId="7" fillId="0" borderId="17" xfId="0" applyFont="1" applyBorder="1" applyAlignment="1">
      <alignment horizontal="left" vertical="top" wrapText="1"/>
    </xf>
    <xf numFmtId="0" fontId="28" fillId="9" borderId="31" xfId="0" applyFont="1" applyFill="1" applyBorder="1" applyAlignment="1">
      <alignment horizontal="right" vertical="top" wrapText="1"/>
    </xf>
    <xf numFmtId="0" fontId="28" fillId="9" borderId="22" xfId="0" applyFont="1" applyFill="1" applyBorder="1" applyAlignment="1">
      <alignment horizontal="right" vertical="top" wrapText="1"/>
    </xf>
    <xf numFmtId="0" fontId="28" fillId="9" borderId="23" xfId="0" applyFont="1" applyFill="1" applyBorder="1" applyAlignment="1">
      <alignment horizontal="right" vertical="top" wrapText="1"/>
    </xf>
    <xf numFmtId="0" fontId="28" fillId="23" borderId="31" xfId="0" applyFont="1" applyFill="1" applyBorder="1" applyAlignment="1">
      <alignment horizontal="right" vertical="top" wrapText="1"/>
    </xf>
    <xf numFmtId="0" fontId="28" fillId="23" borderId="22" xfId="0" applyFont="1" applyFill="1" applyBorder="1" applyAlignment="1">
      <alignment horizontal="right" vertical="top" wrapText="1"/>
    </xf>
    <xf numFmtId="0" fontId="28" fillId="23" borderId="23" xfId="0" applyFont="1" applyFill="1" applyBorder="1" applyAlignment="1">
      <alignment horizontal="right" vertical="top" wrapText="1"/>
    </xf>
    <xf numFmtId="49" fontId="16" fillId="7" borderId="31" xfId="0" applyNumberFormat="1" applyFont="1" applyFill="1" applyBorder="1" applyAlignment="1">
      <alignment horizontal="right" vertical="top"/>
    </xf>
    <xf numFmtId="49" fontId="16" fillId="7" borderId="22" xfId="0" applyNumberFormat="1" applyFont="1" applyFill="1" applyBorder="1" applyAlignment="1">
      <alignment horizontal="right" vertical="top"/>
    </xf>
    <xf numFmtId="49" fontId="16" fillId="7" borderId="23" xfId="0" applyNumberFormat="1" applyFont="1" applyFill="1" applyBorder="1" applyAlignment="1">
      <alignment horizontal="right" vertical="top"/>
    </xf>
    <xf numFmtId="49" fontId="16" fillId="24" borderId="31" xfId="0" applyNumberFormat="1" applyFont="1" applyFill="1" applyBorder="1" applyAlignment="1">
      <alignment horizontal="right" vertical="top"/>
    </xf>
    <xf numFmtId="49" fontId="16" fillId="24" borderId="22" xfId="0" applyNumberFormat="1" applyFont="1" applyFill="1" applyBorder="1" applyAlignment="1">
      <alignment horizontal="right" vertical="top"/>
    </xf>
    <xf numFmtId="49" fontId="16" fillId="24" borderId="23" xfId="0" applyNumberFormat="1" applyFont="1" applyFill="1" applyBorder="1" applyAlignment="1">
      <alignment horizontal="right" vertical="top"/>
    </xf>
    <xf numFmtId="49" fontId="28" fillId="12" borderId="31" xfId="0" applyNumberFormat="1" applyFont="1" applyFill="1" applyBorder="1" applyAlignment="1">
      <alignment horizontal="right" vertical="top"/>
    </xf>
    <xf numFmtId="49" fontId="28" fillId="12" borderId="22" xfId="0" applyNumberFormat="1" applyFont="1" applyFill="1" applyBorder="1" applyAlignment="1">
      <alignment horizontal="right" vertical="top"/>
    </xf>
    <xf numFmtId="49" fontId="28" fillId="12" borderId="23" xfId="0" applyNumberFormat="1" applyFont="1" applyFill="1" applyBorder="1" applyAlignment="1">
      <alignment horizontal="right" vertical="top"/>
    </xf>
    <xf numFmtId="49" fontId="20" fillId="2" borderId="48" xfId="0" applyNumberFormat="1" applyFont="1" applyFill="1" applyBorder="1" applyAlignment="1">
      <alignment horizontal="center" vertical="top"/>
    </xf>
    <xf numFmtId="49" fontId="20" fillId="2" borderId="17" xfId="0" applyNumberFormat="1" applyFont="1" applyFill="1" applyBorder="1" applyAlignment="1">
      <alignment horizontal="center" vertical="top"/>
    </xf>
    <xf numFmtId="49" fontId="20" fillId="2" borderId="40" xfId="0" applyNumberFormat="1" applyFont="1" applyFill="1" applyBorder="1" applyAlignment="1">
      <alignment horizontal="center" vertical="top"/>
    </xf>
    <xf numFmtId="49" fontId="20" fillId="3" borderId="48" xfId="0" applyNumberFormat="1" applyFont="1" applyFill="1" applyBorder="1" applyAlignment="1">
      <alignment horizontal="center" vertical="top"/>
    </xf>
    <xf numFmtId="49" fontId="20" fillId="3" borderId="17" xfId="0" applyNumberFormat="1" applyFont="1" applyFill="1" applyBorder="1" applyAlignment="1">
      <alignment horizontal="center" vertical="top"/>
    </xf>
    <xf numFmtId="49" fontId="20" fillId="3" borderId="40" xfId="0" applyNumberFormat="1" applyFont="1" applyFill="1" applyBorder="1" applyAlignment="1">
      <alignment horizontal="center" vertical="top"/>
    </xf>
    <xf numFmtId="49" fontId="20" fillId="7" borderId="33" xfId="0" applyNumberFormat="1" applyFont="1" applyFill="1" applyBorder="1" applyAlignment="1">
      <alignment horizontal="center" vertical="top" wrapText="1"/>
    </xf>
    <xf numFmtId="49" fontId="20" fillId="7" borderId="5" xfId="0" applyNumberFormat="1" applyFont="1" applyFill="1" applyBorder="1" applyAlignment="1">
      <alignment horizontal="center" vertical="top" wrapText="1"/>
    </xf>
    <xf numFmtId="49" fontId="20" fillId="7" borderId="37" xfId="0" applyNumberFormat="1" applyFont="1" applyFill="1" applyBorder="1" applyAlignment="1">
      <alignment horizontal="center" vertical="top" wrapText="1"/>
    </xf>
    <xf numFmtId="49" fontId="20" fillId="7" borderId="26" xfId="0" applyNumberFormat="1" applyFont="1" applyFill="1" applyBorder="1" applyAlignment="1">
      <alignment horizontal="center" vertical="top" wrapText="1"/>
    </xf>
    <xf numFmtId="49" fontId="20" fillId="7" borderId="19" xfId="0" applyNumberFormat="1" applyFont="1" applyFill="1" applyBorder="1" applyAlignment="1">
      <alignment horizontal="center" vertical="top" wrapText="1"/>
    </xf>
    <xf numFmtId="49" fontId="20" fillId="7" borderId="30" xfId="0" applyNumberFormat="1" applyFont="1" applyFill="1" applyBorder="1" applyAlignment="1">
      <alignment horizontal="center" vertical="top" wrapText="1"/>
    </xf>
    <xf numFmtId="0" fontId="18" fillId="7" borderId="48" xfId="0" applyFont="1" applyFill="1" applyBorder="1" applyAlignment="1">
      <alignment horizontal="left" vertical="top" wrapText="1"/>
    </xf>
    <xf numFmtId="0" fontId="18" fillId="7" borderId="17" xfId="0" applyFont="1" applyFill="1" applyBorder="1" applyAlignment="1">
      <alignment horizontal="left" vertical="top" wrapText="1"/>
    </xf>
    <xf numFmtId="0" fontId="18" fillId="7" borderId="40" xfId="0" applyFont="1" applyFill="1" applyBorder="1" applyAlignment="1">
      <alignment horizontal="left" vertical="top" wrapText="1"/>
    </xf>
    <xf numFmtId="49" fontId="20" fillId="2" borderId="50" xfId="0" applyNumberFormat="1" applyFont="1" applyFill="1" applyBorder="1" applyAlignment="1">
      <alignment horizontal="center" vertical="top"/>
    </xf>
    <xf numFmtId="49" fontId="20" fillId="2" borderId="56" xfId="0" applyNumberFormat="1" applyFont="1" applyFill="1" applyBorder="1" applyAlignment="1">
      <alignment horizontal="center" vertical="top"/>
    </xf>
    <xf numFmtId="49" fontId="20" fillId="2" borderId="51" xfId="0" applyNumberFormat="1" applyFont="1" applyFill="1" applyBorder="1" applyAlignment="1">
      <alignment horizontal="center" vertical="top"/>
    </xf>
    <xf numFmtId="49" fontId="20" fillId="3" borderId="4" xfId="0" applyNumberFormat="1" applyFont="1" applyFill="1" applyBorder="1" applyAlignment="1">
      <alignment horizontal="center" vertical="top"/>
    </xf>
    <xf numFmtId="49" fontId="20" fillId="3" borderId="11" xfId="0" applyNumberFormat="1" applyFont="1" applyFill="1" applyBorder="1" applyAlignment="1">
      <alignment horizontal="center" vertical="top"/>
    </xf>
    <xf numFmtId="49" fontId="20" fillId="7" borderId="62" xfId="0" applyNumberFormat="1" applyFont="1" applyFill="1" applyBorder="1" applyAlignment="1">
      <alignment horizontal="center" vertical="top" wrapText="1"/>
    </xf>
    <xf numFmtId="49" fontId="20" fillId="7" borderId="27" xfId="0" applyNumberFormat="1" applyFont="1" applyFill="1" applyBorder="1" applyAlignment="1">
      <alignment horizontal="center" vertical="top" wrapText="1"/>
    </xf>
    <xf numFmtId="0" fontId="18" fillId="7" borderId="39" xfId="0" applyFont="1" applyFill="1" applyBorder="1" applyAlignment="1">
      <alignment horizontal="center" vertical="top" wrapText="1"/>
    </xf>
    <xf numFmtId="0" fontId="20" fillId="9" borderId="41" xfId="0" applyFont="1" applyFill="1" applyBorder="1" applyAlignment="1">
      <alignment horizontal="center" vertical="top" wrapText="1"/>
    </xf>
    <xf numFmtId="0" fontId="20" fillId="9" borderId="43" xfId="0" applyFont="1" applyFill="1" applyBorder="1" applyAlignment="1">
      <alignment horizontal="center" vertical="top" wrapText="1"/>
    </xf>
    <xf numFmtId="0" fontId="20" fillId="10" borderId="22" xfId="0" applyFont="1" applyFill="1" applyBorder="1" applyAlignment="1">
      <alignment horizontal="left" vertical="top"/>
    </xf>
    <xf numFmtId="0" fontId="20" fillId="10" borderId="23" xfId="0" applyFont="1" applyFill="1" applyBorder="1" applyAlignment="1">
      <alignment horizontal="left" vertical="top"/>
    </xf>
    <xf numFmtId="49" fontId="18" fillId="7" borderId="48" xfId="0" applyNumberFormat="1" applyFont="1" applyFill="1" applyBorder="1" applyAlignment="1">
      <alignment horizontal="center" vertical="top"/>
    </xf>
    <xf numFmtId="49" fontId="18" fillId="7" borderId="17" xfId="0" applyNumberFormat="1" applyFont="1" applyFill="1" applyBorder="1" applyAlignment="1">
      <alignment horizontal="center" vertical="top"/>
    </xf>
    <xf numFmtId="49" fontId="18" fillId="7" borderId="40" xfId="0" applyNumberFormat="1" applyFont="1" applyFill="1" applyBorder="1" applyAlignment="1">
      <alignment horizontal="center" vertical="top"/>
    </xf>
    <xf numFmtId="0" fontId="20" fillId="11" borderId="41" xfId="0" applyFont="1" applyFill="1" applyBorder="1" applyAlignment="1">
      <alignment horizontal="center" vertical="top" wrapText="1"/>
    </xf>
    <xf numFmtId="0" fontId="20" fillId="11" borderId="43" xfId="0" applyFont="1" applyFill="1" applyBorder="1" applyAlignment="1">
      <alignment horizontal="center" vertical="top" wrapText="1"/>
    </xf>
    <xf numFmtId="0" fontId="20" fillId="0" borderId="63" xfId="0" applyFont="1" applyBorder="1" applyAlignment="1">
      <alignment horizontal="center" vertical="top"/>
    </xf>
    <xf numFmtId="0" fontId="20" fillId="0" borderId="64" xfId="0" applyFont="1" applyBorder="1" applyAlignment="1">
      <alignment horizontal="center" vertical="top"/>
    </xf>
    <xf numFmtId="0" fontId="20" fillId="0" borderId="62" xfId="0" applyFont="1" applyBorder="1" applyAlignment="1">
      <alignment horizontal="center" vertical="top"/>
    </xf>
    <xf numFmtId="0" fontId="20" fillId="0" borderId="31" xfId="0" applyFont="1" applyBorder="1" applyAlignment="1">
      <alignment horizontal="center" vertical="top"/>
    </xf>
    <xf numFmtId="0" fontId="20" fillId="0" borderId="22" xfId="0" applyFont="1" applyBorder="1" applyAlignment="1">
      <alignment horizontal="center" vertical="top"/>
    </xf>
    <xf numFmtId="0" fontId="20" fillId="0" borderId="32" xfId="0" applyFont="1" applyBorder="1" applyAlignment="1">
      <alignment horizontal="center" vertical="top"/>
    </xf>
    <xf numFmtId="0" fontId="20" fillId="7" borderId="42" xfId="0" applyFont="1" applyFill="1" applyBorder="1" applyAlignment="1">
      <alignment horizontal="left" vertical="top"/>
    </xf>
    <xf numFmtId="0" fontId="20" fillId="7" borderId="41" xfId="0" applyFont="1" applyFill="1" applyBorder="1" applyAlignment="1">
      <alignment horizontal="left" vertical="top"/>
    </xf>
    <xf numFmtId="0" fontId="18" fillId="0" borderId="0" xfId="0" applyFont="1" applyAlignment="1">
      <alignment horizontal="left" vertical="top" wrapText="1"/>
    </xf>
    <xf numFmtId="0" fontId="22" fillId="0" borderId="0" xfId="0" applyFont="1" applyAlignment="1">
      <alignment vertical="top"/>
    </xf>
    <xf numFmtId="0" fontId="20" fillId="0" borderId="0" xfId="0" applyFont="1" applyAlignment="1">
      <alignment vertical="top" wrapText="1"/>
    </xf>
    <xf numFmtId="0" fontId="20" fillId="7" borderId="31" xfId="0" applyFont="1" applyFill="1" applyBorder="1" applyAlignment="1">
      <alignment horizontal="left" vertical="top"/>
    </xf>
    <xf numFmtId="0" fontId="20" fillId="7" borderId="22" xfId="0" applyFont="1" applyFill="1" applyBorder="1" applyAlignment="1">
      <alignment horizontal="left" vertical="top"/>
    </xf>
    <xf numFmtId="0" fontId="18" fillId="7" borderId="26" xfId="4" applyFont="1" applyFill="1" applyBorder="1" applyAlignment="1">
      <alignment vertical="top" wrapText="1"/>
    </xf>
    <xf numFmtId="0" fontId="0" fillId="0" borderId="30" xfId="0" applyBorder="1" applyAlignment="1">
      <alignment vertical="top" wrapText="1"/>
    </xf>
    <xf numFmtId="0" fontId="20" fillId="10" borderId="31" xfId="0" applyFont="1" applyFill="1" applyBorder="1" applyAlignment="1">
      <alignment horizontal="left" vertical="top"/>
    </xf>
    <xf numFmtId="49" fontId="20" fillId="7" borderId="63" xfId="0" applyNumberFormat="1" applyFont="1" applyFill="1" applyBorder="1" applyAlignment="1">
      <alignment horizontal="center" vertical="top" wrapText="1"/>
    </xf>
    <xf numFmtId="49" fontId="20" fillId="7" borderId="56" xfId="0" applyNumberFormat="1" applyFont="1" applyFill="1" applyBorder="1" applyAlignment="1">
      <alignment horizontal="center" vertical="top" wrapText="1"/>
    </xf>
    <xf numFmtId="49" fontId="20" fillId="7" borderId="42" xfId="0" applyNumberFormat="1" applyFont="1" applyFill="1" applyBorder="1" applyAlignment="1">
      <alignment horizontal="center" vertical="top" wrapText="1"/>
    </xf>
    <xf numFmtId="0" fontId="18" fillId="7" borderId="34" xfId="0" applyFont="1" applyFill="1" applyBorder="1" applyAlignment="1">
      <alignment horizontal="center" vertical="top" wrapText="1"/>
    </xf>
    <xf numFmtId="0" fontId="18" fillId="7" borderId="6" xfId="0" applyFont="1" applyFill="1" applyBorder="1" applyAlignment="1">
      <alignment horizontal="center" vertical="top" wrapText="1"/>
    </xf>
    <xf numFmtId="0" fontId="18" fillId="7" borderId="38" xfId="0" applyFont="1" applyFill="1" applyBorder="1" applyAlignment="1">
      <alignment horizontal="center" vertical="top" wrapText="1"/>
    </xf>
    <xf numFmtId="0" fontId="36" fillId="7" borderId="48" xfId="0" applyFont="1" applyFill="1" applyBorder="1" applyAlignment="1">
      <alignment horizontal="left" vertical="top" wrapText="1"/>
    </xf>
    <xf numFmtId="0" fontId="0" fillId="0" borderId="17" xfId="0" applyBorder="1" applyAlignment="1">
      <alignment horizontal="left" vertical="top" wrapText="1"/>
    </xf>
    <xf numFmtId="0" fontId="0" fillId="0" borderId="40" xfId="0" applyBorder="1" applyAlignment="1">
      <alignment horizontal="left" vertical="top" wrapText="1"/>
    </xf>
    <xf numFmtId="0" fontId="20" fillId="9" borderId="22" xfId="0" applyFont="1" applyFill="1" applyBorder="1" applyAlignment="1">
      <alignment horizontal="center" vertical="top" wrapText="1"/>
    </xf>
    <xf numFmtId="0" fontId="20" fillId="9" borderId="23" xfId="0" applyFont="1" applyFill="1" applyBorder="1" applyAlignment="1">
      <alignment horizontal="center" vertical="top" wrapText="1"/>
    </xf>
    <xf numFmtId="49" fontId="18" fillId="7" borderId="63" xfId="0" applyNumberFormat="1" applyFont="1" applyFill="1" applyBorder="1" applyAlignment="1">
      <alignment horizontal="center" vertical="top"/>
    </xf>
    <xf numFmtId="49" fontId="18" fillId="7" borderId="56" xfId="0" applyNumberFormat="1" applyFont="1" applyFill="1" applyBorder="1" applyAlignment="1">
      <alignment horizontal="center" vertical="top"/>
    </xf>
    <xf numFmtId="49" fontId="18" fillId="7" borderId="42" xfId="0" applyNumberFormat="1" applyFont="1" applyFill="1" applyBorder="1" applyAlignment="1">
      <alignment horizontal="center" vertical="top"/>
    </xf>
    <xf numFmtId="49" fontId="41" fillId="12" borderId="31" xfId="0" applyNumberFormat="1" applyFont="1" applyFill="1" applyBorder="1" applyAlignment="1">
      <alignment horizontal="right" vertical="top"/>
    </xf>
    <xf numFmtId="49" fontId="41" fillId="12" borderId="22" xfId="0" applyNumberFormat="1" applyFont="1" applyFill="1" applyBorder="1" applyAlignment="1">
      <alignment horizontal="right" vertical="top"/>
    </xf>
    <xf numFmtId="49" fontId="41" fillId="12" borderId="23" xfId="0" applyNumberFormat="1" applyFont="1" applyFill="1" applyBorder="1" applyAlignment="1">
      <alignment horizontal="right" vertical="top"/>
    </xf>
    <xf numFmtId="0" fontId="18" fillId="12" borderId="31" xfId="0" applyFont="1" applyFill="1" applyBorder="1" applyAlignment="1">
      <alignment horizontal="center" vertical="top"/>
    </xf>
    <xf numFmtId="0" fontId="18" fillId="12" borderId="22" xfId="0" applyFont="1" applyFill="1" applyBorder="1" applyAlignment="1">
      <alignment horizontal="center" vertical="top"/>
    </xf>
    <xf numFmtId="0" fontId="18" fillId="12" borderId="23" xfId="0" applyFont="1" applyFill="1" applyBorder="1" applyAlignment="1">
      <alignment horizontal="center" vertical="top"/>
    </xf>
    <xf numFmtId="49" fontId="41" fillId="0" borderId="41" xfId="0" applyNumberFormat="1" applyFont="1" applyBorder="1" applyAlignment="1">
      <alignment horizontal="center" vertical="top" wrapText="1"/>
    </xf>
    <xf numFmtId="0" fontId="41" fillId="6" borderId="50" xfId="0" applyFont="1" applyFill="1" applyBorder="1" applyAlignment="1">
      <alignment horizontal="right" vertical="top" wrapText="1"/>
    </xf>
    <xf numFmtId="0" fontId="41" fillId="6" borderId="16" xfId="0" applyFont="1" applyFill="1" applyBorder="1" applyAlignment="1">
      <alignment horizontal="right" vertical="top" wrapText="1"/>
    </xf>
    <xf numFmtId="0" fontId="41" fillId="6" borderId="44" xfId="0" applyFont="1" applyFill="1" applyBorder="1" applyAlignment="1">
      <alignment horizontal="right" vertical="top" wrapText="1"/>
    </xf>
    <xf numFmtId="0" fontId="19" fillId="0" borderId="52" xfId="0" applyFont="1" applyBorder="1" applyAlignment="1">
      <alignment horizontal="left" vertical="top" wrapText="1"/>
    </xf>
    <xf numFmtId="0" fontId="19" fillId="0" borderId="59" xfId="0" applyFont="1" applyBorder="1" applyAlignment="1">
      <alignment horizontal="left" vertical="top" wrapText="1"/>
    </xf>
    <xf numFmtId="0" fontId="19" fillId="0" borderId="66" xfId="0" applyFont="1" applyBorder="1" applyAlignment="1">
      <alignment horizontal="left" vertical="top" wrapText="1"/>
    </xf>
    <xf numFmtId="0" fontId="18" fillId="0" borderId="52" xfId="0" applyFont="1" applyBorder="1" applyAlignment="1">
      <alignment horizontal="left" vertical="top" wrapText="1"/>
    </xf>
    <xf numFmtId="0" fontId="18" fillId="0" borderId="59" xfId="0" applyFont="1" applyBorder="1" applyAlignment="1">
      <alignment horizontal="left" vertical="top" wrapText="1"/>
    </xf>
    <xf numFmtId="0" fontId="18" fillId="0" borderId="66" xfId="0" applyFont="1" applyBorder="1" applyAlignment="1">
      <alignment horizontal="left" vertical="top" wrapText="1"/>
    </xf>
    <xf numFmtId="0" fontId="18" fillId="0" borderId="51" xfId="0" applyFont="1" applyBorder="1" applyAlignment="1">
      <alignment horizontal="left" vertical="top" wrapText="1"/>
    </xf>
    <xf numFmtId="0" fontId="18" fillId="0" borderId="20" xfId="0" applyFont="1" applyBorder="1" applyAlignment="1">
      <alignment horizontal="left" vertical="top" wrapText="1"/>
    </xf>
    <xf numFmtId="0" fontId="18" fillId="0" borderId="46" xfId="0" applyFont="1" applyBorder="1" applyAlignment="1">
      <alignment horizontal="left" vertical="top" wrapText="1"/>
    </xf>
    <xf numFmtId="0" fontId="18" fillId="6" borderId="31" xfId="0" applyFont="1" applyFill="1" applyBorder="1" applyAlignment="1">
      <alignment horizontal="right" vertical="top" wrapText="1"/>
    </xf>
    <xf numFmtId="0" fontId="18" fillId="6" borderId="22" xfId="0" applyFont="1" applyFill="1" applyBorder="1" applyAlignment="1">
      <alignment horizontal="right" vertical="top" wrapText="1"/>
    </xf>
    <xf numFmtId="0" fontId="18" fillId="0" borderId="50" xfId="0" applyFont="1" applyBorder="1" applyAlignment="1">
      <alignment horizontal="left" vertical="top" wrapText="1"/>
    </xf>
    <xf numFmtId="0" fontId="18" fillId="0" borderId="16" xfId="0" applyFont="1" applyBorder="1" applyAlignment="1">
      <alignment horizontal="left" vertical="top" wrapText="1"/>
    </xf>
    <xf numFmtId="0" fontId="18" fillId="0" borderId="44" xfId="0" applyFont="1" applyBorder="1" applyAlignment="1">
      <alignment horizontal="left" vertical="top" wrapText="1"/>
    </xf>
    <xf numFmtId="0" fontId="18" fillId="20" borderId="31" xfId="0" applyFont="1" applyFill="1" applyBorder="1" applyAlignment="1">
      <alignment horizontal="center" vertical="top" wrapText="1"/>
    </xf>
    <xf numFmtId="0" fontId="18" fillId="20" borderId="22" xfId="0" applyFont="1" applyFill="1" applyBorder="1" applyAlignment="1">
      <alignment horizontal="center" vertical="top" wrapText="1"/>
    </xf>
    <xf numFmtId="0" fontId="18" fillId="20" borderId="23" xfId="0" applyFont="1" applyFill="1" applyBorder="1" applyAlignment="1">
      <alignment horizontal="center" vertical="top" wrapText="1"/>
    </xf>
    <xf numFmtId="1" fontId="20" fillId="0" borderId="0" xfId="0" applyNumberFormat="1" applyFont="1" applyAlignment="1">
      <alignment vertical="top" wrapText="1"/>
    </xf>
    <xf numFmtId="1" fontId="20" fillId="0" borderId="0" xfId="0" applyNumberFormat="1" applyFont="1" applyAlignment="1">
      <alignment horizontal="left" wrapText="1"/>
    </xf>
    <xf numFmtId="0" fontId="28" fillId="9" borderId="31" xfId="0" applyFont="1" applyFill="1" applyBorder="1" applyAlignment="1">
      <alignment horizontal="left" vertical="top"/>
    </xf>
    <xf numFmtId="0" fontId="28" fillId="9" borderId="22" xfId="0" applyFont="1" applyFill="1" applyBorder="1" applyAlignment="1">
      <alignment horizontal="left" vertical="top"/>
    </xf>
    <xf numFmtId="0" fontId="11" fillId="0" borderId="71" xfId="0" applyFont="1" applyBorder="1" applyAlignment="1">
      <alignment vertical="top" wrapText="1"/>
    </xf>
    <xf numFmtId="0" fontId="11" fillId="0" borderId="45" xfId="0" applyFont="1" applyBorder="1" applyAlignment="1">
      <alignment vertical="top" wrapText="1"/>
    </xf>
    <xf numFmtId="0" fontId="11" fillId="0" borderId="43" xfId="0" applyFont="1" applyBorder="1" applyAlignment="1">
      <alignment vertical="top" wrapText="1"/>
    </xf>
    <xf numFmtId="0" fontId="11" fillId="7" borderId="33" xfId="0" applyFont="1" applyFill="1" applyBorder="1" applyAlignment="1">
      <alignment vertical="top" wrapText="1"/>
    </xf>
    <xf numFmtId="0" fontId="11" fillId="7" borderId="5" xfId="0" applyFont="1" applyFill="1" applyBorder="1" applyAlignment="1">
      <alignment vertical="top" wrapText="1"/>
    </xf>
    <xf numFmtId="0" fontId="7" fillId="0" borderId="37" xfId="0" applyFont="1" applyBorder="1" applyAlignment="1">
      <alignment vertical="top" wrapText="1"/>
    </xf>
    <xf numFmtId="0" fontId="11" fillId="7" borderId="71" xfId="0" applyFont="1" applyFill="1" applyBorder="1" applyAlignment="1">
      <alignment horizontal="left" vertical="top" wrapText="1"/>
    </xf>
    <xf numFmtId="0" fontId="11" fillId="7" borderId="43" xfId="0" applyFont="1" applyFill="1" applyBorder="1" applyAlignment="1">
      <alignment horizontal="left" vertical="top" wrapText="1"/>
    </xf>
    <xf numFmtId="0" fontId="11" fillId="7" borderId="45" xfId="0" applyFont="1" applyFill="1" applyBorder="1" applyAlignment="1">
      <alignment horizontal="left" vertical="top" wrapText="1"/>
    </xf>
    <xf numFmtId="0" fontId="11" fillId="7" borderId="5" xfId="0" applyFont="1" applyFill="1" applyBorder="1" applyAlignment="1">
      <alignment horizontal="left" vertical="top" wrapText="1"/>
    </xf>
    <xf numFmtId="0" fontId="11" fillId="0" borderId="40" xfId="0" applyFont="1" applyBorder="1" applyAlignment="1">
      <alignment vertical="top" wrapText="1"/>
    </xf>
    <xf numFmtId="0" fontId="11" fillId="0" borderId="19" xfId="0" applyFont="1" applyBorder="1" applyAlignment="1">
      <alignment vertical="top" wrapText="1"/>
    </xf>
    <xf numFmtId="1" fontId="11" fillId="0" borderId="26" xfId="0" applyNumberFormat="1" applyFont="1" applyBorder="1" applyAlignment="1">
      <alignment horizontal="left" vertical="top" wrapText="1"/>
    </xf>
    <xf numFmtId="0" fontId="7" fillId="0" borderId="19" xfId="0" applyFont="1" applyBorder="1" applyAlignment="1">
      <alignment horizontal="left" vertical="top" wrapText="1"/>
    </xf>
    <xf numFmtId="0" fontId="7" fillId="0" borderId="30" xfId="0" applyFont="1" applyBorder="1" applyAlignment="1">
      <alignment horizontal="left" vertical="top" wrapText="1"/>
    </xf>
    <xf numFmtId="0" fontId="28" fillId="9" borderId="41" xfId="0" applyFont="1" applyFill="1" applyBorder="1" applyAlignment="1">
      <alignment horizontal="right" vertical="top" wrapText="1"/>
    </xf>
    <xf numFmtId="0" fontId="28" fillId="9" borderId="43" xfId="0" applyFont="1" applyFill="1" applyBorder="1" applyAlignment="1">
      <alignment horizontal="right" vertical="top" wrapText="1"/>
    </xf>
    <xf numFmtId="0" fontId="28" fillId="11" borderId="41" xfId="0" applyFont="1" applyFill="1" applyBorder="1" applyAlignment="1">
      <alignment horizontal="right" vertical="top" wrapText="1"/>
    </xf>
    <xf numFmtId="0" fontId="28" fillId="11" borderId="43" xfId="0" applyFont="1" applyFill="1" applyBorder="1" applyAlignment="1">
      <alignment horizontal="right" vertical="top" wrapText="1"/>
    </xf>
    <xf numFmtId="0" fontId="11" fillId="12" borderId="31" xfId="0" applyFont="1" applyFill="1" applyBorder="1" applyAlignment="1">
      <alignment horizontal="center" vertical="top"/>
    </xf>
    <xf numFmtId="0" fontId="11" fillId="12" borderId="22" xfId="0" applyFont="1" applyFill="1" applyBorder="1" applyAlignment="1">
      <alignment horizontal="center" vertical="top"/>
    </xf>
    <xf numFmtId="0" fontId="11" fillId="12" borderId="23" xfId="0" applyFont="1" applyFill="1" applyBorder="1" applyAlignment="1">
      <alignment horizontal="center" vertical="top"/>
    </xf>
    <xf numFmtId="0" fontId="20" fillId="0" borderId="0" xfId="0" applyFont="1" applyAlignment="1">
      <alignment horizontal="left" wrapText="1"/>
    </xf>
    <xf numFmtId="0" fontId="22" fillId="0" borderId="0" xfId="0" applyFont="1" applyAlignment="1">
      <alignment horizontal="left" wrapText="1"/>
    </xf>
    <xf numFmtId="49" fontId="30" fillId="23" borderId="50" xfId="0" applyNumberFormat="1" applyFont="1" applyFill="1" applyBorder="1" applyAlignment="1">
      <alignment horizontal="center" vertical="top"/>
    </xf>
    <xf numFmtId="49" fontId="30" fillId="23" borderId="56" xfId="0" applyNumberFormat="1" applyFont="1" applyFill="1" applyBorder="1" applyAlignment="1">
      <alignment horizontal="center" vertical="top"/>
    </xf>
    <xf numFmtId="49" fontId="30" fillId="23" borderId="51" xfId="0" applyNumberFormat="1" applyFont="1" applyFill="1" applyBorder="1" applyAlignment="1">
      <alignment horizontal="center" vertical="top"/>
    </xf>
    <xf numFmtId="49" fontId="4" fillId="9" borderId="4" xfId="0" applyNumberFormat="1" applyFont="1" applyFill="1" applyBorder="1" applyAlignment="1">
      <alignment horizontal="center" vertical="top"/>
    </xf>
    <xf numFmtId="49" fontId="4" fillId="9" borderId="17" xfId="0" applyNumberFormat="1" applyFont="1" applyFill="1" applyBorder="1" applyAlignment="1">
      <alignment horizontal="center" vertical="top"/>
    </xf>
    <xf numFmtId="49" fontId="4" fillId="9" borderId="11" xfId="0" applyNumberFormat="1" applyFont="1" applyFill="1" applyBorder="1" applyAlignment="1">
      <alignment horizontal="center" vertical="top"/>
    </xf>
    <xf numFmtId="0" fontId="5" fillId="0" borderId="48" xfId="0" applyFont="1" applyBorder="1" applyAlignment="1">
      <alignment horizontal="center" vertical="top"/>
    </xf>
    <xf numFmtId="0" fontId="5" fillId="0" borderId="17" xfId="0" applyFont="1" applyBorder="1" applyAlignment="1">
      <alignment horizontal="center" vertical="top"/>
    </xf>
    <xf numFmtId="0" fontId="5" fillId="0" borderId="53" xfId="0" applyFont="1" applyBorder="1" applyAlignment="1">
      <alignment horizontal="center" vertical="top"/>
    </xf>
    <xf numFmtId="49" fontId="4" fillId="0" borderId="62" xfId="0" applyNumberFormat="1" applyFont="1" applyBorder="1" applyAlignment="1">
      <alignment horizontal="center" vertical="top" wrapText="1"/>
    </xf>
    <xf numFmtId="49" fontId="4" fillId="0" borderId="27" xfId="0" applyNumberFormat="1" applyFont="1" applyBorder="1" applyAlignment="1">
      <alignment horizontal="center" vertical="top" wrapText="1"/>
    </xf>
    <xf numFmtId="0" fontId="24" fillId="0" borderId="39" xfId="0" applyFont="1" applyBorder="1" applyAlignment="1">
      <alignment horizontal="center" vertical="top" wrapText="1"/>
    </xf>
    <xf numFmtId="49" fontId="4" fillId="0" borderId="26" xfId="0" applyNumberFormat="1" applyFont="1" applyBorder="1" applyAlignment="1">
      <alignment horizontal="center" vertical="top" wrapText="1"/>
    </xf>
    <xf numFmtId="49" fontId="4" fillId="0" borderId="19" xfId="0" applyNumberFormat="1" applyFont="1" applyBorder="1" applyAlignment="1">
      <alignment horizontal="center" vertical="top" wrapText="1"/>
    </xf>
    <xf numFmtId="49" fontId="4" fillId="0" borderId="30" xfId="0" applyNumberFormat="1" applyFont="1" applyBorder="1" applyAlignment="1">
      <alignment horizontal="center" vertical="top" wrapText="1"/>
    </xf>
    <xf numFmtId="0" fontId="11" fillId="0" borderId="17" xfId="0" applyFont="1" applyBorder="1" applyAlignment="1">
      <alignment horizontal="left" vertical="top" wrapText="1"/>
    </xf>
    <xf numFmtId="0" fontId="11" fillId="0" borderId="40" xfId="0" applyFont="1" applyBorder="1" applyAlignment="1">
      <alignment horizontal="left" vertical="top" wrapText="1"/>
    </xf>
    <xf numFmtId="49" fontId="2" fillId="0" borderId="4" xfId="0" applyNumberFormat="1" applyFont="1" applyBorder="1" applyAlignment="1">
      <alignment horizontal="center" vertical="top" wrapText="1"/>
    </xf>
    <xf numFmtId="49" fontId="2" fillId="0" borderId="17" xfId="0" applyNumberFormat="1" applyFont="1" applyBorder="1" applyAlignment="1">
      <alignment horizontal="center" vertical="top"/>
    </xf>
    <xf numFmtId="49" fontId="2" fillId="0" borderId="11" xfId="0" applyNumberFormat="1" applyFont="1" applyBorder="1" applyAlignment="1">
      <alignment horizontal="center" vertical="top"/>
    </xf>
    <xf numFmtId="49" fontId="5" fillId="0" borderId="48" xfId="0" applyNumberFormat="1" applyFont="1" applyBorder="1" applyAlignment="1">
      <alignment horizontal="center" vertical="top"/>
    </xf>
    <xf numFmtId="49" fontId="5" fillId="0" borderId="17" xfId="0" applyNumberFormat="1" applyFont="1" applyBorder="1" applyAlignment="1">
      <alignment horizontal="center" vertical="top"/>
    </xf>
    <xf numFmtId="49" fontId="5" fillId="0" borderId="40" xfId="0" applyNumberFormat="1" applyFont="1" applyBorder="1" applyAlignment="1">
      <alignment horizontal="center" vertical="top"/>
    </xf>
    <xf numFmtId="164" fontId="5" fillId="0" borderId="48" xfId="0" applyNumberFormat="1" applyFont="1" applyBorder="1" applyAlignment="1">
      <alignment horizontal="center" vertical="top"/>
    </xf>
    <xf numFmtId="164" fontId="5" fillId="0" borderId="53" xfId="0" applyNumberFormat="1" applyFont="1" applyBorder="1" applyAlignment="1">
      <alignment horizontal="center" vertical="top"/>
    </xf>
    <xf numFmtId="0" fontId="14" fillId="0" borderId="52" xfId="0" applyFont="1" applyBorder="1" applyAlignment="1">
      <alignment horizontal="left"/>
    </xf>
    <xf numFmtId="0" fontId="14" fillId="0" borderId="59" xfId="0" applyFont="1" applyBorder="1" applyAlignment="1">
      <alignment horizontal="left"/>
    </xf>
    <xf numFmtId="0" fontId="14" fillId="0" borderId="66" xfId="0" applyFont="1" applyBorder="1" applyAlignment="1">
      <alignment horizontal="left"/>
    </xf>
    <xf numFmtId="164" fontId="5" fillId="0" borderId="17" xfId="0" applyNumberFormat="1" applyFont="1" applyBorder="1" applyAlignment="1">
      <alignment horizontal="center" vertical="top"/>
    </xf>
    <xf numFmtId="0" fontId="28" fillId="10" borderId="32" xfId="0" applyFont="1" applyFill="1" applyBorder="1" applyAlignment="1">
      <alignment horizontal="left" vertical="top"/>
    </xf>
    <xf numFmtId="0" fontId="5" fillId="7" borderId="48" xfId="0" applyFont="1" applyFill="1" applyBorder="1" applyAlignment="1">
      <alignment horizontal="center" vertical="top"/>
    </xf>
    <xf numFmtId="0" fontId="5" fillId="7" borderId="40" xfId="0" applyFont="1" applyFill="1" applyBorder="1" applyAlignment="1">
      <alignment horizontal="center" vertical="top"/>
    </xf>
    <xf numFmtId="164" fontId="5" fillId="7" borderId="48" xfId="0" applyNumberFormat="1" applyFont="1" applyFill="1" applyBorder="1" applyAlignment="1">
      <alignment horizontal="center" vertical="top"/>
    </xf>
    <xf numFmtId="164" fontId="5" fillId="7" borderId="40" xfId="0" applyNumberFormat="1" applyFont="1" applyFill="1" applyBorder="1" applyAlignment="1">
      <alignment horizontal="center" vertical="top"/>
    </xf>
    <xf numFmtId="0" fontId="22" fillId="7" borderId="39" xfId="0" applyFont="1" applyFill="1" applyBorder="1" applyAlignment="1">
      <alignment horizontal="center" vertical="top" wrapText="1"/>
    </xf>
    <xf numFmtId="0" fontId="22" fillId="0" borderId="40" xfId="0" applyFont="1" applyBorder="1" applyAlignment="1">
      <alignment vertical="top" wrapText="1"/>
    </xf>
    <xf numFmtId="0" fontId="18" fillId="0" borderId="26" xfId="0" applyFont="1" applyBorder="1" applyAlignment="1">
      <alignment horizontal="left" vertical="top" wrapText="1"/>
    </xf>
    <xf numFmtId="0" fontId="18" fillId="0" borderId="30" xfId="0" applyFont="1" applyBorder="1" applyAlignment="1">
      <alignment horizontal="left" vertical="top" wrapText="1"/>
    </xf>
    <xf numFmtId="0" fontId="20" fillId="0" borderId="31" xfId="0" applyFont="1" applyBorder="1" applyAlignment="1">
      <alignment horizontal="left" vertical="top"/>
    </xf>
    <xf numFmtId="0" fontId="20" fillId="0" borderId="22" xfId="0" applyFont="1" applyBorder="1" applyAlignment="1">
      <alignment horizontal="left" vertical="top"/>
    </xf>
    <xf numFmtId="0" fontId="20" fillId="0" borderId="32" xfId="0" applyFont="1" applyBorder="1" applyAlignment="1">
      <alignment horizontal="left" vertical="top"/>
    </xf>
    <xf numFmtId="49" fontId="20" fillId="12" borderId="31" xfId="0" applyNumberFormat="1" applyFont="1" applyFill="1" applyBorder="1" applyAlignment="1">
      <alignment horizontal="right" vertical="top"/>
    </xf>
    <xf numFmtId="49" fontId="20" fillId="12" borderId="22" xfId="0" applyNumberFormat="1" applyFont="1" applyFill="1" applyBorder="1" applyAlignment="1">
      <alignment horizontal="right" vertical="top"/>
    </xf>
    <xf numFmtId="49" fontId="20" fillId="12" borderId="23" xfId="0" applyNumberFormat="1" applyFont="1" applyFill="1" applyBorder="1" applyAlignment="1">
      <alignment horizontal="right" vertical="top"/>
    </xf>
    <xf numFmtId="0" fontId="8" fillId="7" borderId="26" xfId="0" applyFont="1" applyFill="1" applyBorder="1" applyAlignment="1">
      <alignment horizontal="left" vertical="top" wrapText="1"/>
    </xf>
    <xf numFmtId="0" fontId="8" fillId="7" borderId="73" xfId="0" applyFont="1" applyFill="1" applyBorder="1" applyAlignment="1">
      <alignment horizontal="left" vertical="top" wrapText="1"/>
    </xf>
    <xf numFmtId="9" fontId="8" fillId="7" borderId="26" xfId="0" applyNumberFormat="1" applyFont="1" applyFill="1" applyBorder="1" applyAlignment="1">
      <alignment horizontal="left" vertical="top" wrapText="1"/>
    </xf>
    <xf numFmtId="9" fontId="8" fillId="7" borderId="30" xfId="0" applyNumberFormat="1" applyFont="1" applyFill="1" applyBorder="1" applyAlignment="1">
      <alignment horizontal="left" vertical="top" wrapText="1"/>
    </xf>
    <xf numFmtId="0" fontId="7" fillId="0" borderId="0" xfId="0" applyFont="1" applyAlignment="1">
      <alignment horizontal="center" wrapText="1"/>
    </xf>
    <xf numFmtId="0" fontId="8" fillId="7" borderId="25" xfId="0" applyFont="1" applyFill="1" applyBorder="1" applyAlignment="1">
      <alignment horizontal="center" vertical="top" wrapText="1"/>
    </xf>
    <xf numFmtId="0" fontId="8" fillId="7" borderId="35" xfId="0" applyFont="1" applyFill="1" applyBorder="1" applyAlignment="1">
      <alignment horizontal="center" vertical="top" wrapText="1"/>
    </xf>
    <xf numFmtId="0" fontId="8" fillId="7" borderId="26" xfId="0" applyFont="1" applyFill="1" applyBorder="1" applyAlignment="1">
      <alignment horizontal="center" vertical="top" wrapText="1"/>
    </xf>
    <xf numFmtId="0" fontId="8" fillId="7" borderId="73" xfId="0" applyFont="1" applyFill="1" applyBorder="1" applyAlignment="1">
      <alignment horizontal="center" vertical="top" wrapText="1"/>
    </xf>
    <xf numFmtId="0" fontId="8" fillId="7" borderId="8"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3" xfId="0" applyFont="1" applyFill="1" applyBorder="1" applyAlignment="1">
      <alignment horizontal="center" vertical="center" wrapText="1"/>
    </xf>
    <xf numFmtId="49" fontId="9" fillId="2" borderId="50" xfId="0" applyNumberFormat="1" applyFont="1" applyFill="1" applyBorder="1" applyAlignment="1">
      <alignment horizontal="center" vertical="top"/>
    </xf>
    <xf numFmtId="49" fontId="9" fillId="2" borderId="56" xfId="0" applyNumberFormat="1" applyFont="1" applyFill="1" applyBorder="1" applyAlignment="1">
      <alignment horizontal="center" vertical="top"/>
    </xf>
    <xf numFmtId="49" fontId="9" fillId="2" borderId="51"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3" borderId="17" xfId="0" applyNumberFormat="1" applyFont="1" applyFill="1" applyBorder="1" applyAlignment="1">
      <alignment horizontal="center" vertical="top"/>
    </xf>
    <xf numFmtId="49" fontId="9" fillId="3" borderId="11" xfId="0" applyNumberFormat="1" applyFont="1" applyFill="1" applyBorder="1" applyAlignment="1">
      <alignment horizontal="center" vertical="top"/>
    </xf>
    <xf numFmtId="0" fontId="8" fillId="7" borderId="58" xfId="0" applyFont="1" applyFill="1" applyBorder="1" applyAlignment="1">
      <alignment horizontal="left" vertical="center" wrapText="1"/>
    </xf>
    <xf numFmtId="164" fontId="8" fillId="7" borderId="54" xfId="0" applyNumberFormat="1" applyFont="1" applyFill="1" applyBorder="1" applyAlignment="1">
      <alignment horizontal="center" vertical="center" wrapText="1"/>
    </xf>
    <xf numFmtId="49" fontId="9" fillId="7" borderId="62" xfId="0" applyNumberFormat="1" applyFont="1" applyFill="1" applyBorder="1" applyAlignment="1">
      <alignment horizontal="center" vertical="top" wrapText="1"/>
    </xf>
    <xf numFmtId="49" fontId="9" fillId="7" borderId="27" xfId="0" applyNumberFormat="1" applyFont="1" applyFill="1" applyBorder="1" applyAlignment="1">
      <alignment horizontal="center" vertical="top" wrapText="1"/>
    </xf>
    <xf numFmtId="0" fontId="55" fillId="7" borderId="39" xfId="0" applyFont="1" applyFill="1" applyBorder="1" applyAlignment="1">
      <alignment horizontal="center" vertical="top" wrapText="1"/>
    </xf>
    <xf numFmtId="0" fontId="9" fillId="7" borderId="48" xfId="0" applyFont="1" applyFill="1" applyBorder="1" applyAlignment="1">
      <alignment horizontal="left" vertical="top" wrapText="1"/>
    </xf>
    <xf numFmtId="0" fontId="9" fillId="7" borderId="17" xfId="0" applyFont="1" applyFill="1" applyBorder="1" applyAlignment="1">
      <alignment horizontal="left" vertical="top" wrapText="1"/>
    </xf>
    <xf numFmtId="164" fontId="8" fillId="5" borderId="13" xfId="0" applyNumberFormat="1" applyFont="1" applyFill="1" applyBorder="1" applyAlignment="1">
      <alignment horizontal="left" vertical="top" wrapText="1"/>
    </xf>
    <xf numFmtId="164" fontId="8" fillId="5" borderId="1" xfId="0" applyNumberFormat="1" applyFont="1" applyFill="1" applyBorder="1" applyAlignment="1">
      <alignment horizontal="left" vertical="top" wrapText="1"/>
    </xf>
    <xf numFmtId="0" fontId="8" fillId="7" borderId="48" xfId="0" applyFont="1" applyFill="1" applyBorder="1" applyAlignment="1">
      <alignment horizontal="left" vertical="top" wrapText="1"/>
    </xf>
    <xf numFmtId="0" fontId="8" fillId="7" borderId="17" xfId="0" applyFont="1" applyFill="1" applyBorder="1" applyAlignment="1">
      <alignment horizontal="left" vertical="top" wrapText="1"/>
    </xf>
    <xf numFmtId="49" fontId="66" fillId="0" borderId="4" xfId="0" applyNumberFormat="1" applyFont="1" applyBorder="1" applyAlignment="1">
      <alignment horizontal="center" vertical="top"/>
    </xf>
    <xf numFmtId="49" fontId="66" fillId="0" borderId="17" xfId="0" applyNumberFormat="1" applyFont="1" applyBorder="1" applyAlignment="1">
      <alignment horizontal="center" vertical="top"/>
    </xf>
    <xf numFmtId="49" fontId="66" fillId="0" borderId="40" xfId="0" applyNumberFormat="1" applyFont="1" applyBorder="1" applyAlignment="1">
      <alignment horizontal="center" vertical="top"/>
    </xf>
    <xf numFmtId="49" fontId="66" fillId="0" borderId="48" xfId="0" applyNumberFormat="1" applyFont="1" applyBorder="1" applyAlignment="1">
      <alignment horizontal="center" vertical="top"/>
    </xf>
    <xf numFmtId="164" fontId="8" fillId="5" borderId="54" xfId="0" applyNumberFormat="1" applyFont="1" applyFill="1" applyBorder="1" applyAlignment="1">
      <alignment horizontal="left" vertical="top" wrapText="1"/>
    </xf>
    <xf numFmtId="164" fontId="8" fillId="5" borderId="8" xfId="0" applyNumberFormat="1" applyFont="1" applyFill="1" applyBorder="1" applyAlignment="1">
      <alignment horizontal="left" vertical="top" wrapText="1"/>
    </xf>
    <xf numFmtId="49" fontId="64" fillId="2" borderId="65" xfId="0" applyNumberFormat="1" applyFont="1" applyFill="1" applyBorder="1" applyAlignment="1">
      <alignment horizontal="center" vertical="top"/>
    </xf>
    <xf numFmtId="49" fontId="64" fillId="2" borderId="56" xfId="0" applyNumberFormat="1" applyFont="1" applyFill="1" applyBorder="1" applyAlignment="1">
      <alignment horizontal="center" vertical="top"/>
    </xf>
    <xf numFmtId="49" fontId="64" fillId="3" borderId="53" xfId="0" applyNumberFormat="1" applyFont="1" applyFill="1" applyBorder="1" applyAlignment="1">
      <alignment horizontal="center" vertical="top"/>
    </xf>
    <xf numFmtId="49" fontId="64" fillId="3" borderId="17" xfId="0" applyNumberFormat="1" applyFont="1" applyFill="1" applyBorder="1" applyAlignment="1">
      <alignment horizontal="center" vertical="top"/>
    </xf>
    <xf numFmtId="49" fontId="64" fillId="7" borderId="27" xfId="0" applyNumberFormat="1" applyFont="1" applyFill="1" applyBorder="1" applyAlignment="1">
      <alignment horizontal="center" vertical="top" wrapText="1"/>
    </xf>
    <xf numFmtId="49" fontId="64" fillId="0" borderId="48" xfId="0" applyNumberFormat="1" applyFont="1" applyBorder="1" applyAlignment="1">
      <alignment horizontal="center" vertical="top"/>
    </xf>
    <xf numFmtId="49" fontId="64" fillId="0" borderId="40" xfId="0" applyNumberFormat="1" applyFont="1" applyBorder="1" applyAlignment="1">
      <alignment horizontal="center" vertical="top"/>
    </xf>
    <xf numFmtId="49" fontId="68" fillId="3" borderId="4" xfId="0" applyNumberFormat="1" applyFont="1" applyFill="1" applyBorder="1" applyAlignment="1">
      <alignment horizontal="center" vertical="top"/>
    </xf>
    <xf numFmtId="49" fontId="68" fillId="3" borderId="17" xfId="0" applyNumberFormat="1" applyFont="1" applyFill="1" applyBorder="1" applyAlignment="1">
      <alignment horizontal="center" vertical="top"/>
    </xf>
    <xf numFmtId="49" fontId="68" fillId="7" borderId="62" xfId="0" applyNumberFormat="1" applyFont="1" applyFill="1" applyBorder="1" applyAlignment="1">
      <alignment horizontal="center" vertical="top" wrapText="1"/>
    </xf>
    <xf numFmtId="49" fontId="68" fillId="7" borderId="27" xfId="0" applyNumberFormat="1" applyFont="1" applyFill="1" applyBorder="1" applyAlignment="1">
      <alignment horizontal="center" vertical="top" wrapText="1"/>
    </xf>
    <xf numFmtId="49" fontId="8" fillId="0" borderId="48" xfId="0" applyNumberFormat="1" applyFont="1" applyBorder="1" applyAlignment="1">
      <alignment horizontal="center" vertical="top"/>
    </xf>
    <xf numFmtId="49" fontId="8" fillId="0" borderId="17" xfId="0" applyNumberFormat="1" applyFont="1" applyBorder="1" applyAlignment="1">
      <alignment horizontal="center" vertical="top"/>
    </xf>
    <xf numFmtId="49" fontId="8" fillId="0" borderId="40" xfId="0" applyNumberFormat="1" applyFont="1" applyBorder="1" applyAlignment="1">
      <alignment horizontal="center" vertical="top"/>
    </xf>
    <xf numFmtId="0" fontId="9" fillId="0" borderId="48" xfId="0" applyFont="1" applyBorder="1" applyAlignment="1">
      <alignment horizontal="left" vertical="top" wrapText="1"/>
    </xf>
    <xf numFmtId="0" fontId="9" fillId="0" borderId="40" xfId="0" applyFont="1" applyBorder="1" applyAlignment="1">
      <alignment horizontal="left" vertical="top" wrapText="1"/>
    </xf>
    <xf numFmtId="49" fontId="9" fillId="2" borderId="48" xfId="0" applyNumberFormat="1" applyFont="1" applyFill="1" applyBorder="1" applyAlignment="1">
      <alignment horizontal="center" vertical="top"/>
    </xf>
    <xf numFmtId="49" fontId="9" fillId="2" borderId="40" xfId="0" applyNumberFormat="1" applyFont="1" applyFill="1" applyBorder="1" applyAlignment="1">
      <alignment horizontal="center" vertical="top"/>
    </xf>
    <xf numFmtId="49" fontId="9" fillId="3" borderId="48" xfId="0" applyNumberFormat="1" applyFont="1" applyFill="1" applyBorder="1" applyAlignment="1">
      <alignment horizontal="center" vertical="top"/>
    </xf>
    <xf numFmtId="49" fontId="9" fillId="3" borderId="40" xfId="0" applyNumberFormat="1" applyFont="1" applyFill="1" applyBorder="1" applyAlignment="1">
      <alignment horizontal="center" vertical="top"/>
    </xf>
    <xf numFmtId="0" fontId="9" fillId="0" borderId="63" xfId="0" applyFont="1" applyBorder="1" applyAlignment="1">
      <alignment horizontal="center"/>
    </xf>
    <xf numFmtId="0" fontId="9" fillId="0" borderId="64" xfId="0" applyFont="1" applyBorder="1" applyAlignment="1">
      <alignment horizontal="center"/>
    </xf>
    <xf numFmtId="0" fontId="9" fillId="0" borderId="71" xfId="0" applyFont="1" applyBorder="1" applyAlignment="1">
      <alignment horizontal="center"/>
    </xf>
    <xf numFmtId="0" fontId="9" fillId="0" borderId="42" xfId="0" applyFont="1" applyBorder="1" applyAlignment="1">
      <alignment horizontal="center"/>
    </xf>
    <xf numFmtId="0" fontId="9" fillId="0" borderId="41" xfId="0" applyFont="1" applyBorder="1" applyAlignment="1">
      <alignment horizontal="center"/>
    </xf>
    <xf numFmtId="0" fontId="9" fillId="0" borderId="43" xfId="0" applyFont="1" applyBorder="1" applyAlignment="1">
      <alignment horizontal="center"/>
    </xf>
    <xf numFmtId="0" fontId="9" fillId="9" borderId="22" xfId="0" applyFont="1" applyFill="1" applyBorder="1" applyAlignment="1">
      <alignment horizontal="center" vertical="top" wrapText="1"/>
    </xf>
    <xf numFmtId="0" fontId="9" fillId="9" borderId="23" xfId="0" applyFont="1" applyFill="1" applyBorder="1" applyAlignment="1">
      <alignment horizontal="center" vertical="top" wrapText="1"/>
    </xf>
    <xf numFmtId="0" fontId="9" fillId="9" borderId="31" xfId="0" applyFont="1" applyFill="1" applyBorder="1" applyAlignment="1">
      <alignment horizontal="center" vertical="top" wrapText="1"/>
    </xf>
    <xf numFmtId="49" fontId="9" fillId="16" borderId="31" xfId="4" applyNumberFormat="1" applyFont="1" applyFill="1" applyBorder="1" applyAlignment="1">
      <alignment horizontal="right" vertical="top"/>
    </xf>
    <xf numFmtId="49" fontId="9" fillId="16" borderId="22" xfId="4" applyNumberFormat="1" applyFont="1" applyFill="1" applyBorder="1" applyAlignment="1">
      <alignment horizontal="right" vertical="top"/>
    </xf>
    <xf numFmtId="0" fontId="9" fillId="16" borderId="31" xfId="0" applyFont="1" applyFill="1" applyBorder="1" applyAlignment="1">
      <alignment horizontal="left" vertical="top"/>
    </xf>
    <xf numFmtId="0" fontId="9" fillId="16" borderId="22" xfId="0" applyFont="1" applyFill="1" applyBorder="1" applyAlignment="1">
      <alignment horizontal="left" vertical="top"/>
    </xf>
    <xf numFmtId="0" fontId="9" fillId="16" borderId="23" xfId="0" applyFont="1" applyFill="1" applyBorder="1" applyAlignment="1">
      <alignment horizontal="left" vertical="top"/>
    </xf>
    <xf numFmtId="0" fontId="9" fillId="7" borderId="40" xfId="0" applyFont="1" applyFill="1" applyBorder="1" applyAlignment="1">
      <alignment horizontal="left" vertical="top" wrapText="1"/>
    </xf>
    <xf numFmtId="0" fontId="8" fillId="0" borderId="9" xfId="0" applyFont="1" applyBorder="1" applyAlignment="1">
      <alignment horizontal="left" vertical="top" wrapText="1"/>
    </xf>
    <xf numFmtId="0" fontId="0" fillId="0" borderId="37" xfId="0" applyBorder="1" applyAlignment="1">
      <alignment horizontal="left" vertical="top" wrapText="1"/>
    </xf>
    <xf numFmtId="0" fontId="8" fillId="0" borderId="26" xfId="0" applyFont="1" applyBorder="1" applyAlignment="1">
      <alignment horizontal="left" vertical="top" wrapText="1"/>
    </xf>
    <xf numFmtId="0" fontId="0" fillId="0" borderId="19" xfId="0" applyBorder="1" applyAlignment="1">
      <alignment vertical="top" wrapText="1"/>
    </xf>
    <xf numFmtId="0" fontId="8" fillId="7" borderId="14" xfId="0" applyFont="1" applyFill="1" applyBorder="1" applyAlignment="1">
      <alignment horizontal="left" wrapText="1"/>
    </xf>
    <xf numFmtId="0" fontId="8" fillId="7" borderId="58" xfId="0" applyFont="1" applyFill="1" applyBorder="1" applyAlignment="1">
      <alignment horizontal="left" wrapText="1"/>
    </xf>
    <xf numFmtId="0" fontId="62" fillId="9" borderId="42" xfId="0" applyFont="1" applyFill="1" applyBorder="1" applyAlignment="1">
      <alignment horizontal="center" vertical="top"/>
    </xf>
    <xf numFmtId="0" fontId="62" fillId="9" borderId="41" xfId="0" applyFont="1" applyFill="1" applyBorder="1" applyAlignment="1">
      <alignment horizontal="center" vertical="top"/>
    </xf>
    <xf numFmtId="0" fontId="62" fillId="9" borderId="43" xfId="0" applyFont="1" applyFill="1" applyBorder="1" applyAlignment="1">
      <alignment horizontal="center" vertical="top"/>
    </xf>
    <xf numFmtId="0" fontId="9" fillId="9" borderId="41" xfId="0" applyFont="1" applyFill="1" applyBorder="1" applyAlignment="1">
      <alignment horizontal="center" vertical="top" wrapText="1"/>
    </xf>
    <xf numFmtId="0" fontId="9" fillId="9" borderId="43" xfId="0" applyFont="1" applyFill="1" applyBorder="1" applyAlignment="1">
      <alignment horizontal="center" vertical="top" wrapText="1"/>
    </xf>
    <xf numFmtId="49" fontId="14" fillId="0" borderId="48" xfId="0" applyNumberFormat="1" applyFont="1" applyBorder="1" applyAlignment="1">
      <alignment horizontal="center" vertical="top" wrapText="1"/>
    </xf>
    <xf numFmtId="49" fontId="14" fillId="0" borderId="40" xfId="0" applyNumberFormat="1" applyFont="1" applyBorder="1" applyAlignment="1">
      <alignment horizontal="center" vertical="top"/>
    </xf>
    <xf numFmtId="49" fontId="9" fillId="9" borderId="48" xfId="0" applyNumberFormat="1" applyFont="1" applyFill="1" applyBorder="1" applyAlignment="1">
      <alignment horizontal="center" vertical="top"/>
    </xf>
    <xf numFmtId="49" fontId="9" fillId="9" borderId="40" xfId="0" applyNumberFormat="1" applyFont="1" applyFill="1" applyBorder="1" applyAlignment="1">
      <alignment horizontal="center" vertical="top"/>
    </xf>
    <xf numFmtId="49" fontId="9" fillId="7" borderId="33" xfId="0" applyNumberFormat="1" applyFont="1" applyFill="1" applyBorder="1" applyAlignment="1">
      <alignment horizontal="center" vertical="top" wrapText="1"/>
    </xf>
    <xf numFmtId="49" fontId="9" fillId="7" borderId="37" xfId="0" applyNumberFormat="1" applyFont="1" applyFill="1" applyBorder="1" applyAlignment="1">
      <alignment horizontal="center" vertical="top" wrapText="1"/>
    </xf>
    <xf numFmtId="164" fontId="8" fillId="7" borderId="13" xfId="0" applyNumberFormat="1" applyFont="1" applyFill="1" applyBorder="1" applyAlignment="1">
      <alignment horizontal="center" vertical="center" wrapText="1"/>
    </xf>
    <xf numFmtId="0" fontId="8" fillId="9" borderId="31" xfId="0" applyFont="1" applyFill="1" applyBorder="1" applyAlignment="1">
      <alignment horizontal="center" vertical="top"/>
    </xf>
    <xf numFmtId="0" fontId="8" fillId="9" borderId="22" xfId="0" applyFont="1" applyFill="1" applyBorder="1" applyAlignment="1">
      <alignment horizontal="center" vertical="top"/>
    </xf>
    <xf numFmtId="0" fontId="8" fillId="9" borderId="23" xfId="0" applyFont="1" applyFill="1" applyBorder="1" applyAlignment="1">
      <alignment horizontal="center" vertical="top"/>
    </xf>
    <xf numFmtId="49" fontId="9" fillId="2" borderId="17" xfId="0" applyNumberFormat="1" applyFont="1" applyFill="1" applyBorder="1" applyAlignment="1">
      <alignment horizontal="center" vertical="top"/>
    </xf>
    <xf numFmtId="0" fontId="9" fillId="0" borderId="33" xfId="0" applyFont="1" applyBorder="1" applyAlignment="1">
      <alignment horizontal="center" vertical="center"/>
    </xf>
    <xf numFmtId="0" fontId="9" fillId="0" borderId="5" xfId="0" applyFont="1" applyBorder="1" applyAlignment="1">
      <alignment horizontal="center" vertical="center"/>
    </xf>
    <xf numFmtId="0" fontId="9" fillId="0" borderId="37" xfId="0" applyFont="1" applyBorder="1" applyAlignment="1">
      <alignment horizontal="center" vertical="center"/>
    </xf>
    <xf numFmtId="49" fontId="9" fillId="0" borderId="34" xfId="0" applyNumberFormat="1" applyFont="1" applyBorder="1" applyAlignment="1">
      <alignment horizontal="center" vertical="top" wrapText="1"/>
    </xf>
    <xf numFmtId="49" fontId="9" fillId="0" borderId="6" xfId="0" applyNumberFormat="1" applyFont="1" applyBorder="1" applyAlignment="1">
      <alignment horizontal="center" vertical="top" wrapText="1"/>
    </xf>
    <xf numFmtId="49" fontId="9" fillId="0" borderId="38" xfId="0" applyNumberFormat="1" applyFont="1" applyBorder="1" applyAlignment="1">
      <alignment horizontal="center" vertical="top" wrapText="1"/>
    </xf>
    <xf numFmtId="49" fontId="9" fillId="0" borderId="63" xfId="0" applyNumberFormat="1" applyFont="1" applyBorder="1" applyAlignment="1">
      <alignment horizontal="center" vertical="top" wrapText="1"/>
    </xf>
    <xf numFmtId="49" fontId="9" fillId="0" borderId="64" xfId="0" applyNumberFormat="1" applyFont="1" applyBorder="1" applyAlignment="1">
      <alignment horizontal="center" vertical="top" wrapText="1"/>
    </xf>
    <xf numFmtId="49" fontId="9" fillId="0" borderId="71" xfId="0" applyNumberFormat="1" applyFont="1" applyBorder="1" applyAlignment="1">
      <alignment horizontal="center" vertical="top" wrapText="1"/>
    </xf>
    <xf numFmtId="49" fontId="9" fillId="0" borderId="56"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45" xfId="0" applyNumberFormat="1" applyFont="1" applyBorder="1" applyAlignment="1">
      <alignment horizontal="center" vertical="top" wrapText="1"/>
    </xf>
    <xf numFmtId="49" fontId="9" fillId="0" borderId="42" xfId="0" applyNumberFormat="1" applyFont="1" applyBorder="1" applyAlignment="1">
      <alignment horizontal="center" vertical="top" wrapText="1"/>
    </xf>
    <xf numFmtId="49" fontId="9" fillId="0" borderId="41" xfId="0" applyNumberFormat="1" applyFont="1" applyBorder="1" applyAlignment="1">
      <alignment horizontal="center" vertical="top" wrapText="1"/>
    </xf>
    <xf numFmtId="49" fontId="9" fillId="0" borderId="43" xfId="0" applyNumberFormat="1" applyFont="1" applyBorder="1" applyAlignment="1">
      <alignment horizontal="center" vertical="top" wrapText="1"/>
    </xf>
    <xf numFmtId="0" fontId="57" fillId="0" borderId="48" xfId="0" applyFont="1" applyBorder="1" applyAlignment="1">
      <alignment horizontal="center" vertical="center"/>
    </xf>
    <xf numFmtId="0" fontId="57" fillId="0" borderId="40" xfId="0" applyFont="1" applyBorder="1" applyAlignment="1">
      <alignment horizontal="center" vertical="center"/>
    </xf>
    <xf numFmtId="49" fontId="64" fillId="0" borderId="4" xfId="0" applyNumberFormat="1" applyFont="1" applyBorder="1" applyAlignment="1">
      <alignment horizontal="center" vertical="top"/>
    </xf>
    <xf numFmtId="49" fontId="64" fillId="0" borderId="17" xfId="0" applyNumberFormat="1" applyFont="1" applyBorder="1" applyAlignment="1">
      <alignment horizontal="center" vertical="top"/>
    </xf>
    <xf numFmtId="49" fontId="30" fillId="2" borderId="48" xfId="0" applyNumberFormat="1" applyFont="1" applyFill="1" applyBorder="1" applyAlignment="1">
      <alignment horizontal="center" vertical="top"/>
    </xf>
    <xf numFmtId="49" fontId="30" fillId="2" borderId="17" xfId="0" applyNumberFormat="1" applyFont="1" applyFill="1" applyBorder="1" applyAlignment="1">
      <alignment horizontal="center" vertical="top"/>
    </xf>
    <xf numFmtId="49" fontId="4" fillId="3" borderId="48" xfId="0" applyNumberFormat="1" applyFont="1" applyFill="1" applyBorder="1" applyAlignment="1">
      <alignment horizontal="center" vertical="top"/>
    </xf>
    <xf numFmtId="49" fontId="4" fillId="7" borderId="33" xfId="0" applyNumberFormat="1" applyFont="1" applyFill="1" applyBorder="1" applyAlignment="1">
      <alignment horizontal="center" vertical="top" wrapText="1"/>
    </xf>
    <xf numFmtId="49" fontId="4" fillId="7" borderId="5" xfId="0" applyNumberFormat="1" applyFont="1" applyFill="1" applyBorder="1" applyAlignment="1">
      <alignment horizontal="center" vertical="top" wrapText="1"/>
    </xf>
    <xf numFmtId="49" fontId="4" fillId="3" borderId="56" xfId="0" applyNumberFormat="1" applyFont="1" applyFill="1" applyBorder="1" applyAlignment="1">
      <alignment horizontal="center" vertical="top"/>
    </xf>
    <xf numFmtId="49" fontId="4" fillId="7" borderId="63" xfId="0" applyNumberFormat="1" applyFont="1" applyFill="1" applyBorder="1" applyAlignment="1">
      <alignment horizontal="center" vertical="top" wrapText="1"/>
    </xf>
    <xf numFmtId="49" fontId="4" fillId="7" borderId="56" xfId="0" applyNumberFormat="1" applyFont="1" applyFill="1" applyBorder="1" applyAlignment="1">
      <alignment horizontal="center" vertical="top" wrapText="1"/>
    </xf>
    <xf numFmtId="0" fontId="8" fillId="7" borderId="40" xfId="0" applyFont="1" applyFill="1" applyBorder="1" applyAlignment="1">
      <alignment horizontal="left" vertical="top" wrapText="1"/>
    </xf>
    <xf numFmtId="164" fontId="57" fillId="0" borderId="48" xfId="0" applyNumberFormat="1" applyFont="1" applyBorder="1" applyAlignment="1">
      <alignment horizontal="center" vertical="top"/>
    </xf>
    <xf numFmtId="164" fontId="57" fillId="0" borderId="40" xfId="0" applyNumberFormat="1" applyFont="1" applyBorder="1" applyAlignment="1">
      <alignment horizontal="center" vertical="top"/>
    </xf>
    <xf numFmtId="49" fontId="9" fillId="7" borderId="5" xfId="0" applyNumberFormat="1" applyFont="1" applyFill="1" applyBorder="1" applyAlignment="1">
      <alignment horizontal="center" vertical="top" wrapText="1"/>
    </xf>
    <xf numFmtId="49" fontId="9" fillId="7" borderId="19" xfId="0" applyNumberFormat="1" applyFont="1" applyFill="1" applyBorder="1" applyAlignment="1">
      <alignment horizontal="center" vertical="top" wrapText="1"/>
    </xf>
    <xf numFmtId="49" fontId="9" fillId="7" borderId="30" xfId="0" applyNumberFormat="1" applyFont="1" applyFill="1" applyBorder="1" applyAlignment="1">
      <alignment horizontal="center" vertical="top" wrapText="1"/>
    </xf>
    <xf numFmtId="49" fontId="9" fillId="16" borderId="48" xfId="0" applyNumberFormat="1" applyFont="1" applyFill="1" applyBorder="1" applyAlignment="1">
      <alignment horizontal="center" vertical="top"/>
    </xf>
    <xf numFmtId="49" fontId="9" fillId="16" borderId="17" xfId="0" applyNumberFormat="1" applyFont="1" applyFill="1" applyBorder="1" applyAlignment="1">
      <alignment horizontal="center" vertical="top"/>
    </xf>
    <xf numFmtId="49" fontId="9" fillId="0" borderId="48" xfId="0" applyNumberFormat="1" applyFont="1" applyBorder="1" applyAlignment="1">
      <alignment horizontal="center" vertical="top"/>
    </xf>
    <xf numFmtId="49" fontId="9" fillId="0" borderId="17" xfId="0" applyNumberFormat="1" applyFont="1" applyBorder="1" applyAlignment="1">
      <alignment horizontal="center" vertical="top"/>
    </xf>
    <xf numFmtId="49" fontId="9" fillId="0" borderId="33" xfId="0" applyNumberFormat="1" applyFont="1" applyBorder="1" applyAlignment="1">
      <alignment horizontal="center" vertical="top" wrapText="1"/>
    </xf>
    <xf numFmtId="49" fontId="9" fillId="0" borderId="5" xfId="0" applyNumberFormat="1" applyFont="1" applyBorder="1" applyAlignment="1">
      <alignment horizontal="center" vertical="top" wrapText="1"/>
    </xf>
    <xf numFmtId="49" fontId="9" fillId="0" borderId="26"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30" xfId="0" applyNumberFormat="1" applyFont="1" applyBorder="1" applyAlignment="1">
      <alignment horizontal="center" vertical="top" wrapText="1"/>
    </xf>
    <xf numFmtId="49" fontId="45" fillId="16" borderId="48" xfId="0" applyNumberFormat="1" applyFont="1" applyFill="1" applyBorder="1" applyAlignment="1">
      <alignment horizontal="center" vertical="top"/>
    </xf>
    <xf numFmtId="49" fontId="45" fillId="16" borderId="40" xfId="0" applyNumberFormat="1" applyFont="1" applyFill="1" applyBorder="1" applyAlignment="1">
      <alignment horizontal="center" vertical="top"/>
    </xf>
    <xf numFmtId="49" fontId="45" fillId="0" borderId="48" xfId="0" applyNumberFormat="1" applyFont="1" applyBorder="1" applyAlignment="1">
      <alignment horizontal="center" vertical="top"/>
    </xf>
    <xf numFmtId="49" fontId="45" fillId="0" borderId="40" xfId="0" applyNumberFormat="1" applyFont="1" applyBorder="1" applyAlignment="1">
      <alignment horizontal="center" vertical="top"/>
    </xf>
    <xf numFmtId="49" fontId="45" fillId="0" borderId="33" xfId="0" applyNumberFormat="1" applyFont="1" applyBorder="1" applyAlignment="1">
      <alignment horizontal="center" vertical="top" wrapText="1"/>
    </xf>
    <xf numFmtId="49" fontId="45" fillId="0" borderId="37" xfId="0" applyNumberFormat="1" applyFont="1" applyBorder="1" applyAlignment="1">
      <alignment horizontal="center" vertical="top" wrapText="1"/>
    </xf>
    <xf numFmtId="0" fontId="57" fillId="7" borderId="48" xfId="0" applyFont="1" applyFill="1" applyBorder="1" applyAlignment="1">
      <alignment horizontal="left" vertical="top" wrapText="1"/>
    </xf>
    <xf numFmtId="0" fontId="57" fillId="7" borderId="40" xfId="0" applyFont="1" applyFill="1" applyBorder="1" applyAlignment="1">
      <alignment horizontal="left" vertical="top" wrapText="1"/>
    </xf>
    <xf numFmtId="49" fontId="57" fillId="0" borderId="48" xfId="0" applyNumberFormat="1" applyFont="1" applyBorder="1" applyAlignment="1">
      <alignment horizontal="center" vertical="top"/>
    </xf>
    <xf numFmtId="49" fontId="57" fillId="0" borderId="40" xfId="0" applyNumberFormat="1" applyFont="1" applyBorder="1" applyAlignment="1">
      <alignment horizontal="center" vertical="top"/>
    </xf>
    <xf numFmtId="49" fontId="9" fillId="2" borderId="42" xfId="0" applyNumberFormat="1" applyFont="1" applyFill="1" applyBorder="1" applyAlignment="1">
      <alignment horizontal="center" vertical="top"/>
    </xf>
    <xf numFmtId="49" fontId="9" fillId="7" borderId="39" xfId="0" applyNumberFormat="1" applyFont="1" applyFill="1" applyBorder="1" applyAlignment="1">
      <alignment horizontal="center" vertical="top" wrapText="1"/>
    </xf>
    <xf numFmtId="49" fontId="3" fillId="0" borderId="45" xfId="0" applyNumberFormat="1" applyFont="1" applyBorder="1" applyAlignment="1">
      <alignment horizontal="center" vertical="top"/>
    </xf>
    <xf numFmtId="49" fontId="3" fillId="0" borderId="43" xfId="0" applyNumberFormat="1" applyFont="1" applyBorder="1" applyAlignment="1">
      <alignment horizontal="center" vertical="top"/>
    </xf>
    <xf numFmtId="0" fontId="8" fillId="7" borderId="33" xfId="0" applyFont="1" applyFill="1" applyBorder="1" applyAlignment="1">
      <alignment horizontal="left" vertical="center" wrapText="1"/>
    </xf>
    <xf numFmtId="0" fontId="8" fillId="7" borderId="5" xfId="0" applyFont="1" applyFill="1" applyBorder="1" applyAlignment="1">
      <alignment horizontal="left" vertical="center" wrapText="1"/>
    </xf>
    <xf numFmtId="0" fontId="8" fillId="7" borderId="68" xfId="0" applyFont="1" applyFill="1" applyBorder="1" applyAlignment="1">
      <alignment horizontal="left" vertical="center" wrapText="1"/>
    </xf>
    <xf numFmtId="164" fontId="8" fillId="7" borderId="25" xfId="0" applyNumberFormat="1" applyFont="1" applyFill="1" applyBorder="1" applyAlignment="1">
      <alignment horizontal="center" vertical="center" wrapText="1"/>
    </xf>
    <xf numFmtId="164" fontId="8" fillId="7" borderId="18" xfId="0" applyNumberFormat="1" applyFont="1" applyFill="1" applyBorder="1" applyAlignment="1">
      <alignment horizontal="center" vertical="center" wrapText="1"/>
    </xf>
    <xf numFmtId="164" fontId="8" fillId="7" borderId="35" xfId="0" applyNumberFormat="1" applyFont="1" applyFill="1" applyBorder="1" applyAlignment="1">
      <alignment horizontal="center" vertical="center" wrapText="1"/>
    </xf>
    <xf numFmtId="0" fontId="8" fillId="7" borderId="18" xfId="0" applyFont="1" applyFill="1" applyBorder="1" applyAlignment="1">
      <alignment horizontal="center" vertical="top" wrapText="1"/>
    </xf>
    <xf numFmtId="0" fontId="1" fillId="0" borderId="48" xfId="0" applyFont="1" applyBorder="1" applyAlignment="1">
      <alignment horizontal="center" vertical="top" wrapText="1"/>
    </xf>
    <xf numFmtId="0" fontId="1" fillId="0" borderId="17" xfId="0" applyFont="1" applyBorder="1" applyAlignment="1">
      <alignment horizontal="center" vertical="top" wrapText="1"/>
    </xf>
    <xf numFmtId="0" fontId="1" fillId="0" borderId="40" xfId="0" applyFont="1" applyBorder="1" applyAlignment="1">
      <alignment horizontal="center" vertical="top" wrapText="1"/>
    </xf>
    <xf numFmtId="49" fontId="9" fillId="2" borderId="65" xfId="0" applyNumberFormat="1" applyFont="1" applyFill="1" applyBorder="1" applyAlignment="1">
      <alignment horizontal="center" vertical="top"/>
    </xf>
    <xf numFmtId="49" fontId="9" fillId="3" borderId="53" xfId="0" applyNumberFormat="1" applyFont="1" applyFill="1" applyBorder="1" applyAlignment="1">
      <alignment horizontal="center" vertical="top"/>
    </xf>
    <xf numFmtId="49" fontId="9" fillId="7" borderId="77" xfId="0" applyNumberFormat="1" applyFont="1" applyFill="1" applyBorder="1" applyAlignment="1">
      <alignment horizontal="center" vertical="top" wrapText="1"/>
    </xf>
    <xf numFmtId="0" fontId="8" fillId="7" borderId="53" xfId="0" applyFont="1" applyFill="1" applyBorder="1" applyAlignment="1">
      <alignment horizontal="left" vertical="top" wrapText="1"/>
    </xf>
    <xf numFmtId="49" fontId="8" fillId="0" borderId="4" xfId="0" applyNumberFormat="1" applyFont="1" applyBorder="1" applyAlignment="1">
      <alignment horizontal="center" vertical="top"/>
    </xf>
    <xf numFmtId="49" fontId="8" fillId="0" borderId="53" xfId="0" applyNumberFormat="1" applyFont="1" applyBorder="1" applyAlignment="1">
      <alignment horizontal="center" vertical="top"/>
    </xf>
    <xf numFmtId="0" fontId="9" fillId="9" borderId="31" xfId="0" applyFont="1" applyFill="1" applyBorder="1" applyAlignment="1">
      <alignment horizontal="left" vertical="top"/>
    </xf>
    <xf numFmtId="0" fontId="9" fillId="9" borderId="22" xfId="0" applyFont="1" applyFill="1" applyBorder="1" applyAlignment="1">
      <alignment horizontal="left" vertical="top"/>
    </xf>
    <xf numFmtId="0" fontId="9" fillId="9" borderId="23" xfId="0" applyFont="1" applyFill="1" applyBorder="1" applyAlignment="1">
      <alignment horizontal="left" vertical="top"/>
    </xf>
    <xf numFmtId="0" fontId="9" fillId="0" borderId="3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8" xfId="0" applyFont="1" applyBorder="1" applyAlignment="1">
      <alignment horizontal="center" vertical="center" wrapText="1"/>
    </xf>
    <xf numFmtId="49" fontId="9" fillId="7" borderId="64" xfId="0" applyNumberFormat="1" applyFont="1" applyFill="1" applyBorder="1" applyAlignment="1">
      <alignment horizontal="center" vertical="top" wrapText="1"/>
    </xf>
    <xf numFmtId="49" fontId="9" fillId="7" borderId="0" xfId="0" applyNumberFormat="1" applyFont="1" applyFill="1" applyAlignment="1">
      <alignment horizontal="center" vertical="top" wrapText="1"/>
    </xf>
    <xf numFmtId="0" fontId="55" fillId="7" borderId="41" xfId="0" applyFont="1" applyFill="1" applyBorder="1" applyAlignment="1">
      <alignment horizontal="center" vertical="top" wrapText="1"/>
    </xf>
    <xf numFmtId="49" fontId="2" fillId="0" borderId="4" xfId="0" applyNumberFormat="1" applyFont="1" applyBorder="1" applyAlignment="1">
      <alignment horizontal="center" vertical="top"/>
    </xf>
    <xf numFmtId="49" fontId="57" fillId="0" borderId="17" xfId="0" applyNumberFormat="1" applyFont="1" applyBorder="1" applyAlignment="1">
      <alignment horizontal="center" vertical="top"/>
    </xf>
    <xf numFmtId="49" fontId="4" fillId="7" borderId="48" xfId="0" applyNumberFormat="1" applyFont="1" applyFill="1" applyBorder="1" applyAlignment="1">
      <alignment horizontal="center" vertical="top" wrapText="1"/>
    </xf>
    <xf numFmtId="49" fontId="4" fillId="7" borderId="17" xfId="0" applyNumberFormat="1" applyFont="1" applyFill="1" applyBorder="1" applyAlignment="1">
      <alignment horizontal="center" vertical="top" wrapText="1"/>
    </xf>
    <xf numFmtId="49" fontId="2" fillId="7" borderId="48" xfId="0" applyNumberFormat="1" applyFont="1" applyFill="1" applyBorder="1" applyAlignment="1">
      <alignment horizontal="center" vertical="top"/>
    </xf>
    <xf numFmtId="49" fontId="45" fillId="2" borderId="50" xfId="0" applyNumberFormat="1" applyFont="1" applyFill="1" applyBorder="1" applyAlignment="1">
      <alignment horizontal="center" vertical="top"/>
    </xf>
    <xf numFmtId="49" fontId="45" fillId="2" borderId="56" xfId="0" applyNumberFormat="1" applyFont="1" applyFill="1" applyBorder="1" applyAlignment="1">
      <alignment horizontal="center" vertical="top"/>
    </xf>
    <xf numFmtId="49" fontId="45" fillId="2" borderId="42" xfId="0" applyNumberFormat="1" applyFont="1" applyFill="1" applyBorder="1" applyAlignment="1">
      <alignment horizontal="center" vertical="top"/>
    </xf>
    <xf numFmtId="49" fontId="9" fillId="7" borderId="41" xfId="0" applyNumberFormat="1" applyFont="1" applyFill="1" applyBorder="1" applyAlignment="1">
      <alignment horizontal="center" vertical="top" wrapText="1"/>
    </xf>
    <xf numFmtId="0" fontId="9" fillId="7" borderId="53" xfId="0" applyFont="1" applyFill="1" applyBorder="1" applyAlignment="1">
      <alignment horizontal="left" vertical="top" wrapText="1"/>
    </xf>
    <xf numFmtId="49" fontId="3" fillId="7" borderId="44" xfId="0" applyNumberFormat="1" applyFont="1" applyFill="1" applyBorder="1" applyAlignment="1">
      <alignment horizontal="center" vertical="top"/>
    </xf>
    <xf numFmtId="49" fontId="3" fillId="7" borderId="45" xfId="0" applyNumberFormat="1" applyFont="1" applyFill="1" applyBorder="1" applyAlignment="1">
      <alignment horizontal="center" vertical="top"/>
    </xf>
    <xf numFmtId="49" fontId="3" fillId="7" borderId="43" xfId="0" applyNumberFormat="1" applyFont="1" applyFill="1" applyBorder="1" applyAlignment="1">
      <alignment horizontal="center" vertical="top"/>
    </xf>
    <xf numFmtId="49" fontId="8" fillId="7" borderId="48" xfId="0" applyNumberFormat="1" applyFont="1" applyFill="1" applyBorder="1" applyAlignment="1">
      <alignment horizontal="center" vertical="top"/>
    </xf>
    <xf numFmtId="49" fontId="8" fillId="7" borderId="17" xfId="0" applyNumberFormat="1" applyFont="1" applyFill="1" applyBorder="1" applyAlignment="1">
      <alignment horizontal="center" vertical="top"/>
    </xf>
    <xf numFmtId="49" fontId="8" fillId="7" borderId="40" xfId="0" applyNumberFormat="1" applyFont="1" applyFill="1" applyBorder="1" applyAlignment="1">
      <alignment horizontal="center" vertical="top"/>
    </xf>
    <xf numFmtId="0" fontId="8" fillId="7" borderId="7" xfId="0" applyFont="1" applyFill="1" applyBorder="1" applyAlignment="1">
      <alignment horizontal="left" vertical="top" wrapText="1"/>
    </xf>
    <xf numFmtId="0" fontId="20" fillId="6" borderId="50" xfId="0" applyFont="1" applyFill="1" applyBorder="1" applyAlignment="1">
      <alignment horizontal="right" vertical="top" wrapText="1"/>
    </xf>
    <xf numFmtId="0" fontId="20" fillId="6" borderId="16" xfId="0" applyFont="1" applyFill="1" applyBorder="1" applyAlignment="1">
      <alignment horizontal="right" vertical="top" wrapText="1"/>
    </xf>
    <xf numFmtId="0" fontId="20" fillId="6" borderId="44" xfId="0" applyFont="1" applyFill="1" applyBorder="1" applyAlignment="1">
      <alignment horizontal="right" vertical="top" wrapText="1"/>
    </xf>
    <xf numFmtId="164" fontId="57" fillId="0" borderId="63" xfId="0" applyNumberFormat="1" applyFont="1" applyBorder="1" applyAlignment="1">
      <alignment horizontal="center" vertical="top"/>
    </xf>
    <xf numFmtId="164" fontId="57" fillId="0" borderId="42" xfId="0" applyNumberFormat="1" applyFont="1" applyBorder="1" applyAlignment="1">
      <alignment horizontal="center" vertical="top"/>
    </xf>
    <xf numFmtId="0" fontId="9" fillId="9" borderId="22" xfId="0" applyFont="1" applyFill="1" applyBorder="1" applyAlignment="1">
      <alignment horizontal="right" vertical="top" wrapText="1"/>
    </xf>
    <xf numFmtId="0" fontId="9" fillId="9" borderId="23" xfId="0" applyFont="1" applyFill="1" applyBorder="1" applyAlignment="1">
      <alignment horizontal="right" vertical="top" wrapText="1"/>
    </xf>
    <xf numFmtId="49" fontId="9" fillId="16" borderId="23" xfId="4" applyNumberFormat="1" applyFont="1" applyFill="1" applyBorder="1" applyAlignment="1">
      <alignment horizontal="right" vertical="top"/>
    </xf>
    <xf numFmtId="49" fontId="9" fillId="2" borderId="63" xfId="0" applyNumberFormat="1" applyFont="1" applyFill="1" applyBorder="1" applyAlignment="1">
      <alignment horizontal="center" vertical="top" wrapText="1"/>
    </xf>
    <xf numFmtId="49" fontId="9" fillId="2" borderId="42" xfId="0" applyNumberFormat="1" applyFont="1" applyFill="1" applyBorder="1" applyAlignment="1">
      <alignment horizontal="center" vertical="top" wrapText="1"/>
    </xf>
    <xf numFmtId="0" fontId="73" fillId="9" borderId="31" xfId="0" applyFont="1" applyFill="1" applyBorder="1" applyAlignment="1">
      <alignment horizontal="left" vertical="top"/>
    </xf>
    <xf numFmtId="0" fontId="73" fillId="9" borderId="22" xfId="0" applyFont="1" applyFill="1" applyBorder="1" applyAlignment="1">
      <alignment horizontal="left" vertical="top"/>
    </xf>
    <xf numFmtId="0" fontId="73" fillId="9" borderId="23" xfId="0" applyFont="1" applyFill="1" applyBorder="1" applyAlignment="1">
      <alignment horizontal="left" vertical="top"/>
    </xf>
    <xf numFmtId="49" fontId="9" fillId="0" borderId="31" xfId="4" applyNumberFormat="1" applyFont="1" applyBorder="1" applyAlignment="1">
      <alignment horizontal="center" vertical="top"/>
    </xf>
    <xf numFmtId="49" fontId="9" fillId="0" borderId="22" xfId="4" applyNumberFormat="1" applyFont="1" applyBorder="1" applyAlignment="1">
      <alignment horizontal="center" vertical="top"/>
    </xf>
    <xf numFmtId="49" fontId="9" fillId="0" borderId="23" xfId="4" applyNumberFormat="1" applyFont="1" applyBorder="1" applyAlignment="1">
      <alignment horizontal="center" vertical="top"/>
    </xf>
    <xf numFmtId="49" fontId="45" fillId="2" borderId="48" xfId="0" applyNumberFormat="1" applyFont="1" applyFill="1" applyBorder="1" applyAlignment="1">
      <alignment horizontal="center" vertical="top"/>
    </xf>
    <xf numFmtId="49" fontId="45" fillId="2" borderId="17" xfId="0" applyNumberFormat="1" applyFont="1" applyFill="1" applyBorder="1" applyAlignment="1">
      <alignment horizontal="center" vertical="top"/>
    </xf>
    <xf numFmtId="49" fontId="45" fillId="3" borderId="48" xfId="0" applyNumberFormat="1" applyFont="1" applyFill="1" applyBorder="1" applyAlignment="1">
      <alignment horizontal="center" vertical="top"/>
    </xf>
    <xf numFmtId="49" fontId="45" fillId="3" borderId="17" xfId="0" applyNumberFormat="1" applyFont="1" applyFill="1" applyBorder="1" applyAlignment="1">
      <alignment horizontal="center" vertical="top"/>
    </xf>
    <xf numFmtId="0" fontId="8" fillId="7" borderId="33" xfId="0" applyFont="1" applyFill="1" applyBorder="1" applyAlignment="1">
      <alignment vertical="center" wrapText="1"/>
    </xf>
    <xf numFmtId="0" fontId="55" fillId="0" borderId="5" xfId="0" applyFont="1" applyBorder="1" applyAlignment="1">
      <alignment vertical="center" wrapText="1"/>
    </xf>
    <xf numFmtId="0" fontId="55" fillId="0" borderId="68" xfId="0" applyFont="1" applyBorder="1" applyAlignment="1">
      <alignment vertical="center" wrapText="1"/>
    </xf>
    <xf numFmtId="0" fontId="8" fillId="7" borderId="19" xfId="0" applyFont="1" applyFill="1" applyBorder="1" applyAlignment="1">
      <alignment horizontal="left" vertical="top" wrapText="1"/>
    </xf>
    <xf numFmtId="0" fontId="8" fillId="7" borderId="25"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26"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73" xfId="0" applyFont="1" applyFill="1" applyBorder="1" applyAlignment="1">
      <alignment horizontal="left" vertical="center" wrapText="1"/>
    </xf>
    <xf numFmtId="0" fontId="9" fillId="9" borderId="21" xfId="0" applyFont="1" applyFill="1" applyBorder="1" applyAlignment="1">
      <alignment horizontal="center" vertical="top"/>
    </xf>
    <xf numFmtId="0" fontId="9" fillId="9" borderId="22" xfId="0" applyFont="1" applyFill="1" applyBorder="1" applyAlignment="1">
      <alignment horizontal="center" vertical="top"/>
    </xf>
    <xf numFmtId="0" fontId="9" fillId="9" borderId="23" xfId="0" applyFont="1" applyFill="1" applyBorder="1" applyAlignment="1">
      <alignment horizontal="center" vertical="top"/>
    </xf>
    <xf numFmtId="49" fontId="9" fillId="16" borderId="42" xfId="4" applyNumberFormat="1" applyFont="1" applyFill="1" applyBorder="1" applyAlignment="1">
      <alignment horizontal="right" vertical="top"/>
    </xf>
    <xf numFmtId="49" fontId="9" fillId="16" borderId="41" xfId="4" applyNumberFormat="1" applyFont="1" applyFill="1" applyBorder="1" applyAlignment="1">
      <alignment horizontal="right" vertical="top"/>
    </xf>
    <xf numFmtId="49" fontId="9" fillId="12" borderId="31" xfId="0" applyNumberFormat="1" applyFont="1" applyFill="1" applyBorder="1" applyAlignment="1">
      <alignment horizontal="right" vertical="top"/>
    </xf>
    <xf numFmtId="49" fontId="9" fillId="12" borderId="22" xfId="0" applyNumberFormat="1" applyFont="1" applyFill="1" applyBorder="1" applyAlignment="1">
      <alignment horizontal="right" vertical="top"/>
    </xf>
    <xf numFmtId="49" fontId="9" fillId="12" borderId="23" xfId="0" applyNumberFormat="1" applyFont="1" applyFill="1" applyBorder="1" applyAlignment="1">
      <alignment horizontal="right" vertical="top"/>
    </xf>
    <xf numFmtId="0" fontId="8" fillId="12" borderId="31" xfId="0" applyFont="1" applyFill="1" applyBorder="1" applyAlignment="1">
      <alignment horizontal="center" vertical="top"/>
    </xf>
    <xf numFmtId="0" fontId="8" fillId="12" borderId="22" xfId="0" applyFont="1" applyFill="1" applyBorder="1" applyAlignment="1">
      <alignment horizontal="center" vertical="top"/>
    </xf>
    <xf numFmtId="0" fontId="8" fillId="12" borderId="23" xfId="0" applyFont="1" applyFill="1" applyBorder="1" applyAlignment="1">
      <alignment horizontal="center" vertical="top"/>
    </xf>
    <xf numFmtId="49" fontId="41" fillId="2" borderId="48" xfId="0" applyNumberFormat="1" applyFont="1" applyFill="1" applyBorder="1" applyAlignment="1">
      <alignment horizontal="center" vertical="top"/>
    </xf>
    <xf numFmtId="49" fontId="41" fillId="2" borderId="17" xfId="0" applyNumberFormat="1" applyFont="1" applyFill="1" applyBorder="1" applyAlignment="1">
      <alignment horizontal="center" vertical="top"/>
    </xf>
    <xf numFmtId="49" fontId="41" fillId="2" borderId="40" xfId="0" applyNumberFormat="1" applyFont="1" applyFill="1" applyBorder="1" applyAlignment="1">
      <alignment horizontal="center" vertical="top"/>
    </xf>
    <xf numFmtId="0" fontId="9" fillId="0" borderId="34" xfId="0" applyFont="1" applyBorder="1" applyAlignment="1">
      <alignment horizontal="center" vertical="top"/>
    </xf>
    <xf numFmtId="0" fontId="9" fillId="0" borderId="6" xfId="0" applyFont="1" applyBorder="1" applyAlignment="1">
      <alignment horizontal="center" vertical="top"/>
    </xf>
    <xf numFmtId="0" fontId="9" fillId="0" borderId="38" xfId="0" applyFont="1" applyBorder="1" applyAlignment="1">
      <alignment horizontal="center" vertical="top"/>
    </xf>
    <xf numFmtId="0" fontId="3" fillId="0" borderId="48" xfId="0" applyFont="1" applyBorder="1" applyAlignment="1">
      <alignment horizontal="center" vertical="top"/>
    </xf>
    <xf numFmtId="0" fontId="3" fillId="0" borderId="17" xfId="0" applyFont="1" applyBorder="1" applyAlignment="1">
      <alignment horizontal="center" vertical="top"/>
    </xf>
    <xf numFmtId="0" fontId="3" fillId="0" borderId="40" xfId="0" applyFont="1" applyBorder="1" applyAlignment="1">
      <alignment horizontal="center" vertical="top"/>
    </xf>
    <xf numFmtId="0" fontId="8" fillId="0" borderId="64" xfId="0" applyFont="1" applyBorder="1" applyAlignment="1">
      <alignment horizontal="center" vertical="top"/>
    </xf>
    <xf numFmtId="0" fontId="8" fillId="0" borderId="0" xfId="0" applyFont="1" applyAlignment="1">
      <alignment horizontal="center" vertical="top"/>
    </xf>
    <xf numFmtId="0" fontId="8" fillId="0" borderId="41" xfId="0" applyFont="1" applyBorder="1" applyAlignment="1">
      <alignment horizontal="center" vertical="top"/>
    </xf>
    <xf numFmtId="49" fontId="20" fillId="7" borderId="48" xfId="0" applyNumberFormat="1" applyFont="1" applyFill="1" applyBorder="1" applyAlignment="1">
      <alignment horizontal="center" vertical="top" wrapText="1"/>
    </xf>
    <xf numFmtId="49" fontId="20" fillId="7" borderId="17" xfId="0" applyNumberFormat="1" applyFont="1" applyFill="1" applyBorder="1" applyAlignment="1">
      <alignment horizontal="center" vertical="top" wrapText="1"/>
    </xf>
    <xf numFmtId="49" fontId="20" fillId="7" borderId="40" xfId="0" applyNumberFormat="1" applyFont="1" applyFill="1" applyBorder="1" applyAlignment="1">
      <alignment horizontal="center" vertical="top" wrapText="1"/>
    </xf>
    <xf numFmtId="49" fontId="14" fillId="0" borderId="17" xfId="0" applyNumberFormat="1" applyFont="1" applyBorder="1" applyAlignment="1">
      <alignment horizontal="center" vertical="top"/>
    </xf>
    <xf numFmtId="49" fontId="14" fillId="0" borderId="53" xfId="0" applyNumberFormat="1" applyFont="1" applyBorder="1" applyAlignment="1">
      <alignment horizontal="center" vertical="top"/>
    </xf>
    <xf numFmtId="49" fontId="18" fillId="0" borderId="17" xfId="0" applyNumberFormat="1" applyFont="1" applyBorder="1" applyAlignment="1">
      <alignment horizontal="center" vertical="top"/>
    </xf>
    <xf numFmtId="49" fontId="18" fillId="0" borderId="53" xfId="0" applyNumberFormat="1" applyFont="1" applyBorder="1" applyAlignment="1">
      <alignment horizontal="center" vertical="top"/>
    </xf>
    <xf numFmtId="49" fontId="14" fillId="0" borderId="48" xfId="0" applyNumberFormat="1" applyFont="1" applyBorder="1" applyAlignment="1">
      <alignment horizontal="center" vertical="top"/>
    </xf>
    <xf numFmtId="49" fontId="18" fillId="0" borderId="48" xfId="0" applyNumberFormat="1" applyFont="1" applyBorder="1" applyAlignment="1">
      <alignment horizontal="center" vertical="top"/>
    </xf>
    <xf numFmtId="49" fontId="18" fillId="0" borderId="40" xfId="0" applyNumberFormat="1" applyFont="1" applyBorder="1" applyAlignment="1">
      <alignment horizontal="center" vertical="top"/>
    </xf>
    <xf numFmtId="49" fontId="20" fillId="16" borderId="48" xfId="0" applyNumberFormat="1" applyFont="1" applyFill="1" applyBorder="1" applyAlignment="1">
      <alignment horizontal="center" vertical="top" wrapText="1"/>
    </xf>
    <xf numFmtId="49" fontId="20" fillId="16" borderId="40" xfId="0" applyNumberFormat="1" applyFont="1" applyFill="1" applyBorder="1" applyAlignment="1">
      <alignment horizontal="center" vertical="top" wrapText="1"/>
    </xf>
    <xf numFmtId="49" fontId="20" fillId="7" borderId="64" xfId="0" applyNumberFormat="1" applyFont="1" applyFill="1" applyBorder="1" applyAlignment="1">
      <alignment horizontal="center" vertical="top" wrapText="1"/>
    </xf>
    <xf numFmtId="0" fontId="22" fillId="7" borderId="41" xfId="0" applyFont="1" applyFill="1" applyBorder="1" applyAlignment="1">
      <alignment horizontal="center" vertical="top" wrapText="1"/>
    </xf>
    <xf numFmtId="0" fontId="22" fillId="0" borderId="40" xfId="0" applyFont="1" applyBorder="1" applyAlignment="1">
      <alignment horizontal="left" vertical="top" wrapText="1"/>
    </xf>
    <xf numFmtId="49" fontId="14" fillId="0" borderId="4" xfId="0" applyNumberFormat="1" applyFont="1" applyBorder="1" applyAlignment="1">
      <alignment horizontal="center" vertical="top"/>
    </xf>
    <xf numFmtId="49" fontId="14" fillId="0" borderId="11" xfId="0" applyNumberFormat="1" applyFont="1" applyBorder="1" applyAlignment="1">
      <alignment horizontal="center" vertical="top"/>
    </xf>
    <xf numFmtId="0" fontId="28" fillId="0" borderId="0" xfId="0" applyFont="1" applyAlignment="1">
      <alignment vertical="top" wrapText="1"/>
    </xf>
    <xf numFmtId="49" fontId="20" fillId="7" borderId="0" xfId="0" applyNumberFormat="1" applyFont="1" applyFill="1" applyAlignment="1">
      <alignment horizontal="center" vertical="top" wrapText="1"/>
    </xf>
    <xf numFmtId="164" fontId="18" fillId="0" borderId="7" xfId="0" applyNumberFormat="1" applyFont="1" applyBorder="1" applyAlignment="1">
      <alignment horizontal="center" vertical="top"/>
    </xf>
    <xf numFmtId="164" fontId="18" fillId="0" borderId="17" xfId="0" applyNumberFormat="1" applyFont="1" applyBorder="1" applyAlignment="1">
      <alignment horizontal="center" vertical="top"/>
    </xf>
    <xf numFmtId="0" fontId="20" fillId="9" borderId="41" xfId="0" applyFont="1" applyFill="1" applyBorder="1" applyAlignment="1">
      <alignment horizontal="right" vertical="top" wrapText="1"/>
    </xf>
    <xf numFmtId="0" fontId="20" fillId="9" borderId="43" xfId="0" applyFont="1" applyFill="1" applyBorder="1" applyAlignment="1">
      <alignment horizontal="right" vertical="top" wrapText="1"/>
    </xf>
    <xf numFmtId="0" fontId="18" fillId="0" borderId="48" xfId="0" applyFont="1" applyBorder="1" applyAlignment="1">
      <alignment horizontal="left" vertical="top"/>
    </xf>
    <xf numFmtId="0" fontId="18" fillId="0" borderId="40" xfId="0" applyFont="1" applyBorder="1" applyAlignment="1">
      <alignment horizontal="left" vertical="top"/>
    </xf>
    <xf numFmtId="49" fontId="20" fillId="2" borderId="53" xfId="0" applyNumberFormat="1" applyFont="1" applyFill="1" applyBorder="1" applyAlignment="1">
      <alignment horizontal="center" vertical="top"/>
    </xf>
    <xf numFmtId="49" fontId="20" fillId="3" borderId="53" xfId="0" applyNumberFormat="1" applyFont="1" applyFill="1" applyBorder="1" applyAlignment="1">
      <alignment horizontal="center" vertical="top"/>
    </xf>
    <xf numFmtId="49" fontId="20" fillId="7" borderId="53" xfId="0" applyNumberFormat="1" applyFont="1" applyFill="1" applyBorder="1" applyAlignment="1">
      <alignment horizontal="center" vertical="top" wrapText="1"/>
    </xf>
    <xf numFmtId="0" fontId="22" fillId="0" borderId="7" xfId="0" applyFont="1" applyBorder="1" applyAlignment="1">
      <alignment horizontal="center"/>
    </xf>
    <xf numFmtId="0" fontId="22" fillId="0" borderId="17" xfId="0" applyFont="1" applyBorder="1" applyAlignment="1">
      <alignment horizontal="center"/>
    </xf>
    <xf numFmtId="0" fontId="22" fillId="0" borderId="53" xfId="0" applyFont="1" applyBorder="1" applyAlignment="1">
      <alignment horizontal="center"/>
    </xf>
    <xf numFmtId="164" fontId="18" fillId="0" borderId="53" xfId="0" applyNumberFormat="1" applyFont="1" applyBorder="1" applyAlignment="1">
      <alignment horizontal="center" vertical="top"/>
    </xf>
    <xf numFmtId="0" fontId="18" fillId="0" borderId="7" xfId="0" applyFont="1" applyBorder="1" applyAlignment="1">
      <alignment horizontal="center" vertical="top"/>
    </xf>
    <xf numFmtId="0" fontId="18" fillId="0" borderId="53" xfId="0" applyFont="1" applyBorder="1" applyAlignment="1">
      <alignment horizontal="center" vertical="top"/>
    </xf>
    <xf numFmtId="0" fontId="18" fillId="9" borderId="31" xfId="0" applyFont="1" applyFill="1" applyBorder="1" applyAlignment="1">
      <alignment horizontal="center" vertical="top"/>
    </xf>
    <xf numFmtId="0" fontId="18" fillId="9" borderId="22" xfId="0" applyFont="1" applyFill="1" applyBorder="1" applyAlignment="1">
      <alignment horizontal="center" vertical="top"/>
    </xf>
    <xf numFmtId="0" fontId="18" fillId="9" borderId="23" xfId="0" applyFont="1" applyFill="1" applyBorder="1" applyAlignment="1">
      <alignment horizontal="center" vertical="top"/>
    </xf>
    <xf numFmtId="0" fontId="18" fillId="0" borderId="33" xfId="0" applyFont="1" applyBorder="1" applyAlignment="1">
      <alignment vertical="top" wrapText="1"/>
    </xf>
    <xf numFmtId="0" fontId="98" fillId="0" borderId="26" xfId="0" applyFont="1" applyBorder="1" applyAlignment="1">
      <alignment vertical="top" wrapText="1"/>
    </xf>
    <xf numFmtId="0" fontId="20" fillId="11" borderId="41" xfId="0" applyFont="1" applyFill="1" applyBorder="1" applyAlignment="1">
      <alignment horizontal="right" vertical="top" wrapText="1"/>
    </xf>
    <xf numFmtId="0" fontId="20" fillId="11" borderId="43" xfId="0" applyFont="1" applyFill="1" applyBorder="1" applyAlignment="1">
      <alignment horizontal="right" vertical="top" wrapText="1"/>
    </xf>
    <xf numFmtId="49" fontId="30" fillId="2" borderId="65" xfId="0" applyNumberFormat="1" applyFont="1" applyFill="1" applyBorder="1" applyAlignment="1">
      <alignment horizontal="center" vertical="top"/>
    </xf>
    <xf numFmtId="49" fontId="4" fillId="3" borderId="53" xfId="0" applyNumberFormat="1" applyFont="1" applyFill="1" applyBorder="1" applyAlignment="1">
      <alignment horizontal="center" vertical="top"/>
    </xf>
    <xf numFmtId="0" fontId="28" fillId="0" borderId="31"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49" fontId="2" fillId="0" borderId="53" xfId="0" applyNumberFormat="1" applyFont="1" applyBorder="1" applyAlignment="1">
      <alignment horizontal="center" vertical="top" wrapText="1"/>
    </xf>
    <xf numFmtId="49" fontId="5" fillId="0" borderId="48" xfId="0" applyNumberFormat="1" applyFont="1" applyBorder="1" applyAlignment="1">
      <alignment horizontal="center" vertical="top" wrapText="1"/>
    </xf>
    <xf numFmtId="49" fontId="5" fillId="0" borderId="17" xfId="0" applyNumberFormat="1" applyFont="1" applyBorder="1" applyAlignment="1">
      <alignment horizontal="center" vertical="top" wrapText="1"/>
    </xf>
    <xf numFmtId="49" fontId="5" fillId="0" borderId="40" xfId="0" applyNumberFormat="1" applyFont="1" applyBorder="1" applyAlignment="1">
      <alignment horizontal="center" vertical="top" wrapText="1"/>
    </xf>
    <xf numFmtId="49" fontId="4" fillId="7" borderId="0" xfId="0" applyNumberFormat="1" applyFont="1" applyFill="1" applyAlignment="1">
      <alignment horizontal="center" vertical="top" wrapText="1"/>
    </xf>
    <xf numFmtId="0" fontId="24" fillId="7" borderId="41" xfId="0" applyFont="1" applyFill="1" applyBorder="1" applyAlignment="1">
      <alignment horizontal="center" vertical="top" wrapText="1"/>
    </xf>
    <xf numFmtId="0" fontId="11" fillId="0" borderId="33" xfId="0" applyFont="1" applyBorder="1" applyAlignment="1">
      <alignment horizontal="left" vertical="top" wrapText="1"/>
    </xf>
    <xf numFmtId="0" fontId="11" fillId="0" borderId="68" xfId="0" applyFont="1" applyBorder="1" applyAlignment="1">
      <alignment horizontal="left" vertical="top" wrapText="1"/>
    </xf>
    <xf numFmtId="49" fontId="4" fillId="7" borderId="64" xfId="0" applyNumberFormat="1" applyFont="1" applyFill="1" applyBorder="1" applyAlignment="1">
      <alignment horizontal="center" vertical="top" wrapText="1"/>
    </xf>
    <xf numFmtId="49" fontId="5" fillId="0" borderId="48" xfId="0" applyNumberFormat="1" applyFont="1" applyBorder="1" applyAlignment="1">
      <alignment horizontal="left" vertical="top"/>
    </xf>
    <xf numFmtId="49" fontId="5" fillId="0" borderId="40" xfId="0" applyNumberFormat="1" applyFont="1" applyBorder="1" applyAlignment="1">
      <alignment horizontal="left" vertical="top"/>
    </xf>
    <xf numFmtId="0" fontId="5" fillId="9" borderId="31" xfId="0" applyFont="1" applyFill="1" applyBorder="1" applyAlignment="1">
      <alignment horizontal="center" vertical="top"/>
    </xf>
    <xf numFmtId="0" fontId="5" fillId="9" borderId="22" xfId="0" applyFont="1" applyFill="1" applyBorder="1" applyAlignment="1">
      <alignment horizontal="center" vertical="top"/>
    </xf>
    <xf numFmtId="0" fontId="5" fillId="9" borderId="23" xfId="0" applyFont="1" applyFill="1" applyBorder="1" applyAlignment="1">
      <alignment horizontal="center" vertical="top"/>
    </xf>
    <xf numFmtId="49" fontId="4" fillId="16" borderId="31" xfId="4" applyNumberFormat="1" applyFont="1" applyFill="1" applyBorder="1" applyAlignment="1">
      <alignment horizontal="right" vertical="top"/>
    </xf>
    <xf numFmtId="49" fontId="4" fillId="16" borderId="22" xfId="4" applyNumberFormat="1" applyFont="1" applyFill="1" applyBorder="1" applyAlignment="1">
      <alignment horizontal="right" vertical="top"/>
    </xf>
    <xf numFmtId="49" fontId="4" fillId="16" borderId="23" xfId="4" applyNumberFormat="1" applyFont="1" applyFill="1" applyBorder="1" applyAlignment="1">
      <alignment horizontal="right" vertical="top"/>
    </xf>
    <xf numFmtId="49" fontId="30" fillId="2" borderId="40"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49" fontId="4" fillId="7" borderId="40" xfId="0" applyNumberFormat="1" applyFont="1" applyFill="1" applyBorder="1" applyAlignment="1">
      <alignment horizontal="center" vertical="top" wrapText="1"/>
    </xf>
    <xf numFmtId="49" fontId="2" fillId="0" borderId="48" xfId="0" applyNumberFormat="1" applyFont="1" applyBorder="1" applyAlignment="1">
      <alignment horizontal="center" vertical="top"/>
    </xf>
    <xf numFmtId="49" fontId="2" fillId="0" borderId="40" xfId="0" applyNumberFormat="1" applyFont="1" applyBorder="1" applyAlignment="1">
      <alignment horizontal="center" vertical="top"/>
    </xf>
    <xf numFmtId="49" fontId="30" fillId="2" borderId="50" xfId="0" applyNumberFormat="1" applyFont="1" applyFill="1" applyBorder="1" applyAlignment="1">
      <alignment horizontal="left" vertical="top"/>
    </xf>
    <xf numFmtId="49" fontId="30" fillId="2" borderId="51" xfId="0" applyNumberFormat="1" applyFont="1" applyFill="1" applyBorder="1" applyAlignment="1">
      <alignment horizontal="left" vertical="top"/>
    </xf>
    <xf numFmtId="49" fontId="4" fillId="3" borderId="4" xfId="0" applyNumberFormat="1" applyFont="1" applyFill="1" applyBorder="1" applyAlignment="1">
      <alignment horizontal="left" vertical="top"/>
    </xf>
    <xf numFmtId="49" fontId="4" fillId="3" borderId="11" xfId="0" applyNumberFormat="1" applyFont="1" applyFill="1" applyBorder="1" applyAlignment="1">
      <alignment horizontal="left" vertical="top"/>
    </xf>
    <xf numFmtId="49" fontId="4" fillId="7" borderId="64" xfId="0" applyNumberFormat="1" applyFont="1" applyFill="1" applyBorder="1" applyAlignment="1">
      <alignment horizontal="left" vertical="top" wrapText="1"/>
    </xf>
    <xf numFmtId="0" fontId="24" fillId="7" borderId="41" xfId="0" applyFont="1" applyFill="1" applyBorder="1" applyAlignment="1">
      <alignment horizontal="left" vertical="top" wrapText="1"/>
    </xf>
    <xf numFmtId="49" fontId="2" fillId="0" borderId="4" xfId="0" applyNumberFormat="1" applyFont="1" applyBorder="1" applyAlignment="1">
      <alignment horizontal="left" vertical="top"/>
    </xf>
    <xf numFmtId="49" fontId="2" fillId="0" borderId="11" xfId="0" applyNumberFormat="1" applyFont="1" applyBorder="1" applyAlignment="1">
      <alignment horizontal="left" vertical="top"/>
    </xf>
    <xf numFmtId="0" fontId="11" fillId="0" borderId="17" xfId="0" applyFont="1" applyBorder="1" applyAlignment="1">
      <alignment vertical="top" wrapText="1"/>
    </xf>
    <xf numFmtId="0" fontId="2" fillId="0" borderId="4" xfId="0" applyFont="1" applyBorder="1" applyAlignment="1">
      <alignment horizontal="center" vertical="top"/>
    </xf>
    <xf numFmtId="0" fontId="2" fillId="0" borderId="17" xfId="0" applyFont="1" applyBorder="1" applyAlignment="1">
      <alignment horizontal="center" vertical="top"/>
    </xf>
    <xf numFmtId="49" fontId="4" fillId="16" borderId="48" xfId="0" applyNumberFormat="1" applyFont="1" applyFill="1" applyBorder="1" applyAlignment="1">
      <alignment horizontal="center" vertical="top" wrapText="1"/>
    </xf>
    <xf numFmtId="49" fontId="4" fillId="16" borderId="40" xfId="0" applyNumberFormat="1" applyFont="1" applyFill="1" applyBorder="1" applyAlignment="1">
      <alignment horizontal="center" vertical="top" wrapText="1"/>
    </xf>
    <xf numFmtId="0" fontId="41" fillId="0" borderId="48" xfId="0" applyFont="1" applyBorder="1" applyAlignment="1">
      <alignment horizontal="center" vertical="top"/>
    </xf>
    <xf numFmtId="0" fontId="41" fillId="0" borderId="40" xfId="0" applyFont="1" applyBorder="1" applyAlignment="1">
      <alignment horizontal="center" vertical="top"/>
    </xf>
    <xf numFmtId="0" fontId="4" fillId="3" borderId="53" xfId="0" applyFont="1" applyFill="1" applyBorder="1" applyAlignment="1">
      <alignment horizontal="center" vertical="top"/>
    </xf>
    <xf numFmtId="0" fontId="2" fillId="0" borderId="53" xfId="0" applyFont="1" applyBorder="1" applyAlignment="1">
      <alignment horizontal="center" vertical="top"/>
    </xf>
    <xf numFmtId="49" fontId="30" fillId="2" borderId="70" xfId="0" applyNumberFormat="1" applyFont="1" applyFill="1" applyBorder="1" applyAlignment="1">
      <alignment horizontal="center" vertical="top"/>
    </xf>
    <xf numFmtId="49" fontId="4" fillId="3" borderId="7" xfId="0" applyNumberFormat="1" applyFont="1" applyFill="1" applyBorder="1" applyAlignment="1">
      <alignment horizontal="center" vertical="top"/>
    </xf>
    <xf numFmtId="49" fontId="4" fillId="7" borderId="53" xfId="0" applyNumberFormat="1" applyFont="1" applyFill="1" applyBorder="1" applyAlignment="1">
      <alignment horizontal="center" vertical="top"/>
    </xf>
    <xf numFmtId="49" fontId="4" fillId="7" borderId="17" xfId="0" applyNumberFormat="1" applyFont="1" applyFill="1" applyBorder="1" applyAlignment="1">
      <alignment horizontal="center" vertical="top"/>
    </xf>
    <xf numFmtId="49" fontId="4" fillId="7" borderId="7" xfId="0" applyNumberFormat="1" applyFont="1" applyFill="1" applyBorder="1" applyAlignment="1">
      <alignment horizontal="center" vertical="top"/>
    </xf>
    <xf numFmtId="0" fontId="0" fillId="0" borderId="17" xfId="0" applyBorder="1" applyAlignment="1">
      <alignment vertical="top" wrapText="1"/>
    </xf>
    <xf numFmtId="49" fontId="2" fillId="0" borderId="53" xfId="0" applyNumberFormat="1" applyFont="1" applyBorder="1" applyAlignment="1">
      <alignment horizontal="center" vertical="top"/>
    </xf>
    <xf numFmtId="49" fontId="2" fillId="0" borderId="7" xfId="0" applyNumberFormat="1" applyFont="1" applyBorder="1" applyAlignment="1">
      <alignment horizontal="center" vertical="top"/>
    </xf>
    <xf numFmtId="0" fontId="30" fillId="2" borderId="50" xfId="0" applyFont="1" applyFill="1" applyBorder="1" applyAlignment="1">
      <alignment horizontal="center" vertical="top"/>
    </xf>
    <xf numFmtId="0" fontId="11" fillId="0" borderId="64" xfId="0" applyFont="1" applyBorder="1" applyAlignment="1">
      <alignment horizontal="left" vertical="top" wrapText="1"/>
    </xf>
    <xf numFmtId="0" fontId="11" fillId="0" borderId="0" xfId="0" applyFont="1" applyAlignment="1">
      <alignment horizontal="left" vertical="top" wrapText="1"/>
    </xf>
    <xf numFmtId="0" fontId="11" fillId="0" borderId="41" xfId="0" applyFont="1" applyBorder="1" applyAlignment="1">
      <alignment horizontal="left" vertical="top" wrapText="1"/>
    </xf>
    <xf numFmtId="49" fontId="2" fillId="0" borderId="48" xfId="0" applyNumberFormat="1" applyFont="1" applyBorder="1" applyAlignment="1">
      <alignment horizontal="center" vertical="top" wrapText="1"/>
    </xf>
    <xf numFmtId="49" fontId="5" fillId="0" borderId="71" xfId="0" applyNumberFormat="1" applyFont="1" applyBorder="1" applyAlignment="1">
      <alignment horizontal="center" vertical="top"/>
    </xf>
    <xf numFmtId="49" fontId="5" fillId="0" borderId="45" xfId="0" applyNumberFormat="1" applyFont="1" applyBorder="1" applyAlignment="1">
      <alignment horizontal="center" vertical="top"/>
    </xf>
    <xf numFmtId="49" fontId="5" fillId="0" borderId="43" xfId="0" applyNumberFormat="1" applyFont="1" applyBorder="1" applyAlignment="1">
      <alignment horizontal="center" vertical="top"/>
    </xf>
    <xf numFmtId="49" fontId="4" fillId="16" borderId="42" xfId="4" applyNumberFormat="1" applyFont="1" applyFill="1" applyBorder="1" applyAlignment="1">
      <alignment horizontal="right" vertical="top"/>
    </xf>
    <xf numFmtId="49" fontId="4" fillId="16" borderId="41" xfId="4" applyNumberFormat="1" applyFont="1" applyFill="1" applyBorder="1" applyAlignment="1">
      <alignment horizontal="right" vertical="top"/>
    </xf>
    <xf numFmtId="49" fontId="6" fillId="0" borderId="4" xfId="0" applyNumberFormat="1" applyFont="1" applyBorder="1" applyAlignment="1">
      <alignment horizontal="center" vertical="top"/>
    </xf>
    <xf numFmtId="49" fontId="6" fillId="0" borderId="17" xfId="0" applyNumberFormat="1" applyFont="1" applyBorder="1" applyAlignment="1">
      <alignment horizontal="center" vertical="top"/>
    </xf>
    <xf numFmtId="49" fontId="6" fillId="0" borderId="11" xfId="0" applyNumberFormat="1" applyFont="1" applyBorder="1" applyAlignment="1">
      <alignment horizontal="center" vertical="top"/>
    </xf>
    <xf numFmtId="0" fontId="11" fillId="0" borderId="52" xfId="0" applyFont="1" applyBorder="1" applyAlignment="1">
      <alignment wrapText="1"/>
    </xf>
    <xf numFmtId="0" fontId="0" fillId="0" borderId="59" xfId="0" applyBorder="1" applyAlignment="1">
      <alignment wrapText="1"/>
    </xf>
    <xf numFmtId="0" fontId="0" fillId="0" borderId="66" xfId="0" applyBorder="1" applyAlignment="1">
      <alignment wrapText="1"/>
    </xf>
    <xf numFmtId="0" fontId="20" fillId="0" borderId="0" xfId="1" applyFont="1" applyAlignment="1">
      <alignment vertical="top" wrapText="1"/>
    </xf>
    <xf numFmtId="0" fontId="5" fillId="0" borderId="0" xfId="0" applyFont="1" applyAlignment="1">
      <alignment vertical="top" wrapText="1"/>
    </xf>
    <xf numFmtId="0" fontId="20" fillId="0" borderId="0" xfId="1" applyFont="1" applyAlignment="1">
      <alignment horizontal="left" wrapText="1"/>
    </xf>
    <xf numFmtId="0" fontId="32" fillId="9" borderId="42" xfId="0" applyFont="1" applyFill="1" applyBorder="1" applyAlignment="1">
      <alignment horizontal="center" vertical="top" wrapText="1"/>
    </xf>
    <xf numFmtId="0" fontId="32" fillId="9" borderId="41" xfId="0" applyFont="1" applyFill="1" applyBorder="1" applyAlignment="1">
      <alignment horizontal="center" vertical="top" wrapText="1"/>
    </xf>
    <xf numFmtId="0" fontId="32" fillId="9" borderId="43" xfId="0" applyFont="1" applyFill="1" applyBorder="1" applyAlignment="1">
      <alignment horizontal="center" vertical="top" wrapText="1"/>
    </xf>
    <xf numFmtId="49" fontId="28" fillId="16" borderId="31" xfId="4" applyNumberFormat="1" applyFont="1" applyFill="1" applyBorder="1" applyAlignment="1">
      <alignment horizontal="right" vertical="top"/>
    </xf>
    <xf numFmtId="49" fontId="28" fillId="16" borderId="22" xfId="4" applyNumberFormat="1" applyFont="1" applyFill="1" applyBorder="1" applyAlignment="1">
      <alignment horizontal="right" vertical="top"/>
    </xf>
    <xf numFmtId="49" fontId="28" fillId="16" borderId="23" xfId="4" applyNumberFormat="1" applyFont="1" applyFill="1" applyBorder="1" applyAlignment="1">
      <alignment horizontal="right" vertical="top"/>
    </xf>
    <xf numFmtId="0" fontId="92" fillId="25" borderId="102" xfId="0" applyFont="1" applyFill="1" applyBorder="1" applyAlignment="1">
      <alignment horizontal="left" vertical="top" wrapText="1"/>
    </xf>
    <xf numFmtId="0" fontId="92" fillId="25" borderId="103" xfId="0" applyFont="1" applyFill="1" applyBorder="1" applyAlignment="1">
      <alignment horizontal="left" vertical="top" wrapText="1"/>
    </xf>
    <xf numFmtId="0" fontId="92" fillId="25" borderId="105" xfId="0" applyFont="1" applyFill="1" applyBorder="1" applyAlignment="1">
      <alignment horizontal="left" vertical="top" wrapText="1"/>
    </xf>
    <xf numFmtId="49" fontId="28" fillId="0" borderId="41" xfId="0" applyNumberFormat="1" applyFont="1" applyBorder="1" applyAlignment="1">
      <alignment horizontal="center" vertical="top" wrapText="1"/>
    </xf>
    <xf numFmtId="0" fontId="11" fillId="0" borderId="33" xfId="0" applyFont="1" applyBorder="1" applyAlignment="1">
      <alignment vertical="top" wrapText="1"/>
    </xf>
    <xf numFmtId="0" fontId="11" fillId="0" borderId="5" xfId="0" applyFont="1" applyBorder="1" applyAlignment="1">
      <alignment vertical="top" wrapText="1"/>
    </xf>
    <xf numFmtId="0" fontId="20" fillId="9" borderId="31" xfId="4" applyFont="1" applyFill="1" applyBorder="1" applyAlignment="1">
      <alignment horizontal="left" vertical="top"/>
    </xf>
    <xf numFmtId="0" fontId="20" fillId="9" borderId="22" xfId="4" applyFont="1" applyFill="1" applyBorder="1" applyAlignment="1">
      <alignment horizontal="left" vertical="top"/>
    </xf>
    <xf numFmtId="0" fontId="20" fillId="9" borderId="23" xfId="4" applyFont="1" applyFill="1" applyBorder="1" applyAlignment="1">
      <alignment horizontal="left" vertical="top"/>
    </xf>
    <xf numFmtId="49" fontId="3" fillId="0" borderId="48" xfId="4" applyNumberFormat="1" applyFont="1" applyBorder="1" applyAlignment="1">
      <alignment horizontal="center" vertical="top"/>
    </xf>
    <xf numFmtId="49" fontId="3" fillId="0" borderId="17" xfId="4" applyNumberFormat="1" applyFont="1" applyBorder="1" applyAlignment="1">
      <alignment horizontal="center" vertical="top"/>
    </xf>
    <xf numFmtId="49" fontId="3" fillId="0" borderId="40" xfId="4" applyNumberFormat="1" applyFont="1" applyBorder="1" applyAlignment="1">
      <alignment horizontal="center" vertical="top"/>
    </xf>
    <xf numFmtId="0" fontId="20" fillId="9" borderId="22" xfId="4" applyFont="1" applyFill="1" applyBorder="1" applyAlignment="1">
      <alignment horizontal="center" vertical="top" wrapText="1"/>
    </xf>
    <xf numFmtId="0" fontId="20" fillId="9" borderId="23" xfId="4" applyFont="1" applyFill="1" applyBorder="1" applyAlignment="1">
      <alignment horizontal="center" vertical="top" wrapText="1"/>
    </xf>
    <xf numFmtId="0" fontId="18" fillId="9" borderId="31" xfId="4" applyFont="1" applyFill="1" applyBorder="1" applyAlignment="1">
      <alignment horizontal="center" vertical="top"/>
    </xf>
    <xf numFmtId="0" fontId="18" fillId="9" borderId="22" xfId="4" applyFont="1" applyFill="1" applyBorder="1" applyAlignment="1">
      <alignment horizontal="center" vertical="top"/>
    </xf>
    <xf numFmtId="0" fontId="18" fillId="9" borderId="23" xfId="4" applyFont="1" applyFill="1" applyBorder="1" applyAlignment="1">
      <alignment horizontal="center" vertical="top"/>
    </xf>
    <xf numFmtId="49" fontId="20" fillId="16" borderId="50" xfId="4" applyNumberFormat="1" applyFont="1" applyFill="1" applyBorder="1" applyAlignment="1">
      <alignment horizontal="center" vertical="top"/>
    </xf>
    <xf numFmtId="49" fontId="20" fillId="16" borderId="56" xfId="4" applyNumberFormat="1" applyFont="1" applyFill="1" applyBorder="1" applyAlignment="1">
      <alignment horizontal="center" vertical="top"/>
    </xf>
    <xf numFmtId="49" fontId="20" fillId="16" borderId="51" xfId="4" applyNumberFormat="1" applyFont="1" applyFill="1" applyBorder="1" applyAlignment="1">
      <alignment horizontal="center" vertical="top"/>
    </xf>
    <xf numFmtId="49" fontId="20" fillId="7" borderId="64" xfId="4" applyNumberFormat="1" applyFont="1" applyFill="1" applyBorder="1" applyAlignment="1">
      <alignment horizontal="center" vertical="top" wrapText="1"/>
    </xf>
    <xf numFmtId="49" fontId="20" fillId="7" borderId="0" xfId="4" applyNumberFormat="1" applyFont="1" applyFill="1" applyAlignment="1">
      <alignment horizontal="center" vertical="top" wrapText="1"/>
    </xf>
    <xf numFmtId="0" fontId="22" fillId="7" borderId="41" xfId="4" applyFont="1" applyFill="1" applyBorder="1" applyAlignment="1">
      <alignment horizontal="center" vertical="top" wrapText="1"/>
    </xf>
    <xf numFmtId="0" fontId="18" fillId="7" borderId="48" xfId="4" applyFont="1" applyFill="1" applyBorder="1" applyAlignment="1">
      <alignment vertical="top" wrapText="1"/>
    </xf>
    <xf numFmtId="0" fontId="7" fillId="0" borderId="17" xfId="4" applyBorder="1" applyAlignment="1">
      <alignment wrapText="1"/>
    </xf>
    <xf numFmtId="0" fontId="7" fillId="0" borderId="40" xfId="4" applyBorder="1" applyAlignment="1">
      <alignment wrapText="1"/>
    </xf>
    <xf numFmtId="49" fontId="3" fillId="0" borderId="4" xfId="4" applyNumberFormat="1" applyFont="1" applyBorder="1" applyAlignment="1">
      <alignment horizontal="center" vertical="top"/>
    </xf>
    <xf numFmtId="49" fontId="3" fillId="0" borderId="11" xfId="4" applyNumberFormat="1" applyFont="1" applyBorder="1" applyAlignment="1">
      <alignment horizontal="center" vertical="top"/>
    </xf>
    <xf numFmtId="0" fontId="20" fillId="0" borderId="63" xfId="4" applyFont="1" applyBorder="1" applyAlignment="1">
      <alignment horizontal="center" vertical="top"/>
    </xf>
    <xf numFmtId="0" fontId="20" fillId="0" borderId="64" xfId="4" applyFont="1" applyBorder="1" applyAlignment="1">
      <alignment horizontal="center" vertical="top"/>
    </xf>
    <xf numFmtId="0" fontId="20" fillId="0" borderId="71" xfId="4" applyFont="1" applyBorder="1" applyAlignment="1">
      <alignment horizontal="center" vertical="top"/>
    </xf>
    <xf numFmtId="0" fontId="20" fillId="0" borderId="42" xfId="4" applyFont="1" applyBorder="1" applyAlignment="1">
      <alignment horizontal="center" vertical="top"/>
    </xf>
    <xf numFmtId="0" fontId="20" fillId="0" borderId="41" xfId="4" applyFont="1" applyBorder="1" applyAlignment="1">
      <alignment horizontal="center" vertical="top"/>
    </xf>
    <xf numFmtId="0" fontId="20" fillId="0" borderId="43" xfId="4" applyFont="1" applyBorder="1" applyAlignment="1">
      <alignment horizontal="center" vertical="top"/>
    </xf>
    <xf numFmtId="0" fontId="20" fillId="9" borderId="31" xfId="4" applyFont="1" applyFill="1" applyBorder="1" applyAlignment="1">
      <alignment horizontal="left" vertical="top" wrapText="1"/>
    </xf>
    <xf numFmtId="0" fontId="20" fillId="9" borderId="22" xfId="4" applyFont="1" applyFill="1" applyBorder="1" applyAlignment="1">
      <alignment horizontal="left" vertical="top" wrapText="1"/>
    </xf>
    <xf numFmtId="0" fontId="20" fillId="9" borderId="64" xfId="4" applyFont="1" applyFill="1" applyBorder="1" applyAlignment="1">
      <alignment horizontal="left" vertical="top" wrapText="1"/>
    </xf>
    <xf numFmtId="0" fontId="20" fillId="9" borderId="71" xfId="4" applyFont="1" applyFill="1" applyBorder="1" applyAlignment="1">
      <alignment horizontal="left" vertical="top" wrapText="1"/>
    </xf>
    <xf numFmtId="0" fontId="20" fillId="9" borderId="31" xfId="4" applyFont="1" applyFill="1" applyBorder="1" applyAlignment="1">
      <alignment horizontal="center" vertical="top" wrapText="1"/>
    </xf>
    <xf numFmtId="0" fontId="20" fillId="0" borderId="48" xfId="4" applyFont="1" applyBorder="1" applyAlignment="1">
      <alignment horizontal="center" vertical="top" wrapText="1"/>
    </xf>
    <xf numFmtId="0" fontId="20" fillId="0" borderId="17" xfId="4" applyFont="1" applyBorder="1" applyAlignment="1">
      <alignment horizontal="center" vertical="top" wrapText="1"/>
    </xf>
    <xf numFmtId="49" fontId="3" fillId="0" borderId="33" xfId="4" applyNumberFormat="1" applyFont="1" applyBorder="1" applyAlignment="1">
      <alignment horizontal="center" vertical="top" wrapText="1"/>
    </xf>
    <xf numFmtId="49" fontId="3" fillId="0" borderId="37" xfId="4" applyNumberFormat="1" applyFont="1" applyBorder="1" applyAlignment="1">
      <alignment horizontal="center" vertical="top" wrapText="1"/>
    </xf>
    <xf numFmtId="0" fontId="18" fillId="12" borderId="31" xfId="4" applyFont="1" applyFill="1" applyBorder="1" applyAlignment="1">
      <alignment horizontal="center" vertical="top"/>
    </xf>
    <xf numFmtId="0" fontId="18" fillId="12" borderId="22" xfId="4" applyFont="1" applyFill="1" applyBorder="1" applyAlignment="1">
      <alignment horizontal="center" vertical="top"/>
    </xf>
    <xf numFmtId="0" fontId="18" fillId="12" borderId="23" xfId="4" applyFont="1" applyFill="1" applyBorder="1" applyAlignment="1">
      <alignment horizontal="center" vertical="top"/>
    </xf>
    <xf numFmtId="49" fontId="45" fillId="0" borderId="41" xfId="4" applyNumberFormat="1" applyFont="1" applyBorder="1" applyAlignment="1">
      <alignment horizontal="center" vertical="top" wrapText="1"/>
    </xf>
    <xf numFmtId="0" fontId="4" fillId="6" borderId="50" xfId="4" applyFont="1" applyFill="1" applyBorder="1" applyAlignment="1">
      <alignment horizontal="right" vertical="top" wrapText="1"/>
    </xf>
    <xf numFmtId="0" fontId="4" fillId="6" borderId="16" xfId="4" applyFont="1" applyFill="1" applyBorder="1" applyAlignment="1">
      <alignment horizontal="right" vertical="top" wrapText="1"/>
    </xf>
    <xf numFmtId="0" fontId="4" fillId="6" borderId="44" xfId="4" applyFont="1" applyFill="1" applyBorder="1" applyAlignment="1">
      <alignment horizontal="right" vertical="top" wrapText="1"/>
    </xf>
    <xf numFmtId="0" fontId="14" fillId="0" borderId="52" xfId="4" applyFont="1" applyBorder="1" applyAlignment="1">
      <alignment horizontal="left" vertical="top" wrapText="1"/>
    </xf>
    <xf numFmtId="0" fontId="14" fillId="0" borderId="59" xfId="4" applyFont="1" applyBorder="1" applyAlignment="1">
      <alignment horizontal="left" vertical="top" wrapText="1"/>
    </xf>
    <xf numFmtId="0" fontId="14" fillId="0" borderId="66" xfId="4" applyFont="1" applyBorder="1" applyAlignment="1">
      <alignment horizontal="left" vertical="top" wrapText="1"/>
    </xf>
    <xf numFmtId="49" fontId="20" fillId="16" borderId="31" xfId="4" applyNumberFormat="1" applyFont="1" applyFill="1" applyBorder="1" applyAlignment="1">
      <alignment horizontal="right" vertical="top"/>
    </xf>
    <xf numFmtId="49" fontId="20" fillId="16" borderId="22" xfId="4" applyNumberFormat="1" applyFont="1" applyFill="1" applyBorder="1" applyAlignment="1">
      <alignment horizontal="right" vertical="top"/>
    </xf>
    <xf numFmtId="49" fontId="20" fillId="16" borderId="23" xfId="4" applyNumberFormat="1" applyFont="1" applyFill="1" applyBorder="1" applyAlignment="1">
      <alignment horizontal="right" vertical="top"/>
    </xf>
    <xf numFmtId="0" fontId="6" fillId="0" borderId="50" xfId="4" applyFont="1" applyBorder="1" applyAlignment="1">
      <alignment horizontal="left" vertical="top" wrapText="1"/>
    </xf>
    <xf numFmtId="0" fontId="6" fillId="0" borderId="16" xfId="4" applyFont="1" applyBorder="1" applyAlignment="1">
      <alignment horizontal="left" vertical="top" wrapText="1"/>
    </xf>
    <xf numFmtId="0" fontId="6" fillId="0" borderId="44" xfId="4" applyFont="1" applyBorder="1" applyAlignment="1">
      <alignment horizontal="left" vertical="top" wrapText="1"/>
    </xf>
    <xf numFmtId="0" fontId="7" fillId="20" borderId="31" xfId="4" applyFill="1" applyBorder="1" applyAlignment="1">
      <alignment horizontal="center" vertical="top" wrapText="1"/>
    </xf>
    <xf numFmtId="0" fontId="7" fillId="20" borderId="22" xfId="4" applyFill="1" applyBorder="1" applyAlignment="1">
      <alignment horizontal="center" vertical="top" wrapText="1"/>
    </xf>
    <xf numFmtId="0" fontId="7" fillId="20" borderId="23" xfId="4" applyFill="1" applyBorder="1" applyAlignment="1">
      <alignment horizontal="center" vertical="top" wrapText="1"/>
    </xf>
    <xf numFmtId="0" fontId="14" fillId="0" borderId="26" xfId="4" applyFont="1" applyBorder="1" applyAlignment="1">
      <alignment horizontal="center" vertical="top" wrapText="1"/>
    </xf>
    <xf numFmtId="0" fontId="14" fillId="0" borderId="30" xfId="4" applyFont="1" applyBorder="1" applyAlignment="1">
      <alignment horizontal="center" vertical="top" wrapText="1"/>
    </xf>
    <xf numFmtId="0" fontId="14" fillId="0" borderId="51" xfId="4" applyFont="1" applyBorder="1" applyAlignment="1">
      <alignment horizontal="left" vertical="top" wrapText="1"/>
    </xf>
    <xf numFmtId="0" fontId="14" fillId="0" borderId="20" xfId="4" applyFont="1" applyBorder="1" applyAlignment="1">
      <alignment horizontal="left" vertical="top" wrapText="1"/>
    </xf>
    <xf numFmtId="0" fontId="14" fillId="0" borderId="46" xfId="4" applyFont="1" applyBorder="1" applyAlignment="1">
      <alignment horizontal="left" vertical="top" wrapText="1"/>
    </xf>
    <xf numFmtId="0" fontId="11" fillId="6" borderId="31" xfId="4" applyFont="1" applyFill="1" applyBorder="1" applyAlignment="1">
      <alignment horizontal="right" vertical="top" wrapText="1"/>
    </xf>
    <xf numFmtId="0" fontId="11" fillId="6" borderId="22" xfId="4" applyFont="1" applyFill="1" applyBorder="1" applyAlignment="1">
      <alignment horizontal="right" vertical="top" wrapText="1"/>
    </xf>
    <xf numFmtId="49" fontId="20" fillId="12" borderId="31" xfId="4" applyNumberFormat="1" applyFont="1" applyFill="1" applyBorder="1" applyAlignment="1">
      <alignment horizontal="right" vertical="top"/>
    </xf>
    <xf numFmtId="49" fontId="20" fillId="12" borderId="22" xfId="4" applyNumberFormat="1" applyFont="1" applyFill="1" applyBorder="1" applyAlignment="1">
      <alignment horizontal="right" vertical="top"/>
    </xf>
    <xf numFmtId="49" fontId="20" fillId="12" borderId="23" xfId="4" applyNumberFormat="1" applyFont="1" applyFill="1" applyBorder="1" applyAlignment="1">
      <alignment horizontal="right" vertical="top"/>
    </xf>
    <xf numFmtId="0" fontId="7" fillId="0" borderId="0" xfId="0" applyFont="1" applyAlignment="1">
      <alignment wrapText="1"/>
    </xf>
    <xf numFmtId="49" fontId="11" fillId="5" borderId="25" xfId="0" applyNumberFormat="1" applyFont="1" applyFill="1" applyBorder="1" applyAlignment="1">
      <alignment horizontal="center" vertical="top" wrapText="1"/>
    </xf>
    <xf numFmtId="49" fontId="11" fillId="5" borderId="18" xfId="0" applyNumberFormat="1" applyFont="1" applyFill="1" applyBorder="1" applyAlignment="1">
      <alignment horizontal="center" vertical="top" wrapText="1"/>
    </xf>
    <xf numFmtId="49" fontId="11" fillId="5" borderId="29" xfId="0" applyNumberFormat="1" applyFont="1" applyFill="1" applyBorder="1" applyAlignment="1">
      <alignment horizontal="center" vertical="top" wrapText="1"/>
    </xf>
    <xf numFmtId="0" fontId="28" fillId="9" borderId="31" xfId="0" applyFont="1" applyFill="1" applyBorder="1" applyAlignment="1">
      <alignment horizontal="left" vertical="center"/>
    </xf>
    <xf numFmtId="0" fontId="28" fillId="9" borderId="22" xfId="0" applyFont="1" applyFill="1" applyBorder="1" applyAlignment="1">
      <alignment horizontal="left" vertical="center"/>
    </xf>
    <xf numFmtId="0" fontId="28" fillId="9" borderId="23" xfId="0" applyFont="1" applyFill="1" applyBorder="1" applyAlignment="1">
      <alignment horizontal="left" vertical="center"/>
    </xf>
    <xf numFmtId="49" fontId="11" fillId="5" borderId="26" xfId="0" applyNumberFormat="1" applyFont="1" applyFill="1" applyBorder="1" applyAlignment="1">
      <alignment horizontal="left" vertical="top" wrapText="1"/>
    </xf>
    <xf numFmtId="49" fontId="11" fillId="5" borderId="19" xfId="0" applyNumberFormat="1" applyFont="1" applyFill="1" applyBorder="1" applyAlignment="1">
      <alignment horizontal="left" vertical="top" wrapText="1"/>
    </xf>
    <xf numFmtId="49" fontId="11" fillId="5" borderId="30" xfId="0" applyNumberFormat="1" applyFont="1" applyFill="1" applyBorder="1" applyAlignment="1">
      <alignment horizontal="left" vertical="top" wrapText="1"/>
    </xf>
    <xf numFmtId="0" fontId="18" fillId="0" borderId="48" xfId="4" applyFont="1" applyBorder="1" applyAlignment="1">
      <alignment horizontal="center" vertical="center" wrapText="1"/>
    </xf>
    <xf numFmtId="0" fontId="18" fillId="0" borderId="17" xfId="4" applyFont="1" applyBorder="1" applyAlignment="1">
      <alignment horizontal="center" vertical="center" wrapText="1"/>
    </xf>
    <xf numFmtId="0" fontId="18" fillId="0" borderId="40" xfId="4" applyFont="1" applyBorder="1" applyAlignment="1">
      <alignment horizontal="center" vertical="center" wrapText="1"/>
    </xf>
    <xf numFmtId="0" fontId="18" fillId="0" borderId="48" xfId="4" applyFont="1" applyBorder="1" applyAlignment="1">
      <alignment horizontal="center" vertical="center" textRotation="90"/>
    </xf>
    <xf numFmtId="0" fontId="18" fillId="0" borderId="17" xfId="4" applyFont="1" applyBorder="1" applyAlignment="1">
      <alignment horizontal="center" vertical="center" textRotation="90"/>
    </xf>
    <xf numFmtId="0" fontId="18" fillId="0" borderId="40" xfId="4" applyFont="1" applyBorder="1" applyAlignment="1">
      <alignment horizontal="center" vertical="center" textRotation="90"/>
    </xf>
    <xf numFmtId="0" fontId="18" fillId="0" borderId="33" xfId="4" applyFont="1" applyBorder="1" applyAlignment="1">
      <alignment horizontal="center" vertical="center" wrapText="1"/>
    </xf>
    <xf numFmtId="0" fontId="20" fillId="0" borderId="24" xfId="4" applyFont="1" applyBorder="1" applyAlignment="1">
      <alignment horizontal="center" vertical="center"/>
    </xf>
    <xf numFmtId="0" fontId="20" fillId="0" borderId="16" xfId="4" applyFont="1" applyBorder="1" applyAlignment="1">
      <alignment horizontal="center" vertical="center"/>
    </xf>
    <xf numFmtId="0" fontId="20" fillId="0" borderId="44" xfId="4" applyFont="1" applyBorder="1" applyAlignment="1">
      <alignment horizontal="center" vertical="center"/>
    </xf>
    <xf numFmtId="0" fontId="11" fillId="0" borderId="48" xfId="0" applyFont="1" applyBorder="1" applyAlignment="1">
      <alignment horizontal="justify" vertical="top"/>
    </xf>
    <xf numFmtId="0" fontId="11" fillId="0" borderId="17" xfId="0" applyFont="1" applyBorder="1" applyAlignment="1">
      <alignment horizontal="justify" vertical="top"/>
    </xf>
    <xf numFmtId="0" fontId="11" fillId="0" borderId="40" xfId="0" applyFont="1" applyBorder="1" applyAlignment="1">
      <alignment horizontal="justify" vertical="top"/>
    </xf>
    <xf numFmtId="49" fontId="3" fillId="0" borderId="48" xfId="0" applyNumberFormat="1" applyFont="1" applyBorder="1" applyAlignment="1">
      <alignment horizontal="center" vertical="top" textRotation="90"/>
    </xf>
    <xf numFmtId="49" fontId="3" fillId="0" borderId="17" xfId="0" applyNumberFormat="1" applyFont="1" applyBorder="1" applyAlignment="1">
      <alignment horizontal="center" vertical="top" textRotation="90"/>
    </xf>
    <xf numFmtId="49" fontId="3" fillId="0" borderId="40" xfId="0" applyNumberFormat="1" applyFont="1" applyBorder="1" applyAlignment="1">
      <alignment horizontal="center" vertical="top" textRotation="90"/>
    </xf>
    <xf numFmtId="49" fontId="11" fillId="0" borderId="48" xfId="0" applyNumberFormat="1" applyFont="1" applyBorder="1" applyAlignment="1">
      <alignment vertical="top"/>
    </xf>
    <xf numFmtId="49" fontId="11" fillId="0" borderId="17" xfId="0" applyNumberFormat="1" applyFont="1" applyBorder="1" applyAlignment="1">
      <alignment vertical="top"/>
    </xf>
    <xf numFmtId="49" fontId="11" fillId="0" borderId="40" xfId="0" applyNumberFormat="1" applyFont="1" applyBorder="1" applyAlignment="1">
      <alignment vertical="top"/>
    </xf>
    <xf numFmtId="0" fontId="11" fillId="0" borderId="5" xfId="0" applyFont="1" applyBorder="1" applyAlignment="1">
      <alignment horizontal="left" vertical="top" wrapText="1"/>
    </xf>
    <xf numFmtId="0" fontId="11" fillId="0" borderId="37" xfId="0" applyFont="1" applyBorder="1" applyAlignment="1">
      <alignment horizontal="left" vertical="top" wrapText="1"/>
    </xf>
    <xf numFmtId="164" fontId="11" fillId="5" borderId="25" xfId="0" applyNumberFormat="1" applyFont="1" applyFill="1" applyBorder="1" applyAlignment="1">
      <alignment horizontal="center" vertical="center" wrapText="1"/>
    </xf>
    <xf numFmtId="164" fontId="11" fillId="5" borderId="18" xfId="0" applyNumberFormat="1" applyFont="1" applyFill="1" applyBorder="1" applyAlignment="1">
      <alignment horizontal="center" vertical="center" wrapText="1"/>
    </xf>
    <xf numFmtId="164" fontId="11" fillId="5" borderId="29"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9" xfId="0" applyFont="1" applyBorder="1" applyAlignment="1">
      <alignment horizontal="justify" vertical="center"/>
    </xf>
    <xf numFmtId="0" fontId="11" fillId="0" borderId="37" xfId="0" applyFont="1" applyBorder="1" applyAlignment="1">
      <alignment horizontal="justify" vertical="center"/>
    </xf>
    <xf numFmtId="164" fontId="11" fillId="5" borderId="8" xfId="0" applyNumberFormat="1"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29" xfId="0" applyFont="1" applyFill="1" applyBorder="1" applyAlignment="1">
      <alignment horizontal="center"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29" xfId="0" applyFont="1" applyBorder="1" applyAlignment="1">
      <alignment horizontal="center" vertical="center"/>
    </xf>
    <xf numFmtId="49" fontId="28" fillId="7" borderId="48" xfId="0" applyNumberFormat="1" applyFont="1" applyFill="1" applyBorder="1" applyAlignment="1">
      <alignment horizontal="center" vertical="top" wrapText="1"/>
    </xf>
    <xf numFmtId="49" fontId="28" fillId="7" borderId="17" xfId="0" applyNumberFormat="1" applyFont="1" applyFill="1" applyBorder="1" applyAlignment="1">
      <alignment horizontal="center" vertical="top" wrapText="1"/>
    </xf>
    <xf numFmtId="49" fontId="28" fillId="7" borderId="40" xfId="0" applyNumberFormat="1" applyFont="1" applyFill="1" applyBorder="1" applyAlignment="1">
      <alignment horizontal="center" vertical="top" wrapText="1"/>
    </xf>
    <xf numFmtId="49" fontId="11" fillId="0" borderId="48" xfId="0" applyNumberFormat="1" applyFont="1" applyBorder="1" applyAlignment="1">
      <alignment horizontal="center" vertical="top" textRotation="90"/>
    </xf>
    <xf numFmtId="49" fontId="11" fillId="0" borderId="17" xfId="0" applyNumberFormat="1" applyFont="1" applyBorder="1" applyAlignment="1">
      <alignment horizontal="center" vertical="top" textRotation="90"/>
    </xf>
    <xf numFmtId="49" fontId="11" fillId="0" borderId="40" xfId="0" applyNumberFormat="1" applyFont="1" applyBorder="1" applyAlignment="1">
      <alignment horizontal="center" vertical="top" textRotation="90"/>
    </xf>
    <xf numFmtId="49" fontId="11" fillId="0" borderId="48" xfId="0" applyNumberFormat="1" applyFont="1" applyBorder="1" applyAlignment="1">
      <alignment vertical="top" wrapText="1"/>
    </xf>
    <xf numFmtId="49" fontId="11" fillId="0" borderId="17" xfId="0" applyNumberFormat="1" applyFont="1" applyBorder="1" applyAlignment="1">
      <alignment vertical="top" wrapText="1"/>
    </xf>
    <xf numFmtId="49" fontId="11" fillId="0" borderId="40" xfId="0" applyNumberFormat="1" applyFont="1" applyBorder="1" applyAlignment="1">
      <alignment vertical="top" wrapText="1"/>
    </xf>
    <xf numFmtId="0" fontId="11" fillId="7" borderId="37" xfId="0" applyFont="1" applyFill="1" applyBorder="1" applyAlignment="1">
      <alignment vertical="top" wrapText="1"/>
    </xf>
    <xf numFmtId="0" fontId="11" fillId="7" borderId="18" xfId="0" applyFont="1" applyFill="1" applyBorder="1" applyAlignment="1">
      <alignment horizontal="center" vertical="top"/>
    </xf>
    <xf numFmtId="49" fontId="5" fillId="5" borderId="26" xfId="0" applyNumberFormat="1" applyFont="1" applyFill="1" applyBorder="1" applyAlignment="1">
      <alignment horizontal="center" vertical="center" wrapText="1"/>
    </xf>
    <xf numFmtId="49" fontId="5" fillId="5" borderId="19" xfId="0" applyNumberFormat="1" applyFont="1" applyFill="1" applyBorder="1" applyAlignment="1">
      <alignment horizontal="center" vertical="center" wrapText="1"/>
    </xf>
    <xf numFmtId="49" fontId="5" fillId="5" borderId="30" xfId="0" applyNumberFormat="1" applyFont="1" applyFill="1" applyBorder="1" applyAlignment="1">
      <alignment horizontal="center" vertical="center" wrapText="1"/>
    </xf>
    <xf numFmtId="0" fontId="11" fillId="7" borderId="40" xfId="0" applyFont="1" applyFill="1" applyBorder="1" applyAlignment="1">
      <alignment vertical="top" wrapText="1"/>
    </xf>
    <xf numFmtId="49" fontId="14" fillId="0" borderId="48" xfId="0" applyNumberFormat="1" applyFont="1" applyBorder="1" applyAlignment="1">
      <alignment horizontal="center" vertical="top" textRotation="90"/>
    </xf>
    <xf numFmtId="49" fontId="14" fillId="0" borderId="17" xfId="0" applyNumberFormat="1" applyFont="1" applyBorder="1" applyAlignment="1">
      <alignment horizontal="center" vertical="top" textRotation="90"/>
    </xf>
    <xf numFmtId="49" fontId="14" fillId="0" borderId="40" xfId="0" applyNumberFormat="1" applyFont="1" applyBorder="1" applyAlignment="1">
      <alignment horizontal="center" vertical="top" textRotation="90"/>
    </xf>
    <xf numFmtId="49" fontId="14" fillId="0" borderId="48" xfId="0" applyNumberFormat="1" applyFont="1" applyBorder="1" applyAlignment="1">
      <alignment vertical="top"/>
    </xf>
    <xf numFmtId="49" fontId="14" fillId="0" borderId="17" xfId="0" applyNumberFormat="1" applyFont="1" applyBorder="1" applyAlignment="1">
      <alignment vertical="top"/>
    </xf>
    <xf numFmtId="49" fontId="14" fillId="0" borderId="40" xfId="0" applyNumberFormat="1" applyFont="1" applyBorder="1" applyAlignment="1">
      <alignment vertical="top"/>
    </xf>
    <xf numFmtId="49" fontId="5" fillId="5" borderId="25" xfId="0" applyNumberFormat="1" applyFont="1" applyFill="1" applyBorder="1" applyAlignment="1">
      <alignment horizontal="center" vertical="top" wrapText="1"/>
    </xf>
    <xf numFmtId="49" fontId="5" fillId="5" borderId="18" xfId="0" applyNumberFormat="1" applyFont="1" applyFill="1" applyBorder="1" applyAlignment="1">
      <alignment horizontal="center" vertical="top" wrapText="1"/>
    </xf>
    <xf numFmtId="49" fontId="5" fillId="5" borderId="29" xfId="0" applyNumberFormat="1" applyFont="1" applyFill="1" applyBorder="1" applyAlignment="1">
      <alignment horizontal="center" vertical="top" wrapText="1"/>
    </xf>
    <xf numFmtId="49" fontId="5" fillId="7" borderId="25" xfId="0" applyNumberFormat="1" applyFont="1" applyFill="1" applyBorder="1" applyAlignment="1">
      <alignment horizontal="center" vertical="top" wrapText="1"/>
    </xf>
    <xf numFmtId="49" fontId="5" fillId="7" borderId="18" xfId="0" applyNumberFormat="1" applyFont="1" applyFill="1" applyBorder="1" applyAlignment="1">
      <alignment horizontal="center" vertical="top" wrapText="1"/>
    </xf>
    <xf numFmtId="49" fontId="5" fillId="7" borderId="29" xfId="0" applyNumberFormat="1" applyFont="1" applyFill="1" applyBorder="1" applyAlignment="1">
      <alignment horizontal="center" vertical="top" wrapText="1"/>
    </xf>
    <xf numFmtId="49" fontId="5" fillId="7" borderId="26" xfId="0" applyNumberFormat="1" applyFont="1" applyFill="1" applyBorder="1" applyAlignment="1">
      <alignment horizontal="center" vertical="center" wrapText="1"/>
    </xf>
    <xf numFmtId="49" fontId="5" fillId="7" borderId="19" xfId="0" applyNumberFormat="1" applyFont="1" applyFill="1" applyBorder="1" applyAlignment="1">
      <alignment horizontal="center" vertical="center" wrapText="1"/>
    </xf>
    <xf numFmtId="49" fontId="5" fillId="7" borderId="30" xfId="0" applyNumberFormat="1" applyFont="1" applyFill="1" applyBorder="1" applyAlignment="1">
      <alignment horizontal="center" vertical="center" wrapText="1"/>
    </xf>
    <xf numFmtId="49" fontId="5" fillId="7" borderId="10" xfId="0" applyNumberFormat="1" applyFont="1" applyFill="1" applyBorder="1" applyAlignment="1">
      <alignment horizontal="left" vertical="top" wrapText="1"/>
    </xf>
    <xf numFmtId="49" fontId="5" fillId="7" borderId="30" xfId="0" applyNumberFormat="1" applyFont="1" applyFill="1" applyBorder="1" applyAlignment="1">
      <alignment horizontal="left" vertical="top" wrapText="1"/>
    </xf>
    <xf numFmtId="0" fontId="11" fillId="7" borderId="9" xfId="0" applyFont="1" applyFill="1" applyBorder="1" applyAlignment="1">
      <alignment vertical="center" wrapText="1"/>
    </xf>
    <xf numFmtId="0" fontId="11" fillId="7" borderId="5" xfId="0" applyFont="1" applyFill="1" applyBorder="1" applyAlignment="1">
      <alignment vertical="center" wrapText="1"/>
    </xf>
    <xf numFmtId="0" fontId="11" fillId="7" borderId="37" xfId="0" applyFont="1" applyFill="1" applyBorder="1" applyAlignment="1">
      <alignment vertical="center" wrapText="1"/>
    </xf>
    <xf numFmtId="0" fontId="5" fillId="0" borderId="8" xfId="0" applyFont="1" applyBorder="1" applyAlignment="1">
      <alignment horizontal="left" vertical="top" wrapText="1"/>
    </xf>
    <xf numFmtId="0" fontId="5" fillId="0" borderId="18" xfId="0" applyFont="1" applyBorder="1" applyAlignment="1">
      <alignment horizontal="left" vertical="top" wrapText="1"/>
    </xf>
    <xf numFmtId="0" fontId="5" fillId="0" borderId="29" xfId="0" applyFont="1" applyBorder="1" applyAlignment="1">
      <alignment horizontal="left" vertical="top"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9" xfId="0" applyFont="1" applyBorder="1" applyAlignment="1">
      <alignment horizontal="center" vertical="center" wrapText="1"/>
    </xf>
    <xf numFmtId="0" fontId="11" fillId="0" borderId="9" xfId="0" applyFont="1" applyBorder="1" applyAlignment="1">
      <alignment horizontal="justify" vertical="top"/>
    </xf>
    <xf numFmtId="0" fontId="11" fillId="0" borderId="37" xfId="0" applyFont="1" applyBorder="1" applyAlignment="1">
      <alignment horizontal="justify" vertical="top"/>
    </xf>
    <xf numFmtId="0" fontId="11" fillId="0" borderId="8" xfId="0" applyFont="1" applyBorder="1" applyAlignment="1">
      <alignment horizontal="center" vertical="top"/>
    </xf>
    <xf numFmtId="0" fontId="11" fillId="0" borderId="29" xfId="0" applyFont="1" applyBorder="1" applyAlignment="1">
      <alignment horizontal="center" vertical="top"/>
    </xf>
    <xf numFmtId="49" fontId="5" fillId="5" borderId="8" xfId="0" applyNumberFormat="1" applyFont="1" applyFill="1" applyBorder="1" applyAlignment="1">
      <alignment horizontal="center" vertical="top" wrapText="1"/>
    </xf>
    <xf numFmtId="49" fontId="5" fillId="7" borderId="8" xfId="0" applyNumberFormat="1" applyFont="1" applyFill="1" applyBorder="1" applyAlignment="1">
      <alignment horizontal="center" vertical="top" wrapText="1"/>
    </xf>
    <xf numFmtId="0" fontId="5" fillId="7" borderId="26" xfId="0" applyFont="1" applyFill="1" applyBorder="1" applyAlignment="1">
      <alignment horizontal="left" vertical="top" wrapText="1"/>
    </xf>
    <xf numFmtId="0" fontId="5" fillId="7" borderId="19" xfId="0" applyFont="1" applyFill="1" applyBorder="1" applyAlignment="1">
      <alignment horizontal="left" vertical="top" wrapText="1"/>
    </xf>
    <xf numFmtId="0" fontId="5" fillId="7" borderId="30" xfId="0" applyFont="1" applyFill="1" applyBorder="1" applyAlignment="1">
      <alignment horizontal="left" vertical="top" wrapText="1"/>
    </xf>
    <xf numFmtId="0" fontId="5" fillId="7" borderId="10" xfId="0" applyFont="1" applyFill="1" applyBorder="1" applyAlignment="1">
      <alignment horizontal="left" vertical="center" wrapText="1"/>
    </xf>
    <xf numFmtId="0" fontId="5" fillId="7" borderId="30" xfId="0" applyFont="1" applyFill="1" applyBorder="1" applyAlignment="1">
      <alignment horizontal="left" vertical="center" wrapText="1"/>
    </xf>
    <xf numFmtId="49" fontId="16" fillId="2" borderId="48" xfId="0" applyNumberFormat="1" applyFont="1" applyFill="1" applyBorder="1" applyAlignment="1">
      <alignment vertical="top"/>
    </xf>
    <xf numFmtId="49" fontId="16" fillId="2" borderId="17" xfId="0" applyNumberFormat="1" applyFont="1" applyFill="1" applyBorder="1" applyAlignment="1">
      <alignment vertical="top"/>
    </xf>
    <xf numFmtId="49" fontId="16" fillId="2" borderId="40" xfId="0" applyNumberFormat="1" applyFont="1" applyFill="1" applyBorder="1" applyAlignment="1">
      <alignment vertical="top"/>
    </xf>
    <xf numFmtId="49" fontId="28" fillId="3" borderId="48" xfId="0" applyNumberFormat="1" applyFont="1" applyFill="1" applyBorder="1" applyAlignment="1">
      <alignment vertical="top"/>
    </xf>
    <xf numFmtId="49" fontId="28" fillId="3" borderId="17" xfId="0" applyNumberFormat="1" applyFont="1" applyFill="1" applyBorder="1" applyAlignment="1">
      <alignment vertical="top"/>
    </xf>
    <xf numFmtId="49" fontId="28" fillId="3" borderId="40" xfId="0" applyNumberFormat="1" applyFont="1" applyFill="1" applyBorder="1" applyAlignment="1">
      <alignment vertical="top"/>
    </xf>
    <xf numFmtId="0" fontId="11" fillId="0" borderId="9" xfId="0" applyFont="1" applyBorder="1" applyAlignment="1">
      <alignment vertical="center" wrapText="1"/>
    </xf>
    <xf numFmtId="0" fontId="11" fillId="0" borderId="37" xfId="0" applyFont="1" applyBorder="1" applyAlignment="1">
      <alignment vertical="center" wrapText="1"/>
    </xf>
    <xf numFmtId="0" fontId="5" fillId="7" borderId="8" xfId="0" applyFont="1" applyFill="1" applyBorder="1" applyAlignment="1">
      <alignment horizontal="center" vertical="center" wrapText="1"/>
    </xf>
    <xf numFmtId="0" fontId="5" fillId="7" borderId="29" xfId="0" applyFont="1" applyFill="1" applyBorder="1" applyAlignment="1">
      <alignment horizontal="center" vertical="center" wrapText="1"/>
    </xf>
    <xf numFmtId="49" fontId="14" fillId="0" borderId="48" xfId="0" applyNumberFormat="1" applyFont="1" applyBorder="1" applyAlignment="1">
      <alignment vertical="top" wrapText="1"/>
    </xf>
    <xf numFmtId="49" fontId="14" fillId="0" borderId="17" xfId="0" applyNumberFormat="1" applyFont="1" applyBorder="1" applyAlignment="1">
      <alignment vertical="top" wrapText="1"/>
    </xf>
    <xf numFmtId="49" fontId="14" fillId="0" borderId="40" xfId="0" applyNumberFormat="1" applyFont="1" applyBorder="1" applyAlignment="1">
      <alignment vertical="top" wrapText="1"/>
    </xf>
    <xf numFmtId="0" fontId="11" fillId="0" borderId="7" xfId="0" applyFont="1" applyBorder="1" applyAlignment="1">
      <alignment horizontal="center" vertical="top"/>
    </xf>
    <xf numFmtId="0" fontId="11" fillId="0" borderId="17" xfId="0" applyFont="1" applyBorder="1" applyAlignment="1">
      <alignment horizontal="center" vertical="top"/>
    </xf>
    <xf numFmtId="0" fontId="11" fillId="0" borderId="53" xfId="0" applyFont="1" applyBorder="1" applyAlignment="1">
      <alignment horizontal="center" vertical="top"/>
    </xf>
    <xf numFmtId="164" fontId="5" fillId="0" borderId="7" xfId="0" applyNumberFormat="1" applyFont="1" applyBorder="1" applyAlignment="1">
      <alignment horizontal="center" vertical="top"/>
    </xf>
    <xf numFmtId="164" fontId="11" fillId="0" borderId="7" xfId="0" applyNumberFormat="1" applyFont="1" applyBorder="1" applyAlignment="1">
      <alignment horizontal="center" vertical="top"/>
    </xf>
    <xf numFmtId="164" fontId="11" fillId="0" borderId="17" xfId="0" applyNumberFormat="1" applyFont="1" applyBorder="1" applyAlignment="1">
      <alignment horizontal="center" vertical="top"/>
    </xf>
    <xf numFmtId="164" fontId="11" fillId="0" borderId="53" xfId="0" applyNumberFormat="1" applyFont="1" applyBorder="1" applyAlignment="1">
      <alignment horizontal="center" vertical="top"/>
    </xf>
    <xf numFmtId="0" fontId="11" fillId="0" borderId="10" xfId="0" applyFont="1" applyBorder="1" applyAlignment="1">
      <alignment horizontal="center" vertical="center"/>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vertical="top" wrapText="1"/>
    </xf>
    <xf numFmtId="0" fontId="11" fillId="0" borderId="37" xfId="0" applyFont="1" applyBorder="1" applyAlignment="1">
      <alignment vertical="top" wrapText="1"/>
    </xf>
    <xf numFmtId="0" fontId="11" fillId="0" borderId="8" xfId="0" applyFont="1" applyBorder="1" applyAlignment="1">
      <alignment horizontal="center" vertical="center" wrapText="1"/>
    </xf>
    <xf numFmtId="0" fontId="11" fillId="7" borderId="8"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19" xfId="0" applyFont="1" applyFill="1" applyBorder="1" applyAlignment="1">
      <alignment horizontal="left" vertical="top" wrapText="1"/>
    </xf>
    <xf numFmtId="0" fontId="11" fillId="7" borderId="30" xfId="0" applyFont="1" applyFill="1" applyBorder="1" applyAlignment="1">
      <alignment horizontal="left" vertical="top" wrapText="1"/>
    </xf>
    <xf numFmtId="0" fontId="11" fillId="0" borderId="5" xfId="0" applyFont="1" applyBorder="1" applyAlignment="1">
      <alignment vertical="center" wrapText="1"/>
    </xf>
    <xf numFmtId="0" fontId="14" fillId="0" borderId="50" xfId="0" applyFont="1" applyBorder="1" applyAlignment="1">
      <alignment horizontal="left" vertical="top" wrapText="1"/>
    </xf>
    <xf numFmtId="0" fontId="14" fillId="0" borderId="16" xfId="0" applyFont="1" applyBorder="1" applyAlignment="1">
      <alignment horizontal="left" vertical="top" wrapText="1"/>
    </xf>
    <xf numFmtId="0" fontId="14" fillId="0" borderId="44" xfId="0" applyFont="1" applyBorder="1" applyAlignment="1">
      <alignment horizontal="left" vertical="top" wrapText="1"/>
    </xf>
    <xf numFmtId="0" fontId="11" fillId="7" borderId="26" xfId="0" applyFont="1" applyFill="1" applyBorder="1" applyAlignment="1">
      <alignment horizontal="left" wrapText="1"/>
    </xf>
    <xf numFmtId="0" fontId="11" fillId="7" borderId="19" xfId="0" applyFont="1" applyFill="1" applyBorder="1" applyAlignment="1">
      <alignment horizontal="left" wrapText="1"/>
    </xf>
    <xf numFmtId="0" fontId="11" fillId="7" borderId="30" xfId="0" applyFont="1" applyFill="1" applyBorder="1" applyAlignment="1">
      <alignment horizontal="left" wrapText="1"/>
    </xf>
    <xf numFmtId="0" fontId="11" fillId="9" borderId="31" xfId="0" applyFont="1" applyFill="1" applyBorder="1" applyAlignment="1">
      <alignment horizontal="center" vertical="top"/>
    </xf>
    <xf numFmtId="0" fontId="11" fillId="9" borderId="22" xfId="0" applyFont="1" applyFill="1" applyBorder="1" applyAlignment="1">
      <alignment horizontal="center" vertical="top"/>
    </xf>
    <xf numFmtId="0" fontId="11" fillId="9" borderId="23" xfId="0" applyFont="1" applyFill="1" applyBorder="1" applyAlignment="1">
      <alignment horizontal="center" vertical="top"/>
    </xf>
    <xf numFmtId="0" fontId="28" fillId="9" borderId="31" xfId="0" applyFont="1" applyFill="1" applyBorder="1" applyAlignment="1">
      <alignment horizontal="center" vertical="top" wrapText="1"/>
    </xf>
    <xf numFmtId="49" fontId="2" fillId="0" borderId="48" xfId="0" applyNumberFormat="1" applyFont="1" applyBorder="1" applyAlignment="1">
      <alignment horizontal="left" vertical="top"/>
    </xf>
    <xf numFmtId="49" fontId="2" fillId="0" borderId="40" xfId="0" applyNumberFormat="1" applyFont="1" applyBorder="1" applyAlignment="1">
      <alignment horizontal="left" vertical="top"/>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71" xfId="0" applyFont="1" applyBorder="1" applyAlignment="1">
      <alignment horizontal="center" vertical="center"/>
    </xf>
    <xf numFmtId="0" fontId="28" fillId="0" borderId="56" xfId="0" applyFont="1" applyBorder="1" applyAlignment="1">
      <alignment horizontal="center" vertical="center"/>
    </xf>
    <xf numFmtId="0" fontId="28" fillId="0" borderId="0" xfId="0" applyFont="1" applyAlignment="1">
      <alignment horizontal="center" vertical="center"/>
    </xf>
    <xf numFmtId="0" fontId="28" fillId="0" borderId="45" xfId="0" applyFont="1" applyBorder="1" applyAlignment="1">
      <alignment horizontal="center" vertical="center"/>
    </xf>
    <xf numFmtId="0" fontId="28" fillId="0" borderId="42" xfId="0" applyFont="1" applyBorder="1" applyAlignment="1">
      <alignment horizontal="center" vertical="center"/>
    </xf>
    <xf numFmtId="0" fontId="28" fillId="0" borderId="41" xfId="0" applyFont="1" applyBorder="1" applyAlignment="1">
      <alignment horizontal="center" vertical="center"/>
    </xf>
    <xf numFmtId="0" fontId="28" fillId="0" borderId="43" xfId="0" applyFont="1" applyBorder="1" applyAlignment="1">
      <alignment horizontal="center" vertical="center"/>
    </xf>
    <xf numFmtId="49" fontId="28" fillId="7" borderId="64" xfId="0" applyNumberFormat="1" applyFont="1" applyFill="1" applyBorder="1" applyAlignment="1">
      <alignment horizontal="center" vertical="top" wrapText="1"/>
    </xf>
    <xf numFmtId="49" fontId="28" fillId="7" borderId="0" xfId="0" applyNumberFormat="1" applyFont="1" applyFill="1" applyAlignment="1">
      <alignment horizontal="center" vertical="top" wrapText="1"/>
    </xf>
    <xf numFmtId="0" fontId="7" fillId="7" borderId="41" xfId="0" applyFont="1" applyFill="1" applyBorder="1" applyAlignment="1">
      <alignment horizontal="center" vertical="top" wrapText="1"/>
    </xf>
    <xf numFmtId="49" fontId="16" fillId="2" borderId="48"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16" fillId="3" borderId="48" xfId="0" applyNumberFormat="1" applyFont="1" applyFill="1" applyBorder="1" applyAlignment="1">
      <alignment horizontal="center" vertical="top" wrapText="1"/>
    </xf>
    <xf numFmtId="49" fontId="83" fillId="7" borderId="48" xfId="0" applyNumberFormat="1" applyFont="1" applyFill="1" applyBorder="1" applyAlignment="1">
      <alignment horizontal="center" vertical="top" wrapText="1"/>
    </xf>
    <xf numFmtId="0" fontId="10" fillId="0" borderId="40" xfId="0" applyFont="1" applyBorder="1" applyAlignment="1">
      <alignment horizontal="center" vertical="top" wrapText="1"/>
    </xf>
    <xf numFmtId="0" fontId="7" fillId="7" borderId="48" xfId="0" applyFont="1" applyFill="1" applyBorder="1" applyAlignment="1">
      <alignment horizontal="center" vertical="top" wrapText="1"/>
    </xf>
    <xf numFmtId="0" fontId="26" fillId="7" borderId="48" xfId="0" applyFont="1" applyFill="1" applyBorder="1" applyAlignment="1">
      <alignment horizontal="left" vertical="top" wrapText="1"/>
    </xf>
    <xf numFmtId="0" fontId="26" fillId="7" borderId="40" xfId="0" applyFont="1" applyFill="1" applyBorder="1" applyAlignment="1">
      <alignment horizontal="left" vertical="top" wrapText="1"/>
    </xf>
    <xf numFmtId="49" fontId="5" fillId="5" borderId="10" xfId="0" applyNumberFormat="1" applyFont="1" applyFill="1" applyBorder="1" applyAlignment="1">
      <alignment horizontal="left" vertical="center" wrapText="1"/>
    </xf>
    <xf numFmtId="49" fontId="5" fillId="5" borderId="73" xfId="0" applyNumberFormat="1" applyFont="1" applyFill="1" applyBorder="1" applyAlignment="1">
      <alignment horizontal="left" vertical="center" wrapText="1"/>
    </xf>
    <xf numFmtId="0" fontId="5" fillId="9" borderId="42" xfId="0" applyFont="1" applyFill="1" applyBorder="1" applyAlignment="1">
      <alignment horizontal="center" vertical="top"/>
    </xf>
    <xf numFmtId="0" fontId="5" fillId="9" borderId="41" xfId="0" applyFont="1" applyFill="1" applyBorder="1" applyAlignment="1">
      <alignment horizontal="center" vertical="top"/>
    </xf>
    <xf numFmtId="0" fontId="5" fillId="9" borderId="43" xfId="0" applyFont="1" applyFill="1" applyBorder="1" applyAlignment="1">
      <alignment horizontal="center" vertical="top"/>
    </xf>
    <xf numFmtId="0" fontId="35" fillId="0" borderId="48"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31" xfId="0" applyFont="1" applyBorder="1" applyAlignment="1">
      <alignment horizontal="justify" vertical="center" wrapText="1"/>
    </xf>
    <xf numFmtId="0" fontId="35" fillId="0" borderId="22" xfId="0" applyFont="1" applyBorder="1" applyAlignment="1">
      <alignment horizontal="justify" vertical="center" wrapText="1"/>
    </xf>
    <xf numFmtId="0" fontId="35" fillId="0" borderId="23" xfId="0" applyFont="1" applyBorder="1" applyAlignment="1">
      <alignment horizontal="justify" vertical="center" wrapText="1"/>
    </xf>
    <xf numFmtId="0" fontId="102" fillId="7" borderId="0" xfId="0" applyFont="1" applyFill="1" applyAlignment="1">
      <alignment horizontal="left" vertical="center" wrapText="1"/>
    </xf>
    <xf numFmtId="0" fontId="103" fillId="7" borderId="0" xfId="0" applyFont="1" applyFill="1" applyAlignment="1">
      <alignment horizontal="left" vertical="top" wrapText="1"/>
    </xf>
    <xf numFmtId="0" fontId="35" fillId="0" borderId="31" xfId="0" applyFont="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11" fillId="0" borderId="4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40"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63" xfId="0" applyFont="1" applyBorder="1" applyAlignment="1">
      <alignment horizontal="justify" vertical="center" wrapText="1"/>
    </xf>
    <xf numFmtId="0" fontId="35" fillId="0" borderId="64" xfId="0" applyFont="1" applyBorder="1" applyAlignment="1">
      <alignment horizontal="justify" vertical="center" wrapText="1"/>
    </xf>
    <xf numFmtId="0" fontId="35" fillId="0" borderId="71" xfId="0" applyFont="1" applyBorder="1" applyAlignment="1">
      <alignment horizontal="justify"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31"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99" fillId="0" borderId="0" xfId="0" applyFont="1" applyAlignment="1">
      <alignment horizontal="center" vertical="center" wrapText="1"/>
    </xf>
    <xf numFmtId="0" fontId="40" fillId="27" borderId="48" xfId="0" applyFont="1" applyFill="1" applyBorder="1" applyAlignment="1">
      <alignment horizontal="center" vertical="center" wrapText="1"/>
    </xf>
    <xf numFmtId="0" fontId="40" fillId="27" borderId="40" xfId="0" applyFont="1" applyFill="1" applyBorder="1" applyAlignment="1">
      <alignment horizontal="center" vertical="center" wrapText="1"/>
    </xf>
    <xf numFmtId="0" fontId="40" fillId="27" borderId="22" xfId="0" applyFont="1" applyFill="1" applyBorder="1" applyAlignment="1">
      <alignment horizontal="center" vertical="center" wrapText="1"/>
    </xf>
    <xf numFmtId="0" fontId="40" fillId="27" borderId="23" xfId="0" applyFont="1" applyFill="1" applyBorder="1" applyAlignment="1">
      <alignment horizontal="center" vertical="center" wrapText="1"/>
    </xf>
    <xf numFmtId="0" fontId="35" fillId="0" borderId="48" xfId="0" applyFont="1" applyBorder="1" applyAlignment="1">
      <alignment horizontal="left" vertical="center" wrapText="1"/>
    </xf>
    <xf numFmtId="0" fontId="35" fillId="0" borderId="17" xfId="0" applyFont="1" applyBorder="1" applyAlignment="1">
      <alignment horizontal="left" vertical="center" wrapText="1"/>
    </xf>
    <xf numFmtId="0" fontId="35" fillId="0" borderId="53" xfId="0" applyFont="1" applyBorder="1" applyAlignment="1">
      <alignment horizontal="left" vertical="center" wrapText="1"/>
    </xf>
    <xf numFmtId="0" fontId="11" fillId="0" borderId="31" xfId="0" applyFont="1" applyBorder="1" applyAlignment="1">
      <alignment horizontal="justify" vertical="center"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31" xfId="0" applyFont="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35" fillId="0" borderId="53" xfId="0" applyFont="1" applyBorder="1" applyAlignment="1">
      <alignment horizontal="center" vertical="center" wrapText="1"/>
    </xf>
    <xf numFmtId="0" fontId="35" fillId="0" borderId="40" xfId="0" applyFont="1" applyBorder="1" applyAlignment="1">
      <alignment horizontal="left" vertical="center" wrapText="1"/>
    </xf>
    <xf numFmtId="0" fontId="104" fillId="0" borderId="0" xfId="0" applyFont="1" applyAlignment="1">
      <alignment horizontal="center" vertical="center" wrapText="1"/>
    </xf>
    <xf numFmtId="0" fontId="28" fillId="27" borderId="48" xfId="0" applyFont="1" applyFill="1" applyBorder="1" applyAlignment="1">
      <alignment horizontal="center" vertical="center" wrapText="1"/>
    </xf>
    <xf numFmtId="0" fontId="28" fillId="27" borderId="40" xfId="0" applyFont="1" applyFill="1" applyBorder="1" applyAlignment="1">
      <alignment horizontal="center" vertical="center" wrapText="1"/>
    </xf>
    <xf numFmtId="0" fontId="28" fillId="27" borderId="22" xfId="0" applyFont="1" applyFill="1" applyBorder="1" applyAlignment="1">
      <alignment horizontal="center" vertical="center" wrapText="1"/>
    </xf>
    <xf numFmtId="0" fontId="28" fillId="27" borderId="23" xfId="0" applyFont="1" applyFill="1" applyBorder="1" applyAlignment="1">
      <alignment horizontal="center" vertical="center" wrapText="1"/>
    </xf>
  </cellXfs>
  <cellStyles count="10">
    <cellStyle name="Comma 2" xfId="6"/>
    <cellStyle name="Geras" xfId="8" builtinId="26"/>
    <cellStyle name="Įprastas" xfId="0" builtinId="0"/>
    <cellStyle name="Įprastas 2" xfId="2"/>
    <cellStyle name="Įprastas 3" xfId="4"/>
    <cellStyle name="Įprastas 4" xfId="3"/>
    <cellStyle name="Įprastas 5" xfId="7"/>
    <cellStyle name="Kablelis 2" xfId="9"/>
    <cellStyle name="Normal 3" xfId="5"/>
    <cellStyle name="Normal_1 lentelė(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9"/>
  <sheetViews>
    <sheetView tabSelected="1" zoomScale="107" zoomScaleNormal="107" workbookViewId="0">
      <selection activeCell="G7" sqref="G7"/>
    </sheetView>
  </sheetViews>
  <sheetFormatPr defaultColWidth="9.109375" defaultRowHeight="10.199999999999999" x14ac:dyDescent="0.25"/>
  <cols>
    <col min="1" max="1" width="3.5546875" style="1" customWidth="1"/>
    <col min="2" max="2" width="2.5546875" style="1" customWidth="1"/>
    <col min="3" max="3" width="3.6640625" style="1" customWidth="1"/>
    <col min="4" max="4" width="2.5546875" style="1" customWidth="1"/>
    <col min="5" max="5" width="26.77734375" style="1" customWidth="1"/>
    <col min="6" max="6" width="7.88671875" style="1" customWidth="1"/>
    <col min="7" max="7" width="4.44140625" style="1" customWidth="1"/>
    <col min="8" max="8" width="7.33203125" style="2" customWidth="1"/>
    <col min="9" max="9" width="9.44140625" style="1" customWidth="1"/>
    <col min="10" max="10" width="9.21875" style="1" customWidth="1"/>
    <col min="11" max="11" width="8.6640625" style="1" customWidth="1"/>
    <col min="12" max="12" width="39.33203125" style="1" customWidth="1"/>
    <col min="13" max="13" width="9.109375" style="1" customWidth="1"/>
    <col min="14" max="14" width="6.88671875" style="3" customWidth="1"/>
    <col min="15" max="15" width="6.88671875" style="1" customWidth="1"/>
    <col min="16" max="16" width="35.88671875" style="1" customWidth="1"/>
    <col min="17" max="16384" width="9.109375" style="1"/>
  </cols>
  <sheetData>
    <row r="1" spans="1:20" ht="13.5" customHeight="1" x14ac:dyDescent="0.25">
      <c r="E1" s="3477" t="s">
        <v>191</v>
      </c>
      <c r="F1" s="3481"/>
      <c r="G1" s="3481"/>
      <c r="H1" s="3481"/>
      <c r="I1" s="3481"/>
      <c r="J1" s="3481"/>
      <c r="K1" s="3481"/>
      <c r="L1" s="3481"/>
      <c r="M1" s="3481"/>
      <c r="N1" s="3482"/>
      <c r="O1" s="3482"/>
      <c r="P1" s="3482"/>
      <c r="Q1" s="13"/>
      <c r="R1" s="13"/>
      <c r="S1" s="13"/>
      <c r="T1" s="13"/>
    </row>
    <row r="2" spans="1:20" ht="15.75" customHeight="1" x14ac:dyDescent="0.25">
      <c r="A2" s="28"/>
      <c r="B2" s="16"/>
      <c r="C2" s="16"/>
      <c r="D2" s="16"/>
      <c r="E2" s="3477" t="s">
        <v>44</v>
      </c>
      <c r="F2" s="3478"/>
      <c r="G2" s="3478"/>
      <c r="H2" s="3478"/>
      <c r="I2" s="3478"/>
      <c r="J2" s="3478"/>
      <c r="K2" s="3478"/>
      <c r="L2" s="3479"/>
      <c r="M2" s="2806"/>
      <c r="N2" s="2807"/>
      <c r="O2" s="2807"/>
      <c r="P2" s="2808"/>
      <c r="Q2" s="24"/>
      <c r="R2" s="18"/>
      <c r="S2" s="18"/>
      <c r="T2" s="18"/>
    </row>
    <row r="3" spans="1:20" ht="15.75" customHeight="1" thickBot="1" x14ac:dyDescent="0.3">
      <c r="A3" s="28"/>
      <c r="B3" s="16"/>
      <c r="C3" s="16"/>
      <c r="D3" s="16"/>
      <c r="E3" s="237"/>
      <c r="F3" s="833"/>
      <c r="G3" s="833"/>
      <c r="H3" s="833"/>
      <c r="I3" s="833"/>
      <c r="J3" s="833"/>
      <c r="K3" s="833"/>
      <c r="L3" s="236"/>
      <c r="M3" s="217"/>
      <c r="N3" s="20"/>
      <c r="O3" s="20"/>
      <c r="P3" s="18" t="s">
        <v>513</v>
      </c>
      <c r="Q3" s="24"/>
      <c r="R3" s="18"/>
      <c r="S3" s="18"/>
      <c r="T3" s="18"/>
    </row>
    <row r="4" spans="1:20" ht="58.2" customHeight="1" thickBot="1" x14ac:dyDescent="0.3">
      <c r="A4" s="3430" t="s">
        <v>0</v>
      </c>
      <c r="B4" s="3430" t="s">
        <v>1</v>
      </c>
      <c r="C4" s="3433" t="s">
        <v>2</v>
      </c>
      <c r="D4" s="3430" t="s">
        <v>256</v>
      </c>
      <c r="E4" s="3436" t="s">
        <v>3</v>
      </c>
      <c r="F4" s="3427" t="s">
        <v>4</v>
      </c>
      <c r="G4" s="3433" t="s">
        <v>5</v>
      </c>
      <c r="H4" s="3427" t="s">
        <v>6</v>
      </c>
      <c r="I4" s="3439" t="s">
        <v>192</v>
      </c>
      <c r="J4" s="3427" t="s">
        <v>193</v>
      </c>
      <c r="K4" s="3427" t="s">
        <v>83</v>
      </c>
      <c r="L4" s="3506" t="s">
        <v>991</v>
      </c>
      <c r="M4" s="3507"/>
      <c r="N4" s="3507"/>
      <c r="O4" s="3507"/>
      <c r="P4" s="3508"/>
      <c r="Q4" s="23"/>
    </row>
    <row r="5" spans="1:20" ht="34.799999999999997" customHeight="1" x14ac:dyDescent="0.25">
      <c r="A5" s="3431"/>
      <c r="B5" s="3431"/>
      <c r="C5" s="3434"/>
      <c r="D5" s="3431"/>
      <c r="E5" s="3437"/>
      <c r="F5" s="3428"/>
      <c r="G5" s="3434"/>
      <c r="H5" s="3428"/>
      <c r="I5" s="3440"/>
      <c r="J5" s="3428"/>
      <c r="K5" s="3428"/>
      <c r="L5" s="3393" t="s">
        <v>306</v>
      </c>
      <c r="M5" s="3395" t="s">
        <v>194</v>
      </c>
      <c r="N5" s="3397"/>
      <c r="O5" s="3397"/>
      <c r="P5" s="3398"/>
      <c r="Q5" s="23"/>
    </row>
    <row r="6" spans="1:20" ht="89.4" customHeight="1" thickBot="1" x14ac:dyDescent="0.3">
      <c r="A6" s="3432"/>
      <c r="B6" s="3432"/>
      <c r="C6" s="3435"/>
      <c r="D6" s="3432"/>
      <c r="E6" s="3438"/>
      <c r="F6" s="3429"/>
      <c r="G6" s="3435"/>
      <c r="H6" s="3429"/>
      <c r="I6" s="3441"/>
      <c r="J6" s="3429"/>
      <c r="K6" s="3429"/>
      <c r="L6" s="3394"/>
      <c r="M6" s="3396"/>
      <c r="N6" s="218" t="s">
        <v>53</v>
      </c>
      <c r="O6" s="219" t="s">
        <v>54</v>
      </c>
      <c r="P6" s="822" t="s">
        <v>446</v>
      </c>
      <c r="Q6" s="23"/>
      <c r="R6" s="14"/>
      <c r="S6" s="14"/>
      <c r="T6" s="14"/>
    </row>
    <row r="7" spans="1:20" ht="50.4" customHeight="1" thickBot="1" x14ac:dyDescent="0.3">
      <c r="A7" s="86" t="s">
        <v>7</v>
      </c>
      <c r="B7" s="100"/>
      <c r="C7" s="604"/>
      <c r="D7" s="605"/>
      <c r="E7" s="606"/>
      <c r="F7" s="660"/>
      <c r="G7" s="660"/>
      <c r="H7" s="660"/>
      <c r="I7" s="660"/>
      <c r="J7" s="660"/>
      <c r="K7" s="660"/>
      <c r="L7" s="607" t="s">
        <v>196</v>
      </c>
      <c r="M7" s="2534" t="s">
        <v>197</v>
      </c>
      <c r="N7" s="2535" t="s">
        <v>195</v>
      </c>
      <c r="O7" s="2536" t="s">
        <v>1829</v>
      </c>
      <c r="P7" s="228" t="s">
        <v>1483</v>
      </c>
      <c r="Q7" s="23"/>
      <c r="R7" s="14"/>
      <c r="S7" s="14"/>
      <c r="T7" s="14"/>
    </row>
    <row r="8" spans="1:20" ht="16.8" customHeight="1" thickBot="1" x14ac:dyDescent="0.3">
      <c r="A8" s="35" t="s">
        <v>7</v>
      </c>
      <c r="B8" s="47" t="s">
        <v>7</v>
      </c>
      <c r="C8" s="190"/>
      <c r="D8" s="191"/>
      <c r="E8" s="3457" t="s">
        <v>198</v>
      </c>
      <c r="F8" s="3458"/>
      <c r="G8" s="3458"/>
      <c r="H8" s="3458"/>
      <c r="I8" s="3458"/>
      <c r="J8" s="3458"/>
      <c r="K8" s="3458"/>
      <c r="L8" s="81"/>
      <c r="M8" s="2537"/>
      <c r="N8" s="2538"/>
      <c r="O8" s="2537"/>
      <c r="P8" s="661"/>
      <c r="Q8" s="23"/>
      <c r="R8" s="14"/>
      <c r="S8" s="14"/>
      <c r="T8" s="14"/>
    </row>
    <row r="9" spans="1:20" ht="58.8" customHeight="1" thickBot="1" x14ac:dyDescent="0.3">
      <c r="A9" s="35"/>
      <c r="B9" s="47"/>
      <c r="C9" s="190"/>
      <c r="D9" s="191"/>
      <c r="E9" s="256"/>
      <c r="F9" s="257"/>
      <c r="G9" s="257"/>
      <c r="H9" s="257"/>
      <c r="I9" s="257"/>
      <c r="J9" s="257"/>
      <c r="K9" s="257"/>
      <c r="L9" s="2793" t="s">
        <v>199</v>
      </c>
      <c r="M9" s="632" t="s">
        <v>200</v>
      </c>
      <c r="N9" s="2792">
        <v>80</v>
      </c>
      <c r="O9" s="2537">
        <v>44</v>
      </c>
      <c r="P9" s="3162" t="s">
        <v>1733</v>
      </c>
      <c r="Q9" s="23"/>
      <c r="R9" s="14"/>
      <c r="S9" s="14"/>
      <c r="T9" s="14"/>
    </row>
    <row r="10" spans="1:20" ht="28.8" customHeight="1" thickBot="1" x14ac:dyDescent="0.3">
      <c r="A10" s="35"/>
      <c r="B10" s="47"/>
      <c r="C10" s="190"/>
      <c r="D10" s="191"/>
      <c r="E10" s="256"/>
      <c r="F10" s="257"/>
      <c r="G10" s="257"/>
      <c r="H10" s="257"/>
      <c r="I10" s="257"/>
      <c r="J10" s="257"/>
      <c r="K10" s="257"/>
      <c r="L10" s="608" t="s">
        <v>201</v>
      </c>
      <c r="M10" s="632" t="s">
        <v>202</v>
      </c>
      <c r="N10" s="2809">
        <v>40</v>
      </c>
      <c r="O10" s="2537">
        <v>57</v>
      </c>
      <c r="P10" s="661"/>
      <c r="Q10" s="23"/>
      <c r="R10" s="14"/>
      <c r="S10" s="14"/>
      <c r="T10" s="14"/>
    </row>
    <row r="11" spans="1:20" ht="69.599999999999994" customHeight="1" thickBot="1" x14ac:dyDescent="0.3">
      <c r="A11" s="35"/>
      <c r="B11" s="47"/>
      <c r="C11" s="190"/>
      <c r="D11" s="191"/>
      <c r="E11" s="256"/>
      <c r="F11" s="257"/>
      <c r="G11" s="257"/>
      <c r="H11" s="257"/>
      <c r="I11" s="257"/>
      <c r="J11" s="257"/>
      <c r="K11" s="257"/>
      <c r="L11" s="2793" t="s">
        <v>203</v>
      </c>
      <c r="M11" s="632" t="s">
        <v>204</v>
      </c>
      <c r="N11" s="2792" t="s">
        <v>1492</v>
      </c>
      <c r="O11" s="2537">
        <v>6</v>
      </c>
      <c r="P11" s="3162" t="s">
        <v>1821</v>
      </c>
      <c r="Q11" s="23"/>
      <c r="R11" s="14"/>
      <c r="S11" s="14"/>
      <c r="T11" s="14"/>
    </row>
    <row r="12" spans="1:20" ht="15" customHeight="1" x14ac:dyDescent="0.25">
      <c r="A12" s="3484" t="s">
        <v>7</v>
      </c>
      <c r="B12" s="3488" t="s">
        <v>7</v>
      </c>
      <c r="C12" s="3473" t="s">
        <v>7</v>
      </c>
      <c r="D12" s="3399"/>
      <c r="E12" s="3493" t="s">
        <v>213</v>
      </c>
      <c r="F12" s="3402" t="s">
        <v>46</v>
      </c>
      <c r="G12" s="3406" t="s">
        <v>28</v>
      </c>
      <c r="H12" s="37" t="s">
        <v>27</v>
      </c>
      <c r="I12" s="41">
        <v>6105.8</v>
      </c>
      <c r="J12" s="3165">
        <v>6079.8</v>
      </c>
      <c r="K12" s="66">
        <v>5966.9</v>
      </c>
      <c r="L12" s="609" t="s">
        <v>49</v>
      </c>
      <c r="M12" s="610" t="s">
        <v>205</v>
      </c>
      <c r="N12" s="611">
        <v>123</v>
      </c>
      <c r="O12" s="174">
        <v>131</v>
      </c>
      <c r="P12" s="3420"/>
      <c r="Q12" s="23"/>
      <c r="R12" s="14"/>
      <c r="S12" s="14"/>
      <c r="T12" s="14"/>
    </row>
    <row r="13" spans="1:20" ht="25.2" customHeight="1" x14ac:dyDescent="0.25">
      <c r="A13" s="3485"/>
      <c r="B13" s="3489"/>
      <c r="C13" s="3400"/>
      <c r="D13" s="3400"/>
      <c r="E13" s="3494"/>
      <c r="F13" s="3403"/>
      <c r="G13" s="3407"/>
      <c r="H13" s="42"/>
      <c r="I13" s="43"/>
      <c r="J13" s="43"/>
      <c r="K13" s="55"/>
      <c r="L13" s="612" t="s">
        <v>206</v>
      </c>
      <c r="M13" s="613" t="s">
        <v>205</v>
      </c>
      <c r="N13" s="296" t="s">
        <v>207</v>
      </c>
      <c r="O13" s="175" t="s">
        <v>1249</v>
      </c>
      <c r="P13" s="3421"/>
      <c r="Q13" s="23"/>
      <c r="R13" s="14"/>
      <c r="S13" s="14"/>
      <c r="T13" s="14"/>
    </row>
    <row r="14" spans="1:20" ht="24.6" customHeight="1" x14ac:dyDescent="0.25">
      <c r="A14" s="3486"/>
      <c r="B14" s="3490"/>
      <c r="C14" s="3492"/>
      <c r="D14" s="3400"/>
      <c r="E14" s="3494"/>
      <c r="F14" s="3404"/>
      <c r="G14" s="3408"/>
      <c r="H14" s="40" t="s">
        <v>52</v>
      </c>
      <c r="I14" s="179">
        <v>31.7</v>
      </c>
      <c r="J14" s="179">
        <v>43.3</v>
      </c>
      <c r="K14" s="181">
        <v>42.2</v>
      </c>
      <c r="L14" s="614" t="s">
        <v>50</v>
      </c>
      <c r="M14" s="613" t="s">
        <v>205</v>
      </c>
      <c r="N14" s="296">
        <v>116</v>
      </c>
      <c r="O14" s="175">
        <v>121</v>
      </c>
      <c r="P14" s="3421"/>
      <c r="Q14" s="25"/>
      <c r="R14" s="14"/>
      <c r="S14" s="14"/>
      <c r="T14" s="14"/>
    </row>
    <row r="15" spans="1:20" ht="20.399999999999999" customHeight="1" x14ac:dyDescent="0.25">
      <c r="A15" s="3486"/>
      <c r="B15" s="3490"/>
      <c r="C15" s="3492"/>
      <c r="D15" s="3400"/>
      <c r="E15" s="3494"/>
      <c r="F15" s="3404"/>
      <c r="G15" s="3408"/>
      <c r="H15" s="40"/>
      <c r="I15" s="179"/>
      <c r="J15" s="179"/>
      <c r="K15" s="181"/>
      <c r="L15" s="615" t="s">
        <v>206</v>
      </c>
      <c r="M15" s="613" t="s">
        <v>205</v>
      </c>
      <c r="N15" s="296" t="s">
        <v>208</v>
      </c>
      <c r="O15" s="175" t="s">
        <v>1250</v>
      </c>
      <c r="P15" s="3421"/>
      <c r="Q15" s="25"/>
      <c r="R15" s="14"/>
      <c r="S15" s="14"/>
      <c r="T15" s="14"/>
    </row>
    <row r="16" spans="1:20" ht="30" customHeight="1" x14ac:dyDescent="0.25">
      <c r="A16" s="3486"/>
      <c r="B16" s="3490"/>
      <c r="C16" s="3492"/>
      <c r="D16" s="3400"/>
      <c r="E16" s="3494"/>
      <c r="F16" s="3404"/>
      <c r="G16" s="3408"/>
      <c r="H16" s="40" t="s">
        <v>84</v>
      </c>
      <c r="I16" s="3101">
        <v>25.9</v>
      </c>
      <c r="J16" s="3101">
        <v>25.9</v>
      </c>
      <c r="K16" s="3049">
        <v>25.9</v>
      </c>
      <c r="L16" s="614" t="s">
        <v>209</v>
      </c>
      <c r="M16" s="613" t="s">
        <v>205</v>
      </c>
      <c r="N16" s="296">
        <v>133</v>
      </c>
      <c r="O16" s="175">
        <v>142</v>
      </c>
      <c r="P16" s="3421"/>
      <c r="Q16" s="25"/>
      <c r="R16" s="14"/>
      <c r="S16" s="14"/>
      <c r="T16" s="14"/>
    </row>
    <row r="17" spans="1:20" ht="22.2" customHeight="1" x14ac:dyDescent="0.25">
      <c r="A17" s="3486"/>
      <c r="B17" s="3490"/>
      <c r="C17" s="3492"/>
      <c r="D17" s="3400"/>
      <c r="E17" s="3494"/>
      <c r="F17" s="3404"/>
      <c r="G17" s="3408"/>
      <c r="H17" s="40"/>
      <c r="I17" s="616"/>
      <c r="J17" s="616"/>
      <c r="K17" s="180"/>
      <c r="L17" s="615" t="s">
        <v>210</v>
      </c>
      <c r="M17" s="613" t="s">
        <v>211</v>
      </c>
      <c r="N17" s="617">
        <v>5.8</v>
      </c>
      <c r="O17" s="2672" t="s">
        <v>28</v>
      </c>
      <c r="P17" s="3421"/>
      <c r="Q17" s="25"/>
      <c r="R17" s="14"/>
      <c r="S17" s="14"/>
      <c r="T17" s="14"/>
    </row>
    <row r="18" spans="1:20" ht="33" customHeight="1" x14ac:dyDescent="0.25">
      <c r="A18" s="3486"/>
      <c r="B18" s="3490"/>
      <c r="C18" s="3492"/>
      <c r="D18" s="3400"/>
      <c r="E18" s="3494"/>
      <c r="F18" s="3404"/>
      <c r="G18" s="3408"/>
      <c r="H18" s="40"/>
      <c r="I18" s="616"/>
      <c r="J18" s="616"/>
      <c r="K18" s="180"/>
      <c r="L18" s="614" t="s">
        <v>80</v>
      </c>
      <c r="M18" s="613" t="s">
        <v>204</v>
      </c>
      <c r="N18" s="617">
        <v>71</v>
      </c>
      <c r="O18" s="2672" t="s">
        <v>1248</v>
      </c>
      <c r="P18" s="3421"/>
      <c r="Q18" s="25"/>
      <c r="R18" s="14"/>
      <c r="S18" s="14"/>
      <c r="T18" s="14"/>
    </row>
    <row r="19" spans="1:20" ht="40.799999999999997" customHeight="1" thickBot="1" x14ac:dyDescent="0.3">
      <c r="A19" s="3487"/>
      <c r="B19" s="3491"/>
      <c r="C19" s="3446"/>
      <c r="D19" s="3401"/>
      <c r="E19" s="3495"/>
      <c r="F19" s="3405"/>
      <c r="G19" s="3409"/>
      <c r="H19" s="98" t="s">
        <v>8</v>
      </c>
      <c r="I19" s="624">
        <f>SUM(I12:I16)</f>
        <v>6163.4</v>
      </c>
      <c r="J19" s="624">
        <f>SUM(J12:J16)</f>
        <v>6149</v>
      </c>
      <c r="K19" s="183">
        <f t="shared" ref="K19" si="0">SUM(K12:K16)</f>
        <v>6034.9999999999991</v>
      </c>
      <c r="L19" s="3163" t="s">
        <v>212</v>
      </c>
      <c r="M19" s="618" t="s">
        <v>204</v>
      </c>
      <c r="N19" s="3107">
        <v>2</v>
      </c>
      <c r="O19" s="3166">
        <v>2</v>
      </c>
      <c r="P19" s="3480"/>
      <c r="Q19" s="25"/>
      <c r="R19" s="14"/>
      <c r="S19" s="14"/>
      <c r="T19" s="14"/>
    </row>
    <row r="20" spans="1:20" ht="14.4" customHeight="1" x14ac:dyDescent="0.25">
      <c r="A20" s="85" t="s">
        <v>7</v>
      </c>
      <c r="B20" s="94" t="s">
        <v>7</v>
      </c>
      <c r="C20" s="3399" t="s">
        <v>9</v>
      </c>
      <c r="D20" s="3399"/>
      <c r="E20" s="3459" t="s">
        <v>214</v>
      </c>
      <c r="F20" s="3402" t="s">
        <v>46</v>
      </c>
      <c r="G20" s="3451" t="s">
        <v>28</v>
      </c>
      <c r="H20" s="95" t="s">
        <v>27</v>
      </c>
      <c r="I20" s="41">
        <v>597.79999999999995</v>
      </c>
      <c r="J20" s="58">
        <v>597.79999999999995</v>
      </c>
      <c r="K20" s="184">
        <v>508.1</v>
      </c>
      <c r="L20" s="609" t="s">
        <v>215</v>
      </c>
      <c r="M20" s="610" t="s">
        <v>205</v>
      </c>
      <c r="N20" s="611">
        <v>27</v>
      </c>
      <c r="O20" s="174">
        <v>27</v>
      </c>
      <c r="P20" s="3420"/>
      <c r="Q20" s="25"/>
      <c r="R20" s="14"/>
      <c r="S20" s="14"/>
      <c r="T20" s="14"/>
    </row>
    <row r="21" spans="1:20" ht="16.8" customHeight="1" x14ac:dyDescent="0.25">
      <c r="A21" s="86"/>
      <c r="B21" s="100"/>
      <c r="C21" s="3400"/>
      <c r="D21" s="3400"/>
      <c r="E21" s="3501"/>
      <c r="F21" s="3403"/>
      <c r="G21" s="3407"/>
      <c r="H21" s="67" t="s">
        <v>84</v>
      </c>
      <c r="I21" s="62">
        <v>2.9</v>
      </c>
      <c r="J21" s="64">
        <v>2.9</v>
      </c>
      <c r="K21" s="619">
        <v>2.9</v>
      </c>
      <c r="L21" s="620" t="s">
        <v>206</v>
      </c>
      <c r="M21" s="621" t="s">
        <v>205</v>
      </c>
      <c r="N21" s="622" t="s">
        <v>216</v>
      </c>
      <c r="O21" s="2673" t="s">
        <v>216</v>
      </c>
      <c r="P21" s="3421"/>
      <c r="Q21" s="25"/>
      <c r="R21" s="14"/>
      <c r="S21" s="14"/>
      <c r="T21" s="14"/>
    </row>
    <row r="22" spans="1:20" ht="30" customHeight="1" x14ac:dyDescent="0.25">
      <c r="A22" s="86"/>
      <c r="B22" s="100"/>
      <c r="C22" s="3400"/>
      <c r="D22" s="3400"/>
      <c r="E22" s="3501"/>
      <c r="F22" s="3404"/>
      <c r="G22" s="3407"/>
      <c r="H22" s="59"/>
      <c r="I22" s="43"/>
      <c r="J22" s="55"/>
      <c r="K22" s="144"/>
      <c r="L22" s="34" t="s">
        <v>217</v>
      </c>
      <c r="M22" s="623" t="s">
        <v>205</v>
      </c>
      <c r="N22" s="296">
        <v>8</v>
      </c>
      <c r="O22" s="175">
        <v>8</v>
      </c>
      <c r="P22" s="3422"/>
      <c r="Q22" s="25"/>
      <c r="R22" s="14"/>
      <c r="S22" s="14"/>
      <c r="T22" s="14"/>
    </row>
    <row r="23" spans="1:20" ht="17.399999999999999" customHeight="1" thickBot="1" x14ac:dyDescent="0.3">
      <c r="A23" s="88"/>
      <c r="B23" s="97"/>
      <c r="C23" s="3401"/>
      <c r="D23" s="3401"/>
      <c r="E23" s="3460"/>
      <c r="F23" s="3405"/>
      <c r="G23" s="3452"/>
      <c r="H23" s="98" t="s">
        <v>8</v>
      </c>
      <c r="I23" s="624">
        <f>I20+I22+I21</f>
        <v>600.69999999999993</v>
      </c>
      <c r="J23" s="624">
        <f t="shared" ref="J23:K23" si="1">J20+J22+J21</f>
        <v>600.69999999999993</v>
      </c>
      <c r="K23" s="624">
        <f t="shared" si="1"/>
        <v>511</v>
      </c>
      <c r="L23" s="620" t="s">
        <v>206</v>
      </c>
      <c r="M23" s="613" t="s">
        <v>205</v>
      </c>
      <c r="N23" s="622" t="s">
        <v>218</v>
      </c>
      <c r="O23" s="2673" t="s">
        <v>218</v>
      </c>
      <c r="P23" s="3423"/>
      <c r="Q23" s="25"/>
      <c r="R23" s="14"/>
      <c r="S23" s="14"/>
      <c r="T23" s="14"/>
    </row>
    <row r="24" spans="1:20" ht="14.4" customHeight="1" x14ac:dyDescent="0.25">
      <c r="A24" s="85" t="s">
        <v>7</v>
      </c>
      <c r="B24" s="94" t="s">
        <v>7</v>
      </c>
      <c r="C24" s="3399" t="s">
        <v>25</v>
      </c>
      <c r="D24" s="3399"/>
      <c r="E24" s="3459" t="s">
        <v>219</v>
      </c>
      <c r="F24" s="3504" t="s">
        <v>46</v>
      </c>
      <c r="G24" s="3504" t="s">
        <v>28</v>
      </c>
      <c r="H24" s="95" t="s">
        <v>27</v>
      </c>
      <c r="I24" s="41">
        <v>302.89999999999998</v>
      </c>
      <c r="J24" s="58">
        <v>302.89999999999998</v>
      </c>
      <c r="K24" s="184">
        <v>300.7</v>
      </c>
      <c r="L24" s="128" t="s">
        <v>51</v>
      </c>
      <c r="M24" s="610" t="s">
        <v>205</v>
      </c>
      <c r="N24" s="611">
        <v>8</v>
      </c>
      <c r="O24" s="174">
        <v>8</v>
      </c>
      <c r="P24" s="3424"/>
      <c r="Q24" s="25"/>
      <c r="R24" s="14"/>
      <c r="S24" s="14"/>
      <c r="T24" s="14"/>
    </row>
    <row r="25" spans="1:20" ht="14.4" customHeight="1" x14ac:dyDescent="0.25">
      <c r="A25" s="86"/>
      <c r="B25" s="100"/>
      <c r="C25" s="3400"/>
      <c r="D25" s="3400"/>
      <c r="E25" s="3501"/>
      <c r="F25" s="3403"/>
      <c r="G25" s="3403"/>
      <c r="H25" s="59"/>
      <c r="I25" s="43"/>
      <c r="J25" s="55"/>
      <c r="K25" s="144"/>
      <c r="L25" s="615" t="s">
        <v>206</v>
      </c>
      <c r="M25" s="613" t="s">
        <v>205</v>
      </c>
      <c r="N25" s="295" t="s">
        <v>220</v>
      </c>
      <c r="O25" s="3388" t="s">
        <v>220</v>
      </c>
      <c r="P25" s="3425"/>
      <c r="Q25" s="25"/>
      <c r="R25" s="14"/>
      <c r="S25" s="14"/>
      <c r="T25" s="14"/>
    </row>
    <row r="26" spans="1:20" ht="18" customHeight="1" thickBot="1" x14ac:dyDescent="0.3">
      <c r="A26" s="88"/>
      <c r="B26" s="97"/>
      <c r="C26" s="3401"/>
      <c r="D26" s="3401"/>
      <c r="E26" s="3460"/>
      <c r="F26" s="3505"/>
      <c r="G26" s="3505"/>
      <c r="H26" s="98" t="s">
        <v>8</v>
      </c>
      <c r="I26" s="65">
        <f>I24+I25</f>
        <v>302.89999999999998</v>
      </c>
      <c r="J26" s="65">
        <f t="shared" ref="J26:K26" si="2">J24+J25</f>
        <v>302.89999999999998</v>
      </c>
      <c r="K26" s="65">
        <f t="shared" si="2"/>
        <v>300.7</v>
      </c>
      <c r="L26" s="221"/>
      <c r="M26" s="220"/>
      <c r="N26" s="625"/>
      <c r="O26" s="46"/>
      <c r="P26" s="3426"/>
      <c r="Q26" s="25"/>
      <c r="R26" s="14"/>
      <c r="S26" s="14"/>
      <c r="T26" s="14"/>
    </row>
    <row r="27" spans="1:20" ht="22.2" customHeight="1" x14ac:dyDescent="0.25">
      <c r="A27" s="85" t="s">
        <v>7</v>
      </c>
      <c r="B27" s="94" t="s">
        <v>7</v>
      </c>
      <c r="C27" s="3399" t="s">
        <v>26</v>
      </c>
      <c r="D27" s="3399"/>
      <c r="E27" s="3459" t="s">
        <v>221</v>
      </c>
      <c r="F27" s="3402" t="s">
        <v>46</v>
      </c>
      <c r="G27" s="3451" t="s">
        <v>28</v>
      </c>
      <c r="H27" s="95" t="s">
        <v>27</v>
      </c>
      <c r="I27" s="41">
        <v>2700.6</v>
      </c>
      <c r="J27" s="58">
        <v>2700.6</v>
      </c>
      <c r="K27" s="184">
        <v>2700.5</v>
      </c>
      <c r="L27" s="3416" t="s">
        <v>225</v>
      </c>
      <c r="M27" s="3410" t="s">
        <v>211</v>
      </c>
      <c r="N27" s="3414">
        <v>2700.6</v>
      </c>
      <c r="O27" s="3418">
        <v>2700.5</v>
      </c>
      <c r="P27" s="3424"/>
      <c r="Q27" s="25"/>
      <c r="R27" s="14"/>
      <c r="S27" s="14"/>
      <c r="T27" s="14"/>
    </row>
    <row r="28" spans="1:20" ht="13.8" customHeight="1" thickBot="1" x14ac:dyDescent="0.3">
      <c r="A28" s="88"/>
      <c r="B28" s="97"/>
      <c r="C28" s="3401"/>
      <c r="D28" s="3401"/>
      <c r="E28" s="3460"/>
      <c r="F28" s="3405"/>
      <c r="G28" s="3452"/>
      <c r="H28" s="98" t="s">
        <v>8</v>
      </c>
      <c r="I28" s="65">
        <f>I27*1</f>
        <v>2700.6</v>
      </c>
      <c r="J28" s="65">
        <f t="shared" ref="J28:K28" si="3">J27*1</f>
        <v>2700.6</v>
      </c>
      <c r="K28" s="65">
        <f t="shared" si="3"/>
        <v>2700.5</v>
      </c>
      <c r="L28" s="3417"/>
      <c r="M28" s="3411"/>
      <c r="N28" s="3415"/>
      <c r="O28" s="3419"/>
      <c r="P28" s="3426"/>
      <c r="Q28" s="25"/>
      <c r="R28" s="14"/>
      <c r="S28" s="14"/>
      <c r="T28" s="14"/>
    </row>
    <row r="29" spans="1:20" ht="33.6" customHeight="1" x14ac:dyDescent="0.25">
      <c r="A29" s="85" t="s">
        <v>7</v>
      </c>
      <c r="B29" s="94" t="s">
        <v>7</v>
      </c>
      <c r="C29" s="3399" t="s">
        <v>29</v>
      </c>
      <c r="D29" s="3399"/>
      <c r="E29" s="3459" t="s">
        <v>222</v>
      </c>
      <c r="F29" s="3402" t="s">
        <v>46</v>
      </c>
      <c r="G29" s="3451" t="s">
        <v>28</v>
      </c>
      <c r="H29" s="95" t="s">
        <v>27</v>
      </c>
      <c r="I29" s="41">
        <v>65</v>
      </c>
      <c r="J29" s="58">
        <v>65</v>
      </c>
      <c r="K29" s="184">
        <v>58.5</v>
      </c>
      <c r="L29" s="3416" t="s">
        <v>226</v>
      </c>
      <c r="M29" s="3410" t="s">
        <v>202</v>
      </c>
      <c r="N29" s="3412">
        <v>100</v>
      </c>
      <c r="O29" s="3414">
        <v>100</v>
      </c>
      <c r="P29" s="3424"/>
      <c r="Q29" s="25"/>
      <c r="R29" s="14"/>
      <c r="S29" s="14"/>
      <c r="T29" s="14"/>
    </row>
    <row r="30" spans="1:20" ht="22.8" customHeight="1" thickBot="1" x14ac:dyDescent="0.3">
      <c r="A30" s="88"/>
      <c r="B30" s="97"/>
      <c r="C30" s="3401"/>
      <c r="D30" s="3401"/>
      <c r="E30" s="3460"/>
      <c r="F30" s="3405"/>
      <c r="G30" s="3452"/>
      <c r="H30" s="98" t="s">
        <v>8</v>
      </c>
      <c r="I30" s="65">
        <f>I29*1</f>
        <v>65</v>
      </c>
      <c r="J30" s="65">
        <f t="shared" ref="J30:K30" si="4">J29*1</f>
        <v>65</v>
      </c>
      <c r="K30" s="65">
        <f t="shared" si="4"/>
        <v>58.5</v>
      </c>
      <c r="L30" s="3417"/>
      <c r="M30" s="3411"/>
      <c r="N30" s="3413"/>
      <c r="O30" s="3415"/>
      <c r="P30" s="3426"/>
      <c r="Q30" s="25"/>
      <c r="R30" s="14"/>
      <c r="S30" s="14"/>
      <c r="T30" s="14"/>
    </row>
    <row r="31" spans="1:20" ht="33.6" customHeight="1" x14ac:dyDescent="0.25">
      <c r="A31" s="85" t="s">
        <v>7</v>
      </c>
      <c r="B31" s="94" t="s">
        <v>7</v>
      </c>
      <c r="C31" s="3399" t="s">
        <v>30</v>
      </c>
      <c r="D31" s="3399"/>
      <c r="E31" s="3459" t="s">
        <v>224</v>
      </c>
      <c r="F31" s="3402" t="s">
        <v>46</v>
      </c>
      <c r="G31" s="3451" t="s">
        <v>28</v>
      </c>
      <c r="H31" s="95" t="s">
        <v>27</v>
      </c>
      <c r="I31" s="41"/>
      <c r="J31" s="58"/>
      <c r="K31" s="184"/>
      <c r="L31" s="128" t="s">
        <v>227</v>
      </c>
      <c r="M31" s="610" t="s">
        <v>204</v>
      </c>
      <c r="N31" s="628">
        <v>1</v>
      </c>
      <c r="O31" s="629">
        <v>1</v>
      </c>
      <c r="P31" s="3514" t="s">
        <v>1435</v>
      </c>
      <c r="Q31" s="25"/>
      <c r="R31" s="14"/>
      <c r="S31" s="14"/>
      <c r="T31" s="14"/>
    </row>
    <row r="32" spans="1:20" ht="25.2" customHeight="1" thickBot="1" x14ac:dyDescent="0.3">
      <c r="A32" s="88"/>
      <c r="B32" s="97"/>
      <c r="C32" s="3401"/>
      <c r="D32" s="3401"/>
      <c r="E32" s="3460"/>
      <c r="F32" s="3405"/>
      <c r="G32" s="3452"/>
      <c r="H32" s="98" t="s">
        <v>8</v>
      </c>
      <c r="I32" s="65">
        <f>I31*1</f>
        <v>0</v>
      </c>
      <c r="J32" s="65">
        <f t="shared" ref="J32:K32" si="5">J31*1</f>
        <v>0</v>
      </c>
      <c r="K32" s="65">
        <f t="shared" si="5"/>
        <v>0</v>
      </c>
      <c r="L32" s="630"/>
      <c r="M32" s="618"/>
      <c r="N32" s="631"/>
      <c r="O32" s="632"/>
      <c r="P32" s="3515"/>
      <c r="Q32" s="25"/>
      <c r="R32" s="14"/>
      <c r="S32" s="14"/>
      <c r="T32" s="14"/>
    </row>
    <row r="33" spans="1:20" ht="25.8" customHeight="1" x14ac:dyDescent="0.25">
      <c r="A33" s="85" t="s">
        <v>7</v>
      </c>
      <c r="B33" s="94" t="s">
        <v>7</v>
      </c>
      <c r="C33" s="3399" t="s">
        <v>31</v>
      </c>
      <c r="D33" s="3399"/>
      <c r="E33" s="3459" t="s">
        <v>223</v>
      </c>
      <c r="F33" s="3402" t="s">
        <v>46</v>
      </c>
      <c r="G33" s="3451" t="s">
        <v>28</v>
      </c>
      <c r="H33" s="95" t="s">
        <v>27</v>
      </c>
      <c r="I33" s="41"/>
      <c r="J33" s="58">
        <v>380</v>
      </c>
      <c r="K33" s="184">
        <v>379.9</v>
      </c>
      <c r="L33" s="633" t="s">
        <v>228</v>
      </c>
      <c r="M33" s="634" t="s">
        <v>204</v>
      </c>
      <c r="N33" s="635">
        <v>50</v>
      </c>
      <c r="O33" s="629">
        <v>49</v>
      </c>
      <c r="P33" s="3514" t="s">
        <v>1830</v>
      </c>
      <c r="Q33" s="25"/>
      <c r="R33" s="14"/>
      <c r="S33" s="14"/>
      <c r="T33" s="14"/>
    </row>
    <row r="34" spans="1:20" ht="13.8" customHeight="1" thickBot="1" x14ac:dyDescent="0.3">
      <c r="A34" s="88"/>
      <c r="B34" s="97"/>
      <c r="C34" s="3401"/>
      <c r="D34" s="3401"/>
      <c r="E34" s="3460"/>
      <c r="F34" s="3405"/>
      <c r="G34" s="3452"/>
      <c r="H34" s="98" t="s">
        <v>8</v>
      </c>
      <c r="I34" s="65">
        <f>I33*1</f>
        <v>0</v>
      </c>
      <c r="J34" s="65">
        <f t="shared" ref="J34:K34" si="6">J33*1</f>
        <v>380</v>
      </c>
      <c r="K34" s="65">
        <f t="shared" si="6"/>
        <v>379.9</v>
      </c>
      <c r="L34" s="636"/>
      <c r="M34" s="637"/>
      <c r="N34" s="626"/>
      <c r="O34" s="638"/>
      <c r="P34" s="3515"/>
      <c r="Q34" s="25"/>
      <c r="R34" s="14"/>
      <c r="S34" s="14"/>
      <c r="T34" s="14"/>
    </row>
    <row r="35" spans="1:20" ht="11.25" customHeight="1" thickBot="1" x14ac:dyDescent="0.3">
      <c r="A35" s="35" t="s">
        <v>7</v>
      </c>
      <c r="B35" s="47" t="s">
        <v>7</v>
      </c>
      <c r="C35" s="3453" t="s">
        <v>10</v>
      </c>
      <c r="D35" s="3454"/>
      <c r="E35" s="3455"/>
      <c r="F35" s="3455"/>
      <c r="G35" s="3455"/>
      <c r="H35" s="3456"/>
      <c r="I35" s="146">
        <f>I28+I26+I23+I19+I30+I32+I34</f>
        <v>9832.5999999999985</v>
      </c>
      <c r="J35" s="146">
        <f t="shared" ref="J35:K35" si="7">J28+J26+J23+J19+J30+J32+J34</f>
        <v>10198.200000000001</v>
      </c>
      <c r="K35" s="147">
        <f t="shared" si="7"/>
        <v>9985.5999999999985</v>
      </c>
      <c r="L35" s="48"/>
      <c r="M35" s="48"/>
      <c r="N35" s="49"/>
      <c r="O35" s="49"/>
      <c r="P35" s="3420"/>
      <c r="Q35" s="23"/>
      <c r="R35" s="14"/>
      <c r="S35" s="14"/>
      <c r="T35" s="14"/>
    </row>
    <row r="36" spans="1:20" ht="12" customHeight="1" thickBot="1" x14ac:dyDescent="0.3">
      <c r="A36" s="35" t="s">
        <v>7</v>
      </c>
      <c r="B36" s="36" t="s">
        <v>9</v>
      </c>
      <c r="C36" s="3502" t="s">
        <v>45</v>
      </c>
      <c r="D36" s="3503"/>
      <c r="E36" s="3503"/>
      <c r="F36" s="3503"/>
      <c r="G36" s="3503"/>
      <c r="H36" s="3503"/>
      <c r="I36" s="3503"/>
      <c r="J36" s="3503"/>
      <c r="K36" s="3503"/>
      <c r="L36" s="3503"/>
      <c r="M36" s="3503"/>
      <c r="N36" s="3503"/>
      <c r="O36" s="3503"/>
      <c r="P36" s="3423"/>
      <c r="Q36" s="23"/>
      <c r="R36" s="14"/>
      <c r="S36" s="14"/>
      <c r="T36" s="14"/>
    </row>
    <row r="37" spans="1:20" ht="14.25" customHeight="1" x14ac:dyDescent="0.25">
      <c r="A37" s="3497" t="s">
        <v>7</v>
      </c>
      <c r="B37" s="3461" t="s">
        <v>9</v>
      </c>
      <c r="C37" s="3473" t="s">
        <v>7</v>
      </c>
      <c r="D37" s="3399"/>
      <c r="E37" s="3465" t="s">
        <v>37</v>
      </c>
      <c r="F37" s="3402" t="s">
        <v>46</v>
      </c>
      <c r="G37" s="3402" t="s">
        <v>64</v>
      </c>
      <c r="H37" s="116" t="s">
        <v>230</v>
      </c>
      <c r="I37" s="50">
        <v>1.4</v>
      </c>
      <c r="J37" s="52">
        <v>1.4</v>
      </c>
      <c r="K37" s="639">
        <v>1.4</v>
      </c>
      <c r="L37" s="3463"/>
      <c r="M37" s="225"/>
      <c r="N37" s="640"/>
      <c r="O37" s="212"/>
      <c r="P37" s="3420"/>
      <c r="Q37" s="25"/>
      <c r="R37" s="14"/>
      <c r="S37" s="14"/>
      <c r="T37" s="14"/>
    </row>
    <row r="38" spans="1:20" ht="12.75" customHeight="1" x14ac:dyDescent="0.25">
      <c r="A38" s="3498"/>
      <c r="B38" s="3496"/>
      <c r="C38" s="3400"/>
      <c r="D38" s="3400"/>
      <c r="E38" s="3500"/>
      <c r="F38" s="3404"/>
      <c r="G38" s="3483"/>
      <c r="H38" s="166"/>
      <c r="I38" s="60"/>
      <c r="J38" s="641"/>
      <c r="K38" s="642"/>
      <c r="L38" s="3472"/>
      <c r="M38" s="226"/>
      <c r="N38" s="196"/>
      <c r="O38" s="192"/>
      <c r="P38" s="3422"/>
      <c r="Q38" s="25"/>
      <c r="R38" s="14"/>
      <c r="S38" s="14"/>
      <c r="T38" s="14"/>
    </row>
    <row r="39" spans="1:20" ht="12.75" customHeight="1" thickBot="1" x14ac:dyDescent="0.3">
      <c r="A39" s="3499"/>
      <c r="B39" s="3462"/>
      <c r="C39" s="3446"/>
      <c r="D39" s="3401"/>
      <c r="E39" s="3468"/>
      <c r="F39" s="3405"/>
      <c r="G39" s="3405"/>
      <c r="H39" s="117" t="s">
        <v>8</v>
      </c>
      <c r="I39" s="44">
        <f>I37</f>
        <v>1.4</v>
      </c>
      <c r="J39" s="45">
        <f t="shared" ref="J39" si="8">J37</f>
        <v>1.4</v>
      </c>
      <c r="K39" s="104">
        <f>SUM(K37:K38)</f>
        <v>1.4</v>
      </c>
      <c r="L39" s="3474"/>
      <c r="M39" s="203"/>
      <c r="N39" s="195"/>
      <c r="O39" s="193"/>
      <c r="P39" s="3513"/>
      <c r="Q39" s="25"/>
      <c r="R39" s="14"/>
      <c r="S39" s="14"/>
      <c r="T39" s="14"/>
    </row>
    <row r="40" spans="1:20" ht="14.25" customHeight="1" x14ac:dyDescent="0.25">
      <c r="A40" s="3497" t="s">
        <v>7</v>
      </c>
      <c r="B40" s="3461" t="s">
        <v>9</v>
      </c>
      <c r="C40" s="3473" t="s">
        <v>9</v>
      </c>
      <c r="D40" s="3399"/>
      <c r="E40" s="3465" t="s">
        <v>38</v>
      </c>
      <c r="F40" s="3402" t="s">
        <v>46</v>
      </c>
      <c r="G40" s="3402" t="s">
        <v>64</v>
      </c>
      <c r="H40" s="116" t="s">
        <v>230</v>
      </c>
      <c r="I40" s="50">
        <v>49.9</v>
      </c>
      <c r="J40" s="52">
        <v>49.9</v>
      </c>
      <c r="K40" s="639">
        <v>49.9</v>
      </c>
      <c r="L40" s="3463" t="s">
        <v>229</v>
      </c>
      <c r="M40" s="3542" t="s">
        <v>204</v>
      </c>
      <c r="N40" s="3545" t="s">
        <v>1493</v>
      </c>
      <c r="O40" s="3548" t="s">
        <v>1494</v>
      </c>
      <c r="P40" s="3519" t="s">
        <v>1495</v>
      </c>
      <c r="Q40" s="25"/>
      <c r="R40" s="14"/>
      <c r="S40" s="14"/>
      <c r="T40" s="14"/>
    </row>
    <row r="41" spans="1:20" ht="14.25" customHeight="1" x14ac:dyDescent="0.25">
      <c r="A41" s="3498"/>
      <c r="B41" s="3496"/>
      <c r="C41" s="3400"/>
      <c r="D41" s="3400"/>
      <c r="E41" s="3500"/>
      <c r="F41" s="3404"/>
      <c r="G41" s="3483"/>
      <c r="H41" s="166"/>
      <c r="I41" s="60"/>
      <c r="J41" s="641"/>
      <c r="K41" s="642"/>
      <c r="L41" s="3472"/>
      <c r="M41" s="3543"/>
      <c r="N41" s="3546"/>
      <c r="O41" s="3549"/>
      <c r="P41" s="3520"/>
      <c r="Q41" s="25"/>
      <c r="R41" s="14"/>
      <c r="S41" s="14"/>
      <c r="T41" s="14"/>
    </row>
    <row r="42" spans="1:20" ht="16.8" customHeight="1" thickBot="1" x14ac:dyDescent="0.3">
      <c r="A42" s="3499"/>
      <c r="B42" s="3462"/>
      <c r="C42" s="3446"/>
      <c r="D42" s="3401"/>
      <c r="E42" s="3468"/>
      <c r="F42" s="3405"/>
      <c r="G42" s="3405"/>
      <c r="H42" s="117" t="s">
        <v>8</v>
      </c>
      <c r="I42" s="44">
        <f>I40</f>
        <v>49.9</v>
      </c>
      <c r="J42" s="45">
        <f t="shared" ref="J42" si="9">J40</f>
        <v>49.9</v>
      </c>
      <c r="K42" s="104">
        <f>SUM(K40:K41)</f>
        <v>49.9</v>
      </c>
      <c r="L42" s="3474"/>
      <c r="M42" s="3544"/>
      <c r="N42" s="3547"/>
      <c r="O42" s="3550"/>
      <c r="P42" s="3521"/>
      <c r="Q42" s="25"/>
      <c r="R42" s="14"/>
      <c r="S42" s="14"/>
      <c r="T42" s="14"/>
    </row>
    <row r="43" spans="1:20" ht="17.399999999999999" customHeight="1" x14ac:dyDescent="0.25">
      <c r="A43" s="3497" t="s">
        <v>7</v>
      </c>
      <c r="B43" s="3461" t="s">
        <v>9</v>
      </c>
      <c r="C43" s="3473" t="s">
        <v>25</v>
      </c>
      <c r="D43" s="3399"/>
      <c r="E43" s="3465" t="s">
        <v>48</v>
      </c>
      <c r="F43" s="3402" t="s">
        <v>46</v>
      </c>
      <c r="G43" s="3402" t="s">
        <v>28</v>
      </c>
      <c r="H43" s="116" t="s">
        <v>230</v>
      </c>
      <c r="I43" s="50">
        <v>67.2</v>
      </c>
      <c r="J43" s="52">
        <v>67.2</v>
      </c>
      <c r="K43" s="639">
        <v>67.2</v>
      </c>
      <c r="L43" s="3463" t="s">
        <v>231</v>
      </c>
      <c r="M43" s="3542" t="s">
        <v>232</v>
      </c>
      <c r="N43" s="3545" t="s">
        <v>233</v>
      </c>
      <c r="O43" s="3551" t="s">
        <v>233</v>
      </c>
      <c r="P43" s="3522"/>
      <c r="Q43" s="25"/>
      <c r="R43" s="14"/>
      <c r="S43" s="14"/>
      <c r="T43" s="14"/>
    </row>
    <row r="44" spans="1:20" ht="24.6" customHeight="1" thickBot="1" x14ac:dyDescent="0.3">
      <c r="A44" s="3499"/>
      <c r="B44" s="3462"/>
      <c r="C44" s="3446"/>
      <c r="D44" s="3401"/>
      <c r="E44" s="3468"/>
      <c r="F44" s="3405"/>
      <c r="G44" s="3405"/>
      <c r="H44" s="117" t="s">
        <v>8</v>
      </c>
      <c r="I44" s="44">
        <f>I43</f>
        <v>67.2</v>
      </c>
      <c r="J44" s="45">
        <f t="shared" ref="J44" si="10">J43</f>
        <v>67.2</v>
      </c>
      <c r="K44" s="104">
        <f>SUM(K43:K43)</f>
        <v>67.2</v>
      </c>
      <c r="L44" s="3474"/>
      <c r="M44" s="3544"/>
      <c r="N44" s="3547"/>
      <c r="O44" s="3552"/>
      <c r="P44" s="3513"/>
      <c r="Q44" s="25"/>
      <c r="R44" s="14"/>
      <c r="S44" s="14"/>
      <c r="T44" s="14"/>
    </row>
    <row r="45" spans="1:20" ht="14.25" customHeight="1" x14ac:dyDescent="0.25">
      <c r="A45" s="3497" t="s">
        <v>7</v>
      </c>
      <c r="B45" s="3461" t="s">
        <v>9</v>
      </c>
      <c r="C45" s="3473" t="s">
        <v>26</v>
      </c>
      <c r="D45" s="3399"/>
      <c r="E45" s="3465" t="s">
        <v>39</v>
      </c>
      <c r="F45" s="3402" t="s">
        <v>46</v>
      </c>
      <c r="G45" s="3402" t="s">
        <v>65</v>
      </c>
      <c r="H45" s="116" t="s">
        <v>230</v>
      </c>
      <c r="I45" s="50">
        <v>15.6</v>
      </c>
      <c r="J45" s="52">
        <v>15.6</v>
      </c>
      <c r="K45" s="639">
        <v>15.6</v>
      </c>
      <c r="L45" s="3463"/>
      <c r="M45" s="255"/>
      <c r="N45" s="643"/>
      <c r="O45" s="644"/>
      <c r="P45" s="3522"/>
      <c r="Q45" s="25"/>
      <c r="R45" s="14"/>
      <c r="S45" s="14"/>
      <c r="T45" s="14"/>
    </row>
    <row r="46" spans="1:20" ht="27.75" customHeight="1" thickBot="1" x14ac:dyDescent="0.3">
      <c r="A46" s="3499"/>
      <c r="B46" s="3462"/>
      <c r="C46" s="3446"/>
      <c r="D46" s="3401"/>
      <c r="E46" s="3468"/>
      <c r="F46" s="3405"/>
      <c r="G46" s="3405"/>
      <c r="H46" s="117" t="s">
        <v>8</v>
      </c>
      <c r="I46" s="44">
        <f>I45</f>
        <v>15.6</v>
      </c>
      <c r="J46" s="45">
        <f t="shared" ref="J46" si="11">J45</f>
        <v>15.6</v>
      </c>
      <c r="K46" s="104">
        <f>SUM(K45:K45)</f>
        <v>15.6</v>
      </c>
      <c r="L46" s="3474"/>
      <c r="M46" s="173"/>
      <c r="N46" s="645"/>
      <c r="O46" s="194"/>
      <c r="P46" s="3513"/>
      <c r="Q46" s="25"/>
      <c r="R46" s="14"/>
      <c r="S46" s="14"/>
      <c r="T46" s="14"/>
    </row>
    <row r="47" spans="1:20" ht="17.399999999999999" customHeight="1" x14ac:dyDescent="0.25">
      <c r="A47" s="3497" t="s">
        <v>7</v>
      </c>
      <c r="B47" s="3461" t="s">
        <v>9</v>
      </c>
      <c r="C47" s="3473" t="s">
        <v>29</v>
      </c>
      <c r="D47" s="3399"/>
      <c r="E47" s="3465" t="s">
        <v>40</v>
      </c>
      <c r="F47" s="3402" t="s">
        <v>46</v>
      </c>
      <c r="G47" s="3402" t="s">
        <v>66</v>
      </c>
      <c r="H47" s="116" t="s">
        <v>230</v>
      </c>
      <c r="I47" s="50">
        <v>5.2</v>
      </c>
      <c r="J47" s="52">
        <v>5.2</v>
      </c>
      <c r="K47" s="639">
        <v>5.2</v>
      </c>
      <c r="L47" s="3463"/>
      <c r="M47" s="255"/>
      <c r="N47" s="643"/>
      <c r="O47" s="644"/>
      <c r="P47" s="3522"/>
      <c r="Q47" s="25"/>
      <c r="R47" s="14"/>
      <c r="S47" s="14"/>
      <c r="T47" s="14"/>
    </row>
    <row r="48" spans="1:20" ht="12" customHeight="1" thickBot="1" x14ac:dyDescent="0.3">
      <c r="A48" s="3499"/>
      <c r="B48" s="3462"/>
      <c r="C48" s="3446"/>
      <c r="D48" s="3401"/>
      <c r="E48" s="3468"/>
      <c r="F48" s="3405"/>
      <c r="G48" s="3405"/>
      <c r="H48" s="117" t="s">
        <v>8</v>
      </c>
      <c r="I48" s="44">
        <f>I47</f>
        <v>5.2</v>
      </c>
      <c r="J48" s="45">
        <f t="shared" ref="J48" si="12">J47</f>
        <v>5.2</v>
      </c>
      <c r="K48" s="104">
        <f>SUM(K47:K47)</f>
        <v>5.2</v>
      </c>
      <c r="L48" s="3474"/>
      <c r="M48" s="173"/>
      <c r="N48" s="645"/>
      <c r="O48" s="194"/>
      <c r="P48" s="3513"/>
      <c r="Q48" s="25"/>
      <c r="R48" s="14"/>
      <c r="S48" s="14"/>
      <c r="T48" s="14"/>
    </row>
    <row r="49" spans="1:20" ht="14.25" customHeight="1" x14ac:dyDescent="0.25">
      <c r="A49" s="3497" t="s">
        <v>7</v>
      </c>
      <c r="B49" s="3461" t="s">
        <v>9</v>
      </c>
      <c r="C49" s="3473" t="s">
        <v>30</v>
      </c>
      <c r="D49" s="3399"/>
      <c r="E49" s="3465" t="s">
        <v>41</v>
      </c>
      <c r="F49" s="3402" t="s">
        <v>46</v>
      </c>
      <c r="G49" s="3402" t="s">
        <v>65</v>
      </c>
      <c r="H49" s="116" t="s">
        <v>230</v>
      </c>
      <c r="I49" s="50">
        <v>63.3</v>
      </c>
      <c r="J49" s="52">
        <v>63.3</v>
      </c>
      <c r="K49" s="639">
        <v>63.3</v>
      </c>
      <c r="L49" s="3463"/>
      <c r="M49" s="255"/>
      <c r="N49" s="127"/>
      <c r="O49" s="644"/>
      <c r="P49" s="3522"/>
      <c r="Q49" s="25"/>
      <c r="R49" s="14"/>
      <c r="S49" s="14"/>
      <c r="T49" s="14"/>
    </row>
    <row r="50" spans="1:20" ht="14.4" customHeight="1" thickBot="1" x14ac:dyDescent="0.3">
      <c r="A50" s="3499"/>
      <c r="B50" s="3462"/>
      <c r="C50" s="3446"/>
      <c r="D50" s="3401"/>
      <c r="E50" s="3468"/>
      <c r="F50" s="3405"/>
      <c r="G50" s="3405"/>
      <c r="H50" s="117" t="s">
        <v>8</v>
      </c>
      <c r="I50" s="44">
        <f>I49</f>
        <v>63.3</v>
      </c>
      <c r="J50" s="45">
        <f t="shared" ref="J50" si="13">J49</f>
        <v>63.3</v>
      </c>
      <c r="K50" s="646">
        <f t="shared" ref="K50" si="14">K49</f>
        <v>63.3</v>
      </c>
      <c r="L50" s="3474"/>
      <c r="M50" s="173"/>
      <c r="N50" s="61"/>
      <c r="O50" s="57"/>
      <c r="P50" s="3513"/>
      <c r="Q50" s="25"/>
      <c r="R50" s="14"/>
      <c r="S50" s="14"/>
      <c r="T50" s="14"/>
    </row>
    <row r="51" spans="1:20" ht="17.399999999999999" customHeight="1" x14ac:dyDescent="0.25">
      <c r="A51" s="3497" t="s">
        <v>7</v>
      </c>
      <c r="B51" s="3461" t="s">
        <v>9</v>
      </c>
      <c r="C51" s="3473" t="s">
        <v>31</v>
      </c>
      <c r="D51" s="3399"/>
      <c r="E51" s="3465" t="s">
        <v>76</v>
      </c>
      <c r="F51" s="3402" t="s">
        <v>46</v>
      </c>
      <c r="G51" s="3402" t="s">
        <v>67</v>
      </c>
      <c r="H51" s="116" t="s">
        <v>230</v>
      </c>
      <c r="I51" s="50">
        <v>8.1</v>
      </c>
      <c r="J51" s="52">
        <v>8.3000000000000007</v>
      </c>
      <c r="K51" s="639">
        <v>6.5</v>
      </c>
      <c r="L51" s="3463"/>
      <c r="M51" s="225"/>
      <c r="N51" s="53"/>
      <c r="O51" s="212"/>
      <c r="P51" s="3522"/>
      <c r="Q51" s="25"/>
      <c r="R51" s="14"/>
      <c r="S51" s="14"/>
      <c r="T51" s="14"/>
    </row>
    <row r="52" spans="1:20" ht="14.25" customHeight="1" thickBot="1" x14ac:dyDescent="0.3">
      <c r="A52" s="3499"/>
      <c r="B52" s="3462"/>
      <c r="C52" s="3446"/>
      <c r="D52" s="3401"/>
      <c r="E52" s="3468"/>
      <c r="F52" s="3405"/>
      <c r="G52" s="3405"/>
      <c r="H52" s="117" t="s">
        <v>8</v>
      </c>
      <c r="I52" s="44">
        <f>I51</f>
        <v>8.1</v>
      </c>
      <c r="J52" s="45">
        <f t="shared" ref="J52" si="15">J51</f>
        <v>8.3000000000000007</v>
      </c>
      <c r="K52" s="104">
        <f>SUM(K51:K51)</f>
        <v>6.5</v>
      </c>
      <c r="L52" s="3474"/>
      <c r="M52" s="203"/>
      <c r="N52" s="56"/>
      <c r="O52" s="71"/>
      <c r="P52" s="3513"/>
      <c r="Q52" s="25"/>
      <c r="R52" s="14"/>
      <c r="S52" s="14"/>
      <c r="T52" s="14"/>
    </row>
    <row r="53" spans="1:20" ht="20.399999999999999" customHeight="1" x14ac:dyDescent="0.25">
      <c r="A53" s="3497" t="s">
        <v>7</v>
      </c>
      <c r="B53" s="3461" t="s">
        <v>9</v>
      </c>
      <c r="C53" s="3473" t="s">
        <v>32</v>
      </c>
      <c r="D53" s="3399"/>
      <c r="E53" s="3465" t="s">
        <v>73</v>
      </c>
      <c r="F53" s="3402" t="s">
        <v>46</v>
      </c>
      <c r="G53" s="3523" t="s">
        <v>82</v>
      </c>
      <c r="H53" s="116" t="s">
        <v>230</v>
      </c>
      <c r="I53" s="50">
        <v>24.1</v>
      </c>
      <c r="J53" s="52">
        <v>24.1</v>
      </c>
      <c r="K53" s="639">
        <v>24.1</v>
      </c>
      <c r="L53" s="215"/>
      <c r="M53" s="222"/>
      <c r="N53" s="53"/>
      <c r="O53" s="212"/>
      <c r="P53" s="3516"/>
      <c r="Q53" s="25"/>
      <c r="R53" s="14"/>
      <c r="S53" s="14"/>
      <c r="T53" s="14"/>
    </row>
    <row r="54" spans="1:20" ht="13.2" customHeight="1" thickBot="1" x14ac:dyDescent="0.3">
      <c r="A54" s="3509"/>
      <c r="B54" s="3510"/>
      <c r="C54" s="3492"/>
      <c r="D54" s="3400"/>
      <c r="E54" s="3466"/>
      <c r="F54" s="3404"/>
      <c r="G54" s="3404"/>
      <c r="H54" s="121" t="s">
        <v>8</v>
      </c>
      <c r="I54" s="122">
        <f>I53</f>
        <v>24.1</v>
      </c>
      <c r="J54" s="122">
        <f t="shared" ref="J54:K54" si="16">J53</f>
        <v>24.1</v>
      </c>
      <c r="K54" s="122">
        <f t="shared" si="16"/>
        <v>24.1</v>
      </c>
      <c r="L54" s="3167"/>
      <c r="M54" s="3168"/>
      <c r="N54" s="3169"/>
      <c r="O54" s="3170"/>
      <c r="P54" s="3422"/>
      <c r="Q54" s="25"/>
      <c r="R54" s="14"/>
      <c r="S54" s="14"/>
      <c r="T54" s="14"/>
    </row>
    <row r="55" spans="1:20" ht="14.25" customHeight="1" x14ac:dyDescent="0.25">
      <c r="A55" s="3497" t="s">
        <v>7</v>
      </c>
      <c r="B55" s="3461" t="s">
        <v>9</v>
      </c>
      <c r="C55" s="3473" t="s">
        <v>33</v>
      </c>
      <c r="D55" s="3399"/>
      <c r="E55" s="3465" t="s">
        <v>42</v>
      </c>
      <c r="F55" s="3402" t="s">
        <v>46</v>
      </c>
      <c r="G55" s="3402" t="s">
        <v>68</v>
      </c>
      <c r="H55" s="116" t="s">
        <v>230</v>
      </c>
      <c r="I55" s="50">
        <v>25.4</v>
      </c>
      <c r="J55" s="52">
        <v>25.4</v>
      </c>
      <c r="K55" s="639">
        <v>25.4</v>
      </c>
      <c r="L55" s="3463" t="s">
        <v>234</v>
      </c>
      <c r="M55" s="3542" t="s">
        <v>205</v>
      </c>
      <c r="N55" s="3545" t="s">
        <v>235</v>
      </c>
      <c r="O55" s="3551" t="s">
        <v>1244</v>
      </c>
      <c r="P55" s="3420"/>
      <c r="Q55" s="25"/>
      <c r="R55" s="14"/>
      <c r="S55" s="14"/>
      <c r="T55" s="14"/>
    </row>
    <row r="56" spans="1:20" ht="15" customHeight="1" thickBot="1" x14ac:dyDescent="0.3">
      <c r="A56" s="3499"/>
      <c r="B56" s="3462"/>
      <c r="C56" s="3446"/>
      <c r="D56" s="3401"/>
      <c r="E56" s="3468"/>
      <c r="F56" s="3405"/>
      <c r="G56" s="3405"/>
      <c r="H56" s="117" t="s">
        <v>8</v>
      </c>
      <c r="I56" s="44">
        <f>I55</f>
        <v>25.4</v>
      </c>
      <c r="J56" s="45">
        <f t="shared" ref="J56" si="17">J55</f>
        <v>25.4</v>
      </c>
      <c r="K56" s="104">
        <f>SUM(K55:K55)</f>
        <v>25.4</v>
      </c>
      <c r="L56" s="3474"/>
      <c r="M56" s="3544"/>
      <c r="N56" s="3547"/>
      <c r="O56" s="3552"/>
      <c r="P56" s="3423"/>
      <c r="Q56" s="25"/>
      <c r="R56" s="14"/>
      <c r="S56" s="14"/>
      <c r="T56" s="14"/>
    </row>
    <row r="57" spans="1:20" ht="43.2" customHeight="1" x14ac:dyDescent="0.25">
      <c r="A57" s="3497" t="s">
        <v>7</v>
      </c>
      <c r="B57" s="3511" t="s">
        <v>9</v>
      </c>
      <c r="C57" s="3473" t="s">
        <v>34</v>
      </c>
      <c r="D57" s="3399"/>
      <c r="E57" s="3465" t="s">
        <v>56</v>
      </c>
      <c r="F57" s="3402" t="s">
        <v>46</v>
      </c>
      <c r="G57" s="3402" t="s">
        <v>65</v>
      </c>
      <c r="H57" s="116" t="s">
        <v>230</v>
      </c>
      <c r="I57" s="50">
        <v>12.8</v>
      </c>
      <c r="J57" s="52">
        <v>12.8</v>
      </c>
      <c r="K57" s="639">
        <v>12.8</v>
      </c>
      <c r="L57" s="647" t="s">
        <v>236</v>
      </c>
      <c r="M57" s="648" t="s">
        <v>205</v>
      </c>
      <c r="N57" s="1144">
        <v>2930</v>
      </c>
      <c r="O57" s="2605" t="s">
        <v>1489</v>
      </c>
      <c r="P57" s="3106" t="s">
        <v>1490</v>
      </c>
      <c r="Q57" s="25"/>
      <c r="R57" s="14"/>
      <c r="S57" s="14"/>
      <c r="T57" s="14"/>
    </row>
    <row r="58" spans="1:20" ht="42" customHeight="1" thickBot="1" x14ac:dyDescent="0.3">
      <c r="A58" s="3499"/>
      <c r="B58" s="3512"/>
      <c r="C58" s="3446"/>
      <c r="D58" s="3401"/>
      <c r="E58" s="3468"/>
      <c r="F58" s="3405"/>
      <c r="G58" s="3405"/>
      <c r="H58" s="117" t="s">
        <v>8</v>
      </c>
      <c r="I58" s="44">
        <f>I57</f>
        <v>12.8</v>
      </c>
      <c r="J58" s="45">
        <f t="shared" ref="J58" si="18">J57</f>
        <v>12.8</v>
      </c>
      <c r="K58" s="104">
        <f>SUM(K57:K57)</f>
        <v>12.8</v>
      </c>
      <c r="L58" s="120" t="s">
        <v>1831</v>
      </c>
      <c r="M58" s="3107" t="s">
        <v>202</v>
      </c>
      <c r="N58" s="3171">
        <v>1.5</v>
      </c>
      <c r="O58" s="193" t="s">
        <v>1491</v>
      </c>
      <c r="P58" s="2793" t="s">
        <v>1616</v>
      </c>
      <c r="Q58" s="25"/>
      <c r="R58" s="14"/>
      <c r="S58" s="14"/>
      <c r="T58" s="14"/>
    </row>
    <row r="59" spans="1:20" ht="13.95" customHeight="1" x14ac:dyDescent="0.25">
      <c r="A59" s="3497" t="s">
        <v>7</v>
      </c>
      <c r="B59" s="3461" t="s">
        <v>9</v>
      </c>
      <c r="C59" s="3473" t="s">
        <v>35</v>
      </c>
      <c r="D59" s="3399"/>
      <c r="E59" s="3465" t="s">
        <v>43</v>
      </c>
      <c r="F59" s="3402" t="s">
        <v>46</v>
      </c>
      <c r="G59" s="3524" t="s">
        <v>68</v>
      </c>
      <c r="H59" s="116" t="s">
        <v>230</v>
      </c>
      <c r="I59" s="50">
        <v>0.2</v>
      </c>
      <c r="J59" s="52">
        <v>0.2</v>
      </c>
      <c r="K59" s="639">
        <v>0.2</v>
      </c>
      <c r="L59" s="3463"/>
      <c r="M59" s="225"/>
      <c r="N59" s="640"/>
      <c r="O59" s="212"/>
      <c r="P59" s="3517"/>
      <c r="Q59" s="25"/>
      <c r="R59" s="14"/>
      <c r="S59" s="14"/>
      <c r="T59" s="14"/>
    </row>
    <row r="60" spans="1:20" ht="16.2" customHeight="1" thickBot="1" x14ac:dyDescent="0.3">
      <c r="A60" s="3499"/>
      <c r="B60" s="3462"/>
      <c r="C60" s="3446"/>
      <c r="D60" s="3401"/>
      <c r="E60" s="3468"/>
      <c r="F60" s="3405"/>
      <c r="G60" s="3471"/>
      <c r="H60" s="117" t="s">
        <v>8</v>
      </c>
      <c r="I60" s="45">
        <f t="shared" ref="I60:J60" si="19">I59</f>
        <v>0.2</v>
      </c>
      <c r="J60" s="45">
        <f t="shared" si="19"/>
        <v>0.2</v>
      </c>
      <c r="K60" s="104">
        <f>SUM(K59:K59)</f>
        <v>0.2</v>
      </c>
      <c r="L60" s="3464"/>
      <c r="M60" s="216"/>
      <c r="N60" s="195"/>
      <c r="O60" s="193"/>
      <c r="P60" s="3518"/>
      <c r="Q60" s="25"/>
      <c r="R60" s="14"/>
      <c r="S60" s="14"/>
      <c r="T60" s="14"/>
    </row>
    <row r="61" spans="1:20" ht="18" customHeight="1" x14ac:dyDescent="0.25">
      <c r="A61" s="3497" t="s">
        <v>7</v>
      </c>
      <c r="B61" s="3461" t="s">
        <v>9</v>
      </c>
      <c r="C61" s="3473" t="s">
        <v>36</v>
      </c>
      <c r="D61" s="3399"/>
      <c r="E61" s="3447" t="s">
        <v>47</v>
      </c>
      <c r="F61" s="3449" t="s">
        <v>46</v>
      </c>
      <c r="G61" s="3475" t="s">
        <v>69</v>
      </c>
      <c r="H61" s="116" t="s">
        <v>230</v>
      </c>
      <c r="I61" s="50">
        <v>114</v>
      </c>
      <c r="J61" s="52">
        <v>156.4</v>
      </c>
      <c r="K61" s="639">
        <v>145.30000000000001</v>
      </c>
      <c r="L61" s="3463"/>
      <c r="M61" s="225"/>
      <c r="N61" s="640"/>
      <c r="O61" s="212"/>
      <c r="P61" s="3517"/>
      <c r="Q61" s="25"/>
      <c r="R61" s="14"/>
      <c r="S61" s="14"/>
      <c r="T61" s="14"/>
    </row>
    <row r="62" spans="1:20" ht="12.75" customHeight="1" thickBot="1" x14ac:dyDescent="0.3">
      <c r="A62" s="3499"/>
      <c r="B62" s="3462"/>
      <c r="C62" s="3446"/>
      <c r="D62" s="3401"/>
      <c r="E62" s="3448"/>
      <c r="F62" s="3450"/>
      <c r="G62" s="3476"/>
      <c r="H62" s="117" t="s">
        <v>8</v>
      </c>
      <c r="I62" s="44">
        <f>I61</f>
        <v>114</v>
      </c>
      <c r="J62" s="45">
        <f t="shared" ref="J62:K62" si="20">J61</f>
        <v>156.4</v>
      </c>
      <c r="K62" s="646">
        <f t="shared" si="20"/>
        <v>145.30000000000001</v>
      </c>
      <c r="L62" s="3464"/>
      <c r="M62" s="216"/>
      <c r="N62" s="195"/>
      <c r="O62" s="193"/>
      <c r="P62" s="3518"/>
      <c r="Q62" s="25"/>
      <c r="R62" s="14"/>
      <c r="S62" s="14"/>
      <c r="T62" s="14"/>
    </row>
    <row r="63" spans="1:20" ht="12.75" customHeight="1" x14ac:dyDescent="0.25">
      <c r="A63" s="3497" t="s">
        <v>7</v>
      </c>
      <c r="B63" s="3461" t="s">
        <v>9</v>
      </c>
      <c r="C63" s="3473" t="s">
        <v>85</v>
      </c>
      <c r="D63" s="3399"/>
      <c r="E63" s="3465" t="s">
        <v>86</v>
      </c>
      <c r="F63" s="3449" t="s">
        <v>46</v>
      </c>
      <c r="G63" s="3475" t="s">
        <v>69</v>
      </c>
      <c r="H63" s="116" t="s">
        <v>230</v>
      </c>
      <c r="I63" s="50">
        <v>0.4</v>
      </c>
      <c r="J63" s="52">
        <v>0.4</v>
      </c>
      <c r="K63" s="639">
        <v>0</v>
      </c>
      <c r="L63" s="3463"/>
      <c r="M63" s="225"/>
      <c r="N63" s="640"/>
      <c r="O63" s="212"/>
      <c r="P63" s="3517"/>
      <c r="Q63" s="25"/>
      <c r="R63" s="14"/>
      <c r="S63" s="14"/>
      <c r="T63" s="14"/>
    </row>
    <row r="64" spans="1:20" ht="44.4" customHeight="1" thickBot="1" x14ac:dyDescent="0.3">
      <c r="A64" s="3499"/>
      <c r="B64" s="3462"/>
      <c r="C64" s="3446"/>
      <c r="D64" s="3401"/>
      <c r="E64" s="3468"/>
      <c r="F64" s="3450"/>
      <c r="G64" s="3476"/>
      <c r="H64" s="117" t="s">
        <v>8</v>
      </c>
      <c r="I64" s="44">
        <f>I63</f>
        <v>0.4</v>
      </c>
      <c r="J64" s="45">
        <f t="shared" ref="J64:K64" si="21">J63</f>
        <v>0.4</v>
      </c>
      <c r="K64" s="646">
        <f t="shared" si="21"/>
        <v>0</v>
      </c>
      <c r="L64" s="3464"/>
      <c r="M64" s="216"/>
      <c r="N64" s="195"/>
      <c r="O64" s="193"/>
      <c r="P64" s="3518"/>
      <c r="Q64" s="25"/>
      <c r="R64" s="14"/>
      <c r="S64" s="14"/>
      <c r="T64" s="14"/>
    </row>
    <row r="65" spans="1:36" ht="14.25" customHeight="1" x14ac:dyDescent="0.25">
      <c r="A65" s="3528" t="s">
        <v>7</v>
      </c>
      <c r="B65" s="3529" t="s">
        <v>9</v>
      </c>
      <c r="C65" s="3445" t="s">
        <v>74</v>
      </c>
      <c r="D65" s="3399"/>
      <c r="E65" s="3467" t="s">
        <v>75</v>
      </c>
      <c r="F65" s="3469" t="s">
        <v>46</v>
      </c>
      <c r="G65" s="3470" t="s">
        <v>70</v>
      </c>
      <c r="H65" s="116" t="s">
        <v>230</v>
      </c>
      <c r="I65" s="76">
        <v>29.5</v>
      </c>
      <c r="J65" s="114">
        <v>29.5</v>
      </c>
      <c r="K65" s="651">
        <v>29.5</v>
      </c>
      <c r="L65" s="3472"/>
      <c r="M65" s="226"/>
      <c r="N65" s="196"/>
      <c r="O65" s="192"/>
      <c r="P65" s="3517"/>
      <c r="Q65" s="25"/>
      <c r="R65" s="14"/>
      <c r="S65" s="14"/>
      <c r="T65" s="14"/>
    </row>
    <row r="66" spans="1:36" ht="13.95" customHeight="1" thickBot="1" x14ac:dyDescent="0.3">
      <c r="A66" s="3499"/>
      <c r="B66" s="3462"/>
      <c r="C66" s="3446"/>
      <c r="D66" s="3401"/>
      <c r="E66" s="3468"/>
      <c r="F66" s="3405"/>
      <c r="G66" s="3471"/>
      <c r="H66" s="117" t="s">
        <v>8</v>
      </c>
      <c r="I66" s="44">
        <f>I65</f>
        <v>29.5</v>
      </c>
      <c r="J66" s="63">
        <f t="shared" ref="J66:J68" si="22">J65</f>
        <v>29.5</v>
      </c>
      <c r="K66" s="104">
        <f>SUM(K65:K65)</f>
        <v>29.5</v>
      </c>
      <c r="L66" s="3464"/>
      <c r="M66" s="216"/>
      <c r="N66" s="195"/>
      <c r="O66" s="193"/>
      <c r="P66" s="3518"/>
      <c r="Q66" s="25"/>
      <c r="R66" s="14"/>
      <c r="S66" s="14"/>
      <c r="T66" s="14"/>
    </row>
    <row r="67" spans="1:36" ht="26.4" customHeight="1" x14ac:dyDescent="0.25">
      <c r="A67" s="3528" t="s">
        <v>7</v>
      </c>
      <c r="B67" s="3529" t="s">
        <v>9</v>
      </c>
      <c r="C67" s="3445" t="s">
        <v>87</v>
      </c>
      <c r="D67" s="3399"/>
      <c r="E67" s="3467" t="s">
        <v>88</v>
      </c>
      <c r="F67" s="3469" t="s">
        <v>46</v>
      </c>
      <c r="G67" s="3470" t="s">
        <v>70</v>
      </c>
      <c r="H67" s="116" t="s">
        <v>230</v>
      </c>
      <c r="I67" s="76">
        <v>27.1</v>
      </c>
      <c r="J67" s="114">
        <v>27.1</v>
      </c>
      <c r="K67" s="651">
        <v>27.1</v>
      </c>
      <c r="L67" s="3472"/>
      <c r="M67" s="226"/>
      <c r="N67" s="196"/>
      <c r="O67" s="192"/>
      <c r="P67" s="3517"/>
      <c r="Q67" s="25"/>
      <c r="R67" s="14"/>
      <c r="S67" s="14"/>
      <c r="T67" s="14"/>
    </row>
    <row r="68" spans="1:36" ht="14.4" customHeight="1" thickBot="1" x14ac:dyDescent="0.3">
      <c r="A68" s="3499"/>
      <c r="B68" s="3462"/>
      <c r="C68" s="3446"/>
      <c r="D68" s="3401"/>
      <c r="E68" s="3468"/>
      <c r="F68" s="3405"/>
      <c r="G68" s="3471"/>
      <c r="H68" s="117" t="s">
        <v>8</v>
      </c>
      <c r="I68" s="44">
        <f>I67</f>
        <v>27.1</v>
      </c>
      <c r="J68" s="63">
        <f t="shared" si="22"/>
        <v>27.1</v>
      </c>
      <c r="K68" s="104">
        <f>SUM(K67:K67)</f>
        <v>27.1</v>
      </c>
      <c r="L68" s="3464"/>
      <c r="M68" s="216"/>
      <c r="N68" s="195"/>
      <c r="O68" s="193"/>
      <c r="P68" s="3518"/>
      <c r="Q68" s="25"/>
      <c r="R68" s="14"/>
      <c r="S68" s="14"/>
      <c r="T68" s="14"/>
    </row>
    <row r="69" spans="1:36" ht="15.75" customHeight="1" thickBot="1" x14ac:dyDescent="0.3">
      <c r="A69" s="68" t="s">
        <v>7</v>
      </c>
      <c r="B69" s="47" t="s">
        <v>9</v>
      </c>
      <c r="C69" s="3453" t="s">
        <v>10</v>
      </c>
      <c r="D69" s="3454"/>
      <c r="E69" s="3455"/>
      <c r="F69" s="3555"/>
      <c r="G69" s="3555"/>
      <c r="H69" s="3456"/>
      <c r="I69" s="188">
        <f>I39+I42+I44+I46+I48+I50+I52+I54+I56+I58+I60+I62+I64+I66+I68</f>
        <v>444.19999999999993</v>
      </c>
      <c r="J69" s="188">
        <f t="shared" ref="J69:K69" si="23">J39+J42+J44+J46+J48+J50+J52+J54+J56+J58+J60+J62+J64+J66+J68</f>
        <v>486.79999999999995</v>
      </c>
      <c r="K69" s="188">
        <f t="shared" si="23"/>
        <v>473.5</v>
      </c>
      <c r="L69" s="48"/>
      <c r="M69" s="48"/>
      <c r="N69" s="49"/>
      <c r="O69" s="49"/>
      <c r="P69" s="662"/>
      <c r="Q69" s="25"/>
      <c r="R69" s="14"/>
      <c r="S69" s="14"/>
      <c r="T69" s="14"/>
    </row>
    <row r="70" spans="1:36" ht="12.75" customHeight="1" thickBot="1" x14ac:dyDescent="0.3">
      <c r="A70" s="88"/>
      <c r="B70" s="89"/>
      <c r="C70" s="3532" t="s">
        <v>11</v>
      </c>
      <c r="D70" s="3533"/>
      <c r="E70" s="3533"/>
      <c r="F70" s="3533"/>
      <c r="G70" s="3533"/>
      <c r="H70" s="3533"/>
      <c r="I70" s="69">
        <f>I69+I35</f>
        <v>10276.799999999999</v>
      </c>
      <c r="J70" s="69">
        <f t="shared" ref="J70:K70" si="24">J69+J35</f>
        <v>10685</v>
      </c>
      <c r="K70" s="69">
        <f t="shared" si="24"/>
        <v>10459.099999999999</v>
      </c>
      <c r="L70" s="109"/>
      <c r="M70" s="72"/>
      <c r="N70" s="72"/>
      <c r="O70" s="72"/>
      <c r="P70" s="3522"/>
      <c r="Q70" s="23"/>
      <c r="R70" s="14"/>
      <c r="S70" s="14"/>
      <c r="T70" s="14"/>
    </row>
    <row r="71" spans="1:36" ht="14.25" customHeight="1" thickBot="1" x14ac:dyDescent="0.3">
      <c r="A71" s="35"/>
      <c r="B71" s="3557" t="s">
        <v>237</v>
      </c>
      <c r="C71" s="3558"/>
      <c r="D71" s="3558"/>
      <c r="E71" s="3558"/>
      <c r="F71" s="3558"/>
      <c r="G71" s="3558"/>
      <c r="H71" s="3558"/>
      <c r="I71" s="73">
        <f>I70-I21-I16</f>
        <v>10248</v>
      </c>
      <c r="J71" s="73">
        <f t="shared" ref="J71:K71" si="25">J70-J21-J16</f>
        <v>10656.2</v>
      </c>
      <c r="K71" s="73">
        <f t="shared" si="25"/>
        <v>10430.299999999999</v>
      </c>
      <c r="L71" s="167"/>
      <c r="M71" s="189"/>
      <c r="N71" s="189"/>
      <c r="O71" s="189"/>
      <c r="P71" s="3422"/>
      <c r="Q71" s="23"/>
      <c r="R71" s="14"/>
      <c r="S71" s="14"/>
      <c r="T71" s="14"/>
    </row>
    <row r="72" spans="1:36" ht="14.25" customHeight="1" thickBot="1" x14ac:dyDescent="0.3">
      <c r="A72" s="74"/>
      <c r="B72" s="3556" t="s">
        <v>12</v>
      </c>
      <c r="C72" s="3556"/>
      <c r="D72" s="3556"/>
      <c r="E72" s="3556"/>
      <c r="F72" s="3556"/>
      <c r="G72" s="3556"/>
      <c r="H72" s="3556"/>
      <c r="I72" s="2603">
        <f>I70*1</f>
        <v>10276.799999999999</v>
      </c>
      <c r="J72" s="2603">
        <f t="shared" ref="J72:K72" si="26">J70*1</f>
        <v>10685</v>
      </c>
      <c r="K72" s="2603">
        <f t="shared" si="26"/>
        <v>10459.099999999999</v>
      </c>
      <c r="L72" s="3530"/>
      <c r="M72" s="3531"/>
      <c r="N72" s="3531"/>
      <c r="O72" s="3531"/>
      <c r="P72" s="3423"/>
      <c r="Q72" s="23"/>
      <c r="R72" s="14"/>
      <c r="S72" s="14"/>
      <c r="T72" s="14"/>
    </row>
    <row r="73" spans="1:36" s="6" customFormat="1" ht="13.2" customHeight="1" x14ac:dyDescent="0.25">
      <c r="A73" s="111"/>
      <c r="B73" s="112"/>
      <c r="C73" s="112"/>
      <c r="D73" s="112"/>
      <c r="E73" s="112"/>
      <c r="F73" s="112"/>
      <c r="G73" s="652"/>
      <c r="H73" s="129"/>
      <c r="I73" s="2604"/>
      <c r="J73" s="2604"/>
      <c r="K73" s="2604"/>
      <c r="L73" s="26"/>
      <c r="M73" s="26"/>
      <c r="N73" s="26"/>
      <c r="O73" s="26"/>
      <c r="P73" s="75"/>
      <c r="Q73" s="27"/>
      <c r="R73" s="15"/>
      <c r="S73" s="15"/>
      <c r="T73" s="15"/>
      <c r="U73" s="5"/>
      <c r="V73" s="5"/>
      <c r="W73" s="5"/>
      <c r="X73" s="5"/>
      <c r="Y73" s="5"/>
      <c r="Z73" s="5"/>
      <c r="AA73" s="5"/>
      <c r="AB73" s="5"/>
      <c r="AC73" s="5"/>
      <c r="AD73" s="5"/>
      <c r="AE73" s="5"/>
      <c r="AF73" s="5"/>
      <c r="AG73" s="5"/>
      <c r="AH73" s="5"/>
      <c r="AI73" s="5"/>
      <c r="AJ73" s="5"/>
    </row>
    <row r="74" spans="1:36" s="6" customFormat="1" ht="15.75" customHeight="1" thickBot="1" x14ac:dyDescent="0.3">
      <c r="A74" s="111"/>
      <c r="B74" s="112"/>
      <c r="C74" s="30"/>
      <c r="D74" s="30"/>
      <c r="E74" s="30"/>
      <c r="F74" s="30"/>
      <c r="G74" s="3553" t="s">
        <v>13</v>
      </c>
      <c r="H74" s="3554"/>
      <c r="I74" s="3554"/>
      <c r="J74" s="3554"/>
      <c r="K74" s="3554"/>
      <c r="L74" s="26"/>
      <c r="M74" s="26"/>
      <c r="N74" s="26"/>
      <c r="O74" s="26"/>
      <c r="P74" s="75"/>
      <c r="Q74" s="27"/>
      <c r="R74" s="15"/>
      <c r="S74" s="15"/>
      <c r="T74" s="15"/>
      <c r="U74" s="5"/>
      <c r="V74" s="5"/>
      <c r="W74" s="5"/>
      <c r="X74" s="5"/>
      <c r="Y74" s="5"/>
      <c r="Z74" s="5"/>
      <c r="AA74" s="5"/>
      <c r="AB74" s="5"/>
      <c r="AC74" s="5"/>
      <c r="AD74" s="5"/>
      <c r="AE74" s="5"/>
      <c r="AF74" s="5"/>
      <c r="AG74" s="5"/>
      <c r="AH74" s="5"/>
      <c r="AI74" s="5"/>
      <c r="AJ74" s="5"/>
    </row>
    <row r="75" spans="1:36" ht="60.6" thickBot="1" x14ac:dyDescent="0.3">
      <c r="A75" s="13"/>
      <c r="B75" s="13"/>
      <c r="C75" s="13"/>
      <c r="D75" s="13"/>
      <c r="E75" s="653"/>
      <c r="F75" s="654"/>
      <c r="G75" s="654"/>
      <c r="H75" s="655"/>
      <c r="I75" s="3330" t="s">
        <v>192</v>
      </c>
      <c r="J75" s="3331" t="s">
        <v>193</v>
      </c>
      <c r="K75" s="3332" t="s">
        <v>83</v>
      </c>
      <c r="L75" s="13"/>
      <c r="M75" s="13"/>
      <c r="N75" s="13"/>
      <c r="O75" s="13"/>
      <c r="P75" s="13"/>
    </row>
    <row r="76" spans="1:36" ht="13.8" thickBot="1" x14ac:dyDescent="0.3">
      <c r="A76" s="13"/>
      <c r="B76" s="13"/>
      <c r="C76" s="13"/>
      <c r="D76" s="13"/>
      <c r="E76" s="3559" t="s">
        <v>14</v>
      </c>
      <c r="F76" s="3560"/>
      <c r="G76" s="3560"/>
      <c r="H76" s="3561"/>
      <c r="I76" s="2486">
        <f>SUM(I77:I87)</f>
        <v>10276.800000000001</v>
      </c>
      <c r="J76" s="2486">
        <f>SUM(J77:J87)</f>
        <v>10684.999999999998</v>
      </c>
      <c r="K76" s="2486">
        <f>SUM(K77:K87)</f>
        <v>10459.1</v>
      </c>
      <c r="L76" s="13"/>
      <c r="M76" s="13"/>
      <c r="N76" s="13"/>
      <c r="O76" s="13"/>
      <c r="P76" s="13"/>
    </row>
    <row r="77" spans="1:36" ht="12.75" customHeight="1" x14ac:dyDescent="0.25">
      <c r="A77" s="13"/>
      <c r="B77" s="13"/>
      <c r="C77" s="13"/>
      <c r="D77" s="13"/>
      <c r="E77" s="3525" t="s">
        <v>447</v>
      </c>
      <c r="F77" s="3526"/>
      <c r="G77" s="3526"/>
      <c r="H77" s="3527"/>
      <c r="I77" s="96">
        <v>9772.1</v>
      </c>
      <c r="J77" s="96">
        <v>10126.1</v>
      </c>
      <c r="K77" s="96">
        <v>9914.6</v>
      </c>
      <c r="L77" s="13"/>
      <c r="M77" s="13"/>
      <c r="N77" s="13"/>
      <c r="O77" s="13"/>
      <c r="P77" s="13"/>
    </row>
    <row r="78" spans="1:36" ht="13.2" x14ac:dyDescent="0.25">
      <c r="A78" s="13"/>
      <c r="B78" s="13"/>
      <c r="C78" s="13"/>
      <c r="D78" s="13"/>
      <c r="E78" s="3525" t="s">
        <v>448</v>
      </c>
      <c r="F78" s="3526"/>
      <c r="G78" s="3526"/>
      <c r="H78" s="3527"/>
      <c r="I78" s="2487"/>
      <c r="J78" s="2597"/>
      <c r="K78" s="2598"/>
      <c r="L78" s="13"/>
      <c r="M78" s="13"/>
      <c r="N78" s="13"/>
      <c r="O78" s="13"/>
      <c r="P78" s="13"/>
    </row>
    <row r="79" spans="1:36" ht="12.75" customHeight="1" x14ac:dyDescent="0.25">
      <c r="A79" s="13"/>
      <c r="B79" s="13"/>
      <c r="C79" s="13"/>
      <c r="D79" s="13"/>
      <c r="E79" s="3525" t="s">
        <v>449</v>
      </c>
      <c r="F79" s="3526"/>
      <c r="G79" s="3526"/>
      <c r="H79" s="3527"/>
      <c r="I79" s="2487">
        <v>31.7</v>
      </c>
      <c r="J79" s="2599">
        <v>43.3</v>
      </c>
      <c r="K79" s="2487">
        <v>42.2</v>
      </c>
      <c r="L79" s="657"/>
      <c r="M79" s="657"/>
      <c r="N79" s="657"/>
      <c r="O79" s="657"/>
      <c r="P79" s="657"/>
      <c r="Q79" s="4"/>
    </row>
    <row r="80" spans="1:36" ht="31.2" customHeight="1" x14ac:dyDescent="0.25">
      <c r="A80" s="13"/>
      <c r="B80" s="13"/>
      <c r="C80" s="13"/>
      <c r="D80" s="13"/>
      <c r="E80" s="3525" t="s">
        <v>450</v>
      </c>
      <c r="F80" s="3526"/>
      <c r="G80" s="3526"/>
      <c r="H80" s="3527"/>
      <c r="I80" s="2487"/>
      <c r="J80" s="2599"/>
      <c r="K80" s="2487"/>
      <c r="L80" s="13"/>
      <c r="M80" s="13"/>
      <c r="N80" s="13"/>
      <c r="O80" s="13"/>
      <c r="P80" s="13"/>
    </row>
    <row r="81" spans="1:16" ht="16.8" customHeight="1" x14ac:dyDescent="0.25">
      <c r="A81" s="13"/>
      <c r="B81" s="13"/>
      <c r="C81" s="13"/>
      <c r="D81" s="13"/>
      <c r="E81" s="3562" t="s">
        <v>451</v>
      </c>
      <c r="F81" s="3563"/>
      <c r="G81" s="3563"/>
      <c r="H81" s="3564"/>
      <c r="I81" s="2488"/>
      <c r="J81" s="2600"/>
      <c r="K81" s="2488"/>
      <c r="L81" s="13"/>
      <c r="M81" s="13"/>
      <c r="N81" s="13"/>
      <c r="O81" s="13"/>
      <c r="P81" s="13"/>
    </row>
    <row r="82" spans="1:16" ht="13.2" x14ac:dyDescent="0.25">
      <c r="A82" s="13"/>
      <c r="B82" s="13"/>
      <c r="C82" s="13"/>
      <c r="D82" s="13"/>
      <c r="E82" s="3442" t="s">
        <v>452</v>
      </c>
      <c r="F82" s="3443"/>
      <c r="G82" s="3443"/>
      <c r="H82" s="3444"/>
      <c r="I82" s="2487"/>
      <c r="J82" s="2599"/>
      <c r="K82" s="2487"/>
      <c r="L82" s="13"/>
      <c r="M82" s="13"/>
      <c r="N82" s="13"/>
      <c r="O82" s="13"/>
      <c r="P82" s="13"/>
    </row>
    <row r="83" spans="1:16" ht="30.6" customHeight="1" x14ac:dyDescent="0.25">
      <c r="A83" s="13"/>
      <c r="B83" s="13"/>
      <c r="C83" s="13"/>
      <c r="D83" s="13"/>
      <c r="E83" s="3525" t="s">
        <v>453</v>
      </c>
      <c r="F83" s="3526"/>
      <c r="G83" s="3526"/>
      <c r="H83" s="3527"/>
      <c r="I83" s="2487">
        <v>444.2</v>
      </c>
      <c r="J83" s="2599">
        <v>486.8</v>
      </c>
      <c r="K83" s="2487">
        <v>473.5</v>
      </c>
      <c r="L83" s="13"/>
      <c r="M83" s="13"/>
      <c r="N83" s="13"/>
      <c r="O83" s="13"/>
      <c r="P83" s="13"/>
    </row>
    <row r="84" spans="1:16" ht="30.6" customHeight="1" x14ac:dyDescent="0.25">
      <c r="A84" s="13"/>
      <c r="B84" s="13"/>
      <c r="C84" s="13"/>
      <c r="D84" s="13"/>
      <c r="E84" s="3525" t="s">
        <v>454</v>
      </c>
      <c r="F84" s="3526"/>
      <c r="G84" s="3526"/>
      <c r="H84" s="3527"/>
      <c r="I84" s="2489"/>
      <c r="J84" s="2601"/>
      <c r="K84" s="2489"/>
      <c r="L84" s="13"/>
      <c r="M84" s="13"/>
      <c r="N84" s="13"/>
      <c r="O84" s="13"/>
      <c r="P84" s="13"/>
    </row>
    <row r="85" spans="1:16" ht="13.2" x14ac:dyDescent="0.25">
      <c r="A85" s="13"/>
      <c r="B85" s="13"/>
      <c r="C85" s="13"/>
      <c r="D85" s="13"/>
      <c r="E85" s="3525" t="s">
        <v>455</v>
      </c>
      <c r="F85" s="3526"/>
      <c r="G85" s="3526"/>
      <c r="H85" s="3527"/>
      <c r="I85" s="2489"/>
      <c r="J85" s="2601"/>
      <c r="K85" s="2489"/>
      <c r="L85" s="13"/>
      <c r="M85" s="13"/>
      <c r="N85" s="13"/>
      <c r="O85" s="13"/>
      <c r="P85" s="13"/>
    </row>
    <row r="86" spans="1:16" ht="13.2" x14ac:dyDescent="0.25">
      <c r="A86" s="13"/>
      <c r="B86" s="13"/>
      <c r="C86" s="13"/>
      <c r="D86" s="13"/>
      <c r="E86" s="3525" t="s">
        <v>456</v>
      </c>
      <c r="F86" s="3526"/>
      <c r="G86" s="3526"/>
      <c r="H86" s="3527"/>
      <c r="I86" s="2489"/>
      <c r="J86" s="2601"/>
      <c r="K86" s="2489"/>
      <c r="L86" s="13"/>
      <c r="M86" s="13"/>
      <c r="N86" s="13"/>
      <c r="O86" s="13"/>
      <c r="P86" s="13"/>
    </row>
    <row r="87" spans="1:16" ht="13.8" thickBot="1" x14ac:dyDescent="0.3">
      <c r="A87" s="13"/>
      <c r="B87" s="13"/>
      <c r="C87" s="13"/>
      <c r="D87" s="13"/>
      <c r="E87" s="3534" t="s">
        <v>457</v>
      </c>
      <c r="F87" s="3535"/>
      <c r="G87" s="3535"/>
      <c r="H87" s="3536"/>
      <c r="I87" s="2490">
        <v>28.8</v>
      </c>
      <c r="J87" s="2602">
        <v>28.8</v>
      </c>
      <c r="K87" s="2490">
        <v>28.8</v>
      </c>
      <c r="L87" s="13"/>
      <c r="M87" s="13"/>
      <c r="N87" s="13"/>
      <c r="O87" s="13"/>
      <c r="P87" s="13"/>
    </row>
    <row r="88" spans="1:16" ht="13.8" thickBot="1" x14ac:dyDescent="0.3">
      <c r="A88" s="13"/>
      <c r="B88" s="13"/>
      <c r="C88" s="13"/>
      <c r="D88" s="13"/>
      <c r="E88" s="3537" t="s">
        <v>15</v>
      </c>
      <c r="F88" s="3538"/>
      <c r="G88" s="3538"/>
      <c r="H88" s="3538"/>
      <c r="I88" s="2595"/>
      <c r="J88" s="2595"/>
      <c r="K88" s="2596"/>
      <c r="L88" s="13"/>
      <c r="M88" s="13"/>
      <c r="N88" s="13"/>
      <c r="O88" s="13"/>
      <c r="P88" s="13"/>
    </row>
    <row r="89" spans="1:16" ht="13.2" x14ac:dyDescent="0.25">
      <c r="A89" s="13"/>
      <c r="B89" s="13"/>
      <c r="C89" s="13"/>
      <c r="D89" s="13"/>
      <c r="E89" s="3539" t="s">
        <v>458</v>
      </c>
      <c r="F89" s="3540"/>
      <c r="G89" s="3540"/>
      <c r="H89" s="3541"/>
      <c r="I89" s="658"/>
      <c r="J89" s="658"/>
      <c r="K89" s="659"/>
      <c r="L89" s="13"/>
      <c r="M89" s="13"/>
      <c r="N89" s="13"/>
      <c r="O89" s="13"/>
      <c r="P89" s="13"/>
    </row>
  </sheetData>
  <mergeCells count="235">
    <mergeCell ref="E86:H86"/>
    <mergeCell ref="E87:H87"/>
    <mergeCell ref="E88:H88"/>
    <mergeCell ref="E89:H89"/>
    <mergeCell ref="M40:M42"/>
    <mergeCell ref="N40:N42"/>
    <mergeCell ref="O40:O42"/>
    <mergeCell ref="M43:M44"/>
    <mergeCell ref="N43:N44"/>
    <mergeCell ref="O43:O44"/>
    <mergeCell ref="M55:M56"/>
    <mergeCell ref="N55:N56"/>
    <mergeCell ref="O55:O56"/>
    <mergeCell ref="G74:K74"/>
    <mergeCell ref="C69:H69"/>
    <mergeCell ref="B72:H72"/>
    <mergeCell ref="B71:H71"/>
    <mergeCell ref="E76:H76"/>
    <mergeCell ref="E77:H77"/>
    <mergeCell ref="E78:H78"/>
    <mergeCell ref="E79:H79"/>
    <mergeCell ref="E80:H80"/>
    <mergeCell ref="E81:H81"/>
    <mergeCell ref="E83:H83"/>
    <mergeCell ref="E84:H84"/>
    <mergeCell ref="E85:H85"/>
    <mergeCell ref="A65:A66"/>
    <mergeCell ref="B65:B66"/>
    <mergeCell ref="P70:P72"/>
    <mergeCell ref="A63:A64"/>
    <mergeCell ref="A67:A68"/>
    <mergeCell ref="B67:B68"/>
    <mergeCell ref="C67:C68"/>
    <mergeCell ref="P65:P66"/>
    <mergeCell ref="L72:O72"/>
    <mergeCell ref="P67:P68"/>
    <mergeCell ref="E65:E66"/>
    <mergeCell ref="L65:L66"/>
    <mergeCell ref="D67:D68"/>
    <mergeCell ref="L63:L64"/>
    <mergeCell ref="F65:F66"/>
    <mergeCell ref="G65:G66"/>
    <mergeCell ref="F63:F64"/>
    <mergeCell ref="G63:G64"/>
    <mergeCell ref="C70:H70"/>
    <mergeCell ref="B63:B64"/>
    <mergeCell ref="C63:C64"/>
    <mergeCell ref="E63:E64"/>
    <mergeCell ref="P53:P54"/>
    <mergeCell ref="L59:L60"/>
    <mergeCell ref="E55:E56"/>
    <mergeCell ref="P63:P64"/>
    <mergeCell ref="P40:P42"/>
    <mergeCell ref="P43:P44"/>
    <mergeCell ref="P45:P46"/>
    <mergeCell ref="P47:P48"/>
    <mergeCell ref="P49:P50"/>
    <mergeCell ref="L47:L48"/>
    <mergeCell ref="E45:E46"/>
    <mergeCell ref="F59:F60"/>
    <mergeCell ref="E57:E58"/>
    <mergeCell ref="L55:L56"/>
    <mergeCell ref="G53:G54"/>
    <mergeCell ref="P61:P62"/>
    <mergeCell ref="P55:P56"/>
    <mergeCell ref="F55:F56"/>
    <mergeCell ref="F57:F58"/>
    <mergeCell ref="G57:G58"/>
    <mergeCell ref="G59:G60"/>
    <mergeCell ref="P59:P60"/>
    <mergeCell ref="G51:G52"/>
    <mergeCell ref="P51:P52"/>
    <mergeCell ref="L27:L28"/>
    <mergeCell ref="G24:G26"/>
    <mergeCell ref="C24:C26"/>
    <mergeCell ref="E24:E26"/>
    <mergeCell ref="F27:F28"/>
    <mergeCell ref="L45:L46"/>
    <mergeCell ref="E47:E48"/>
    <mergeCell ref="L43:L44"/>
    <mergeCell ref="F49:F50"/>
    <mergeCell ref="G49:G50"/>
    <mergeCell ref="F43:F44"/>
    <mergeCell ref="G47:G48"/>
    <mergeCell ref="G43:G44"/>
    <mergeCell ref="F47:F48"/>
    <mergeCell ref="C45:C46"/>
    <mergeCell ref="F45:F46"/>
    <mergeCell ref="G45:G46"/>
    <mergeCell ref="E49:E50"/>
    <mergeCell ref="E43:E44"/>
    <mergeCell ref="L49:L50"/>
    <mergeCell ref="P37:P39"/>
    <mergeCell ref="C31:C32"/>
    <mergeCell ref="E31:E32"/>
    <mergeCell ref="F31:F32"/>
    <mergeCell ref="G31:G32"/>
    <mergeCell ref="P31:P32"/>
    <mergeCell ref="C33:C34"/>
    <mergeCell ref="E33:E34"/>
    <mergeCell ref="F33:F34"/>
    <mergeCell ref="G33:G34"/>
    <mergeCell ref="P33:P34"/>
    <mergeCell ref="D33:D34"/>
    <mergeCell ref="D37:D39"/>
    <mergeCell ref="A45:A46"/>
    <mergeCell ref="F37:F39"/>
    <mergeCell ref="G37:G39"/>
    <mergeCell ref="B43:B44"/>
    <mergeCell ref="A43:A44"/>
    <mergeCell ref="C43:C44"/>
    <mergeCell ref="B45:B46"/>
    <mergeCell ref="C37:C39"/>
    <mergeCell ref="E37:E39"/>
    <mergeCell ref="A40:A42"/>
    <mergeCell ref="B40:B42"/>
    <mergeCell ref="D65:D66"/>
    <mergeCell ref="A61:A62"/>
    <mergeCell ref="B61:B62"/>
    <mergeCell ref="A59:A60"/>
    <mergeCell ref="B59:B60"/>
    <mergeCell ref="F53:F54"/>
    <mergeCell ref="E51:E52"/>
    <mergeCell ref="A47:A48"/>
    <mergeCell ref="C61:C62"/>
    <mergeCell ref="A57:A58"/>
    <mergeCell ref="A51:A52"/>
    <mergeCell ref="B51:B52"/>
    <mergeCell ref="A53:A54"/>
    <mergeCell ref="B53:B54"/>
    <mergeCell ref="C53:C54"/>
    <mergeCell ref="B57:B58"/>
    <mergeCell ref="C57:C58"/>
    <mergeCell ref="C47:C48"/>
    <mergeCell ref="B47:B48"/>
    <mergeCell ref="C51:C52"/>
    <mergeCell ref="A55:A56"/>
    <mergeCell ref="A49:A50"/>
    <mergeCell ref="B49:B50"/>
    <mergeCell ref="E2:L2"/>
    <mergeCell ref="P35:P36"/>
    <mergeCell ref="P12:P19"/>
    <mergeCell ref="E1:P1"/>
    <mergeCell ref="L40:L42"/>
    <mergeCell ref="G40:G42"/>
    <mergeCell ref="A12:A19"/>
    <mergeCell ref="B12:B19"/>
    <mergeCell ref="C12:C19"/>
    <mergeCell ref="E12:E19"/>
    <mergeCell ref="E27:E28"/>
    <mergeCell ref="B37:B39"/>
    <mergeCell ref="A37:A39"/>
    <mergeCell ref="C40:C42"/>
    <mergeCell ref="E40:E42"/>
    <mergeCell ref="C20:C23"/>
    <mergeCell ref="E20:E23"/>
    <mergeCell ref="F20:F23"/>
    <mergeCell ref="C36:O36"/>
    <mergeCell ref="F40:F42"/>
    <mergeCell ref="G20:G23"/>
    <mergeCell ref="F24:F26"/>
    <mergeCell ref="L4:P4"/>
    <mergeCell ref="A4:A6"/>
    <mergeCell ref="L61:L62"/>
    <mergeCell ref="E53:E54"/>
    <mergeCell ref="C27:C28"/>
    <mergeCell ref="E67:E68"/>
    <mergeCell ref="F67:F68"/>
    <mergeCell ref="G67:G68"/>
    <mergeCell ref="L67:L68"/>
    <mergeCell ref="C49:C50"/>
    <mergeCell ref="L51:L52"/>
    <mergeCell ref="C55:C56"/>
    <mergeCell ref="C59:C60"/>
    <mergeCell ref="E59:E60"/>
    <mergeCell ref="D40:D42"/>
    <mergeCell ref="D43:D44"/>
    <mergeCell ref="D45:D46"/>
    <mergeCell ref="D47:D48"/>
    <mergeCell ref="D49:D50"/>
    <mergeCell ref="D51:D52"/>
    <mergeCell ref="D53:D54"/>
    <mergeCell ref="D55:D56"/>
    <mergeCell ref="D57:D58"/>
    <mergeCell ref="G61:G62"/>
    <mergeCell ref="G55:G56"/>
    <mergeCell ref="L37:L39"/>
    <mergeCell ref="B4:B6"/>
    <mergeCell ref="C4:C6"/>
    <mergeCell ref="D4:D6"/>
    <mergeCell ref="E4:E6"/>
    <mergeCell ref="F4:F6"/>
    <mergeCell ref="G4:G6"/>
    <mergeCell ref="H4:H6"/>
    <mergeCell ref="I4:I6"/>
    <mergeCell ref="E82:H82"/>
    <mergeCell ref="C65:C66"/>
    <mergeCell ref="E61:E62"/>
    <mergeCell ref="F61:F62"/>
    <mergeCell ref="G27:G28"/>
    <mergeCell ref="C35:H35"/>
    <mergeCell ref="E8:K8"/>
    <mergeCell ref="C29:C30"/>
    <mergeCell ref="E29:E30"/>
    <mergeCell ref="F29:F30"/>
    <mergeCell ref="G29:G30"/>
    <mergeCell ref="F51:F52"/>
    <mergeCell ref="B55:B56"/>
    <mergeCell ref="D59:D60"/>
    <mergeCell ref="D61:D62"/>
    <mergeCell ref="D63:D64"/>
    <mergeCell ref="L5:L6"/>
    <mergeCell ref="M5:M6"/>
    <mergeCell ref="N5:P5"/>
    <mergeCell ref="D12:D19"/>
    <mergeCell ref="D20:D23"/>
    <mergeCell ref="D24:D26"/>
    <mergeCell ref="D27:D28"/>
    <mergeCell ref="D29:D30"/>
    <mergeCell ref="D31:D32"/>
    <mergeCell ref="F12:F19"/>
    <mergeCell ref="G12:G19"/>
    <mergeCell ref="M27:M28"/>
    <mergeCell ref="M29:M30"/>
    <mergeCell ref="N29:N30"/>
    <mergeCell ref="O29:O30"/>
    <mergeCell ref="L29:L30"/>
    <mergeCell ref="N27:N28"/>
    <mergeCell ref="O27:O28"/>
    <mergeCell ref="P20:P23"/>
    <mergeCell ref="P24:P26"/>
    <mergeCell ref="P27:P28"/>
    <mergeCell ref="J4:J6"/>
    <mergeCell ref="K4:K6"/>
    <mergeCell ref="P29:P30"/>
  </mergeCells>
  <phoneticPr fontId="1" type="noConversion"/>
  <pageMargins left="0.75" right="0.75" top="1" bottom="1" header="0.5" footer="0.5"/>
  <pageSetup paperSize="9" scale="7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62"/>
  <sheetViews>
    <sheetView workbookViewId="0">
      <selection activeCell="P137" sqref="P13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26.77734375" customWidth="1"/>
    <col min="13" max="13" width="9.109375" customWidth="1"/>
    <col min="14" max="14" width="8.6640625" customWidth="1"/>
    <col min="15" max="15" width="7.33203125" customWidth="1"/>
    <col min="16" max="16" width="47.5546875" customWidth="1"/>
  </cols>
  <sheetData>
    <row r="2" spans="1:16" x14ac:dyDescent="0.25">
      <c r="A2" s="13"/>
      <c r="B2" s="13"/>
      <c r="C2" s="4355" t="s">
        <v>191</v>
      </c>
      <c r="D2" s="3554"/>
      <c r="E2" s="3554"/>
      <c r="F2" s="3554"/>
      <c r="G2" s="3554"/>
      <c r="H2" s="3554"/>
      <c r="I2" s="3554"/>
      <c r="J2" s="3554"/>
      <c r="K2" s="3554"/>
      <c r="L2" s="3554"/>
      <c r="M2" s="3554"/>
      <c r="N2" s="3554"/>
    </row>
    <row r="3" spans="1:16" ht="13.8" thickBot="1" x14ac:dyDescent="0.3">
      <c r="A3" s="16"/>
      <c r="B3" s="16"/>
      <c r="C3" s="3831" t="s">
        <v>141</v>
      </c>
      <c r="D3" s="3831"/>
      <c r="E3" s="3831"/>
      <c r="F3" s="3831"/>
      <c r="G3" s="3831"/>
      <c r="H3" s="93"/>
      <c r="I3" s="93"/>
      <c r="J3" s="93"/>
      <c r="K3" s="93"/>
      <c r="L3" s="93"/>
      <c r="M3" s="93"/>
      <c r="N3" s="93"/>
      <c r="P3" s="197" t="s">
        <v>513</v>
      </c>
    </row>
    <row r="4" spans="1:16" ht="31.2" customHeight="1" thickBot="1" x14ac:dyDescent="0.3">
      <c r="A4" s="3729" t="s">
        <v>0</v>
      </c>
      <c r="B4" s="3729" t="s">
        <v>1</v>
      </c>
      <c r="C4" s="3732" t="s">
        <v>2</v>
      </c>
      <c r="D4" s="3729" t="s">
        <v>256</v>
      </c>
      <c r="E4" s="3735" t="s">
        <v>3</v>
      </c>
      <c r="F4" s="3715" t="s">
        <v>4</v>
      </c>
      <c r="G4" s="3732" t="s">
        <v>5</v>
      </c>
      <c r="H4" s="3715" t="s">
        <v>6</v>
      </c>
      <c r="I4" s="3713" t="s">
        <v>192</v>
      </c>
      <c r="J4" s="3715" t="s">
        <v>193</v>
      </c>
      <c r="K4" s="3715" t="s">
        <v>83</v>
      </c>
      <c r="L4" s="3717" t="s">
        <v>991</v>
      </c>
      <c r="M4" s="3718"/>
      <c r="N4" s="3718"/>
      <c r="O4" s="3718"/>
      <c r="P4" s="3719"/>
    </row>
    <row r="5" spans="1:16" ht="13.8" x14ac:dyDescent="0.25">
      <c r="A5" s="3730"/>
      <c r="B5" s="3730"/>
      <c r="C5" s="3733"/>
      <c r="D5" s="3730"/>
      <c r="E5" s="3736"/>
      <c r="F5" s="3716"/>
      <c r="G5" s="3733"/>
      <c r="H5" s="3716"/>
      <c r="I5" s="3714"/>
      <c r="J5" s="3716"/>
      <c r="K5" s="3716"/>
      <c r="L5" s="3720" t="s">
        <v>306</v>
      </c>
      <c r="M5" s="3721" t="s">
        <v>194</v>
      </c>
      <c r="N5" s="3723"/>
      <c r="O5" s="3723"/>
      <c r="P5" s="3724"/>
    </row>
    <row r="6" spans="1:16" ht="162.6" customHeight="1" thickBot="1" x14ac:dyDescent="0.3">
      <c r="A6" s="3812"/>
      <c r="B6" s="3812"/>
      <c r="C6" s="3811"/>
      <c r="D6" s="3812"/>
      <c r="E6" s="3813"/>
      <c r="F6" s="3810"/>
      <c r="G6" s="3811"/>
      <c r="H6" s="3810"/>
      <c r="I6" s="3826"/>
      <c r="J6" s="3810"/>
      <c r="K6" s="3810"/>
      <c r="L6" s="3823"/>
      <c r="M6" s="3824"/>
      <c r="N6" s="218" t="s">
        <v>53</v>
      </c>
      <c r="O6" s="219" t="s">
        <v>54</v>
      </c>
      <c r="P6" s="821" t="s">
        <v>446</v>
      </c>
    </row>
    <row r="7" spans="1:16" ht="14.4" thickBot="1" x14ac:dyDescent="0.3">
      <c r="A7" s="930" t="s">
        <v>7</v>
      </c>
      <c r="B7" s="1922" t="s">
        <v>907</v>
      </c>
      <c r="C7" s="1923"/>
      <c r="D7" s="1924"/>
      <c r="E7" s="1924"/>
      <c r="F7" s="1924"/>
      <c r="G7" s="1924"/>
      <c r="H7" s="1924"/>
      <c r="I7" s="1924"/>
      <c r="J7" s="1923"/>
      <c r="K7" s="1924"/>
      <c r="L7" s="1925"/>
      <c r="M7" s="1925"/>
      <c r="N7" s="1924"/>
      <c r="O7" s="1923"/>
      <c r="P7" s="1926"/>
    </row>
    <row r="8" spans="1:16" ht="32.4" customHeight="1" x14ac:dyDescent="0.25">
      <c r="A8" s="4348"/>
      <c r="B8" s="938"/>
      <c r="C8" s="939"/>
      <c r="D8" s="939"/>
      <c r="E8" s="940"/>
      <c r="F8" s="939"/>
      <c r="G8" s="939"/>
      <c r="H8" s="939"/>
      <c r="I8" s="939"/>
      <c r="J8" s="939"/>
      <c r="K8" s="1927"/>
      <c r="L8" s="1928" t="s">
        <v>908</v>
      </c>
      <c r="M8" s="3110" t="s">
        <v>360</v>
      </c>
      <c r="N8" s="3110">
        <v>5</v>
      </c>
      <c r="O8" s="3110">
        <v>47.48</v>
      </c>
      <c r="P8" s="3111" t="s">
        <v>1499</v>
      </c>
    </row>
    <row r="9" spans="1:16" ht="45" customHeight="1" thickBot="1" x14ac:dyDescent="0.3">
      <c r="A9" s="4349"/>
      <c r="B9" s="1929"/>
      <c r="C9" s="1930"/>
      <c r="D9" s="1930"/>
      <c r="E9" s="1931"/>
      <c r="F9" s="1930"/>
      <c r="G9" s="1930"/>
      <c r="H9" s="1930"/>
      <c r="I9" s="1930"/>
      <c r="J9" s="1930"/>
      <c r="K9" s="1932"/>
      <c r="L9" s="1933" t="s">
        <v>909</v>
      </c>
      <c r="M9" s="3112" t="s">
        <v>910</v>
      </c>
      <c r="N9" s="3113" t="s">
        <v>911</v>
      </c>
      <c r="O9" s="3113" t="s">
        <v>911</v>
      </c>
      <c r="P9" s="3114" t="s">
        <v>1500</v>
      </c>
    </row>
    <row r="10" spans="1:16" ht="14.4" thickBot="1" x14ac:dyDescent="0.3">
      <c r="A10" s="941" t="s">
        <v>7</v>
      </c>
      <c r="B10" s="965" t="s">
        <v>7</v>
      </c>
      <c r="C10" s="1934" t="s">
        <v>912</v>
      </c>
      <c r="D10" s="1935"/>
      <c r="E10" s="1936"/>
      <c r="F10" s="1937"/>
      <c r="G10" s="1937"/>
      <c r="H10" s="1937"/>
      <c r="I10" s="1937"/>
      <c r="J10" s="1937"/>
      <c r="K10" s="1937"/>
      <c r="L10" s="1937"/>
      <c r="M10" s="1938"/>
      <c r="N10" s="1938"/>
      <c r="O10" s="1938"/>
      <c r="P10" s="1939"/>
    </row>
    <row r="11" spans="1:16" ht="44.4" customHeight="1" thickBot="1" x14ac:dyDescent="0.3">
      <c r="A11" s="993"/>
      <c r="B11" s="1940"/>
      <c r="C11" s="1941"/>
      <c r="D11" s="1942"/>
      <c r="E11" s="1943"/>
      <c r="F11" s="1943"/>
      <c r="G11" s="1943"/>
      <c r="H11" s="1943"/>
      <c r="I11" s="1943"/>
      <c r="J11" s="1943"/>
      <c r="K11" s="1944"/>
      <c r="L11" s="1945" t="s">
        <v>913</v>
      </c>
      <c r="M11" s="2084" t="s">
        <v>914</v>
      </c>
      <c r="N11" s="2239" t="s">
        <v>915</v>
      </c>
      <c r="O11" s="2239" t="s">
        <v>915</v>
      </c>
      <c r="P11" s="3111" t="s">
        <v>1578</v>
      </c>
    </row>
    <row r="12" spans="1:16" ht="68.400000000000006" customHeight="1" x14ac:dyDescent="0.25">
      <c r="A12" s="3949" t="s">
        <v>7</v>
      </c>
      <c r="B12" s="3952" t="s">
        <v>7</v>
      </c>
      <c r="C12" s="4350" t="s">
        <v>7</v>
      </c>
      <c r="D12" s="1947"/>
      <c r="E12" s="3653" t="s">
        <v>916</v>
      </c>
      <c r="F12" s="4353" t="s">
        <v>46</v>
      </c>
      <c r="G12" s="4346" t="s">
        <v>143</v>
      </c>
      <c r="H12" s="1948" t="s">
        <v>27</v>
      </c>
      <c r="I12" s="1958">
        <v>3</v>
      </c>
      <c r="J12" s="1958">
        <v>1.4</v>
      </c>
      <c r="K12" s="1949">
        <v>1.4</v>
      </c>
      <c r="L12" s="3115" t="s">
        <v>917</v>
      </c>
      <c r="M12" s="3116" t="s">
        <v>795</v>
      </c>
      <c r="N12" s="3117" t="s">
        <v>72</v>
      </c>
      <c r="O12" s="3117" t="s">
        <v>138</v>
      </c>
      <c r="P12" s="3111" t="s">
        <v>1501</v>
      </c>
    </row>
    <row r="13" spans="1:16" ht="13.2" customHeight="1" thickBot="1" x14ac:dyDescent="0.3">
      <c r="A13" s="3951"/>
      <c r="B13" s="3953"/>
      <c r="C13" s="4351"/>
      <c r="D13" s="1951"/>
      <c r="E13" s="4352"/>
      <c r="F13" s="4354"/>
      <c r="G13" s="4347"/>
      <c r="H13" s="1952" t="s">
        <v>8</v>
      </c>
      <c r="I13" s="1953">
        <f>SUM(I12:I12)</f>
        <v>3</v>
      </c>
      <c r="J13" s="1953">
        <f>SUM(J12:J12)</f>
        <v>1.4</v>
      </c>
      <c r="K13" s="1953">
        <f>SUM(K12:K12)</f>
        <v>1.4</v>
      </c>
      <c r="L13" s="1954"/>
      <c r="M13" s="1955"/>
      <c r="N13" s="1956"/>
      <c r="O13" s="1956"/>
      <c r="P13" s="1957"/>
    </row>
    <row r="14" spans="1:16" ht="27.6" customHeight="1" x14ac:dyDescent="0.25">
      <c r="A14" s="3949" t="s">
        <v>7</v>
      </c>
      <c r="B14" s="3952" t="s">
        <v>7</v>
      </c>
      <c r="C14" s="4350" t="s">
        <v>9</v>
      </c>
      <c r="D14" s="1947"/>
      <c r="E14" s="3653" t="s">
        <v>918</v>
      </c>
      <c r="F14" s="4353" t="s">
        <v>46</v>
      </c>
      <c r="G14" s="4346" t="s">
        <v>143</v>
      </c>
      <c r="H14" s="1948" t="s">
        <v>27</v>
      </c>
      <c r="I14" s="1958">
        <v>8</v>
      </c>
      <c r="J14" s="1958">
        <v>8</v>
      </c>
      <c r="K14" s="1949">
        <v>8</v>
      </c>
      <c r="L14" s="1959" t="s">
        <v>919</v>
      </c>
      <c r="M14" s="3118" t="s">
        <v>795</v>
      </c>
      <c r="N14" s="3119" t="s">
        <v>34</v>
      </c>
      <c r="O14" s="3119" t="s">
        <v>36</v>
      </c>
      <c r="P14" s="3111" t="s">
        <v>1502</v>
      </c>
    </row>
    <row r="15" spans="1:16" ht="28.2" customHeight="1" thickBot="1" x14ac:dyDescent="0.3">
      <c r="A15" s="3951"/>
      <c r="B15" s="3953"/>
      <c r="C15" s="4351"/>
      <c r="D15" s="1951"/>
      <c r="E15" s="4352"/>
      <c r="F15" s="4354"/>
      <c r="G15" s="4347"/>
      <c r="H15" s="1952" t="s">
        <v>8</v>
      </c>
      <c r="I15" s="1953">
        <f>SUM(I14:I14)</f>
        <v>8</v>
      </c>
      <c r="J15" s="1953">
        <f>SUM(J14:J14)</f>
        <v>8</v>
      </c>
      <c r="K15" s="1953">
        <f>SUM(K14:K14)</f>
        <v>8</v>
      </c>
      <c r="L15" s="1955"/>
      <c r="M15" s="1955"/>
      <c r="N15" s="1956"/>
      <c r="O15" s="1956"/>
      <c r="P15" s="1957"/>
    </row>
    <row r="16" spans="1:16" ht="105.6" x14ac:dyDescent="0.25">
      <c r="A16" s="3949" t="s">
        <v>7</v>
      </c>
      <c r="B16" s="3952" t="s">
        <v>7</v>
      </c>
      <c r="C16" s="4350" t="s">
        <v>25</v>
      </c>
      <c r="D16" s="1947"/>
      <c r="E16" s="3653" t="s">
        <v>920</v>
      </c>
      <c r="F16" s="4353" t="s">
        <v>46</v>
      </c>
      <c r="G16" s="4346" t="s">
        <v>143</v>
      </c>
      <c r="H16" s="1948" t="s">
        <v>27</v>
      </c>
      <c r="I16" s="1958">
        <v>130.4</v>
      </c>
      <c r="J16" s="1958">
        <v>99</v>
      </c>
      <c r="K16" s="1949">
        <v>98.2</v>
      </c>
      <c r="L16" s="3115" t="s">
        <v>921</v>
      </c>
      <c r="M16" s="3118" t="s">
        <v>264</v>
      </c>
      <c r="N16" s="1446" t="s">
        <v>161</v>
      </c>
      <c r="O16" s="1446" t="s">
        <v>156</v>
      </c>
      <c r="P16" s="3111" t="s">
        <v>1503</v>
      </c>
    </row>
    <row r="17" spans="1:16" ht="119.4" thickBot="1" x14ac:dyDescent="0.3">
      <c r="A17" s="3950"/>
      <c r="B17" s="3938"/>
      <c r="C17" s="4356"/>
      <c r="D17" s="1961"/>
      <c r="E17" s="3654"/>
      <c r="F17" s="4341"/>
      <c r="G17" s="4343"/>
      <c r="H17" s="1962"/>
      <c r="I17" s="1963"/>
      <c r="J17" s="1963"/>
      <c r="K17" s="1964"/>
      <c r="L17" s="1928" t="s">
        <v>922</v>
      </c>
      <c r="M17" s="3116" t="s">
        <v>795</v>
      </c>
      <c r="N17" s="3117" t="s">
        <v>87</v>
      </c>
      <c r="O17" s="3117" t="s">
        <v>36</v>
      </c>
      <c r="P17" s="3135" t="s">
        <v>1504</v>
      </c>
    </row>
    <row r="18" spans="1:16" ht="39.6" x14ac:dyDescent="0.25">
      <c r="A18" s="3950"/>
      <c r="B18" s="3938"/>
      <c r="C18" s="4356"/>
      <c r="D18" s="1961"/>
      <c r="E18" s="3654"/>
      <c r="F18" s="4341"/>
      <c r="G18" s="4343"/>
      <c r="H18" s="1962"/>
      <c r="I18" s="1963"/>
      <c r="J18" s="1963"/>
      <c r="K18" s="1964"/>
      <c r="L18" s="3120" t="s">
        <v>162</v>
      </c>
      <c r="M18" s="3121" t="s">
        <v>795</v>
      </c>
      <c r="N18" s="1449" t="s">
        <v>138</v>
      </c>
      <c r="O18" s="1449" t="s">
        <v>72</v>
      </c>
      <c r="P18" s="3111" t="s">
        <v>1505</v>
      </c>
    </row>
    <row r="19" spans="1:16" ht="14.4" thickBot="1" x14ac:dyDescent="0.3">
      <c r="A19" s="3951"/>
      <c r="B19" s="3953"/>
      <c r="C19" s="4351"/>
      <c r="D19" s="1951"/>
      <c r="E19" s="4352"/>
      <c r="F19" s="4354"/>
      <c r="G19" s="4347"/>
      <c r="H19" s="1952" t="s">
        <v>8</v>
      </c>
      <c r="I19" s="1953">
        <f>SUM(I16:I18)</f>
        <v>130.4</v>
      </c>
      <c r="J19" s="1953">
        <f>SUM(J16:J18)</f>
        <v>99</v>
      </c>
      <c r="K19" s="1953">
        <f>SUM(K16:K18)</f>
        <v>98.2</v>
      </c>
      <c r="L19" s="1955"/>
      <c r="M19" s="1955"/>
      <c r="N19" s="1956"/>
      <c r="O19" s="1956"/>
      <c r="P19" s="1957"/>
    </row>
    <row r="20" spans="1:16" ht="19.8" customHeight="1" x14ac:dyDescent="0.25">
      <c r="A20" s="3934" t="s">
        <v>7</v>
      </c>
      <c r="B20" s="3937" t="s">
        <v>7</v>
      </c>
      <c r="C20" s="4338" t="s">
        <v>26</v>
      </c>
      <c r="D20" s="4338"/>
      <c r="E20" s="3653" t="s">
        <v>923</v>
      </c>
      <c r="F20" s="4345" t="s">
        <v>158</v>
      </c>
      <c r="G20" s="4346" t="s">
        <v>143</v>
      </c>
      <c r="H20" s="1948" t="s">
        <v>27</v>
      </c>
      <c r="I20" s="1958">
        <v>991.7</v>
      </c>
      <c r="J20" s="1958">
        <v>1011.5</v>
      </c>
      <c r="K20" s="1949">
        <v>1011.5</v>
      </c>
      <c r="L20" s="3122" t="s">
        <v>924</v>
      </c>
      <c r="M20" s="2037" t="s">
        <v>925</v>
      </c>
      <c r="N20" s="3123">
        <v>132</v>
      </c>
      <c r="O20" s="3123">
        <v>146.69999999999999</v>
      </c>
      <c r="P20" s="3111" t="s">
        <v>1506</v>
      </c>
    </row>
    <row r="21" spans="1:16" ht="99" customHeight="1" x14ac:dyDescent="0.25">
      <c r="A21" s="3935"/>
      <c r="B21" s="3938"/>
      <c r="C21" s="4339"/>
      <c r="D21" s="4339"/>
      <c r="E21" s="3654"/>
      <c r="F21" s="4341"/>
      <c r="G21" s="4343"/>
      <c r="H21" s="1962" t="s">
        <v>52</v>
      </c>
      <c r="I21" s="1963">
        <v>50.6</v>
      </c>
      <c r="J21" s="1963">
        <v>50.6</v>
      </c>
      <c r="K21" s="1964">
        <v>50.6</v>
      </c>
      <c r="L21" s="3124" t="s">
        <v>926</v>
      </c>
      <c r="M21" s="2005" t="s">
        <v>927</v>
      </c>
      <c r="N21" s="3125">
        <v>220</v>
      </c>
      <c r="O21" s="3125">
        <v>219</v>
      </c>
      <c r="P21" s="3114" t="s">
        <v>1507</v>
      </c>
    </row>
    <row r="22" spans="1:16" ht="56.4" customHeight="1" x14ac:dyDescent="0.25">
      <c r="A22" s="3935"/>
      <c r="B22" s="3938"/>
      <c r="C22" s="4339"/>
      <c r="D22" s="4339"/>
      <c r="E22" s="3654"/>
      <c r="F22" s="4341"/>
      <c r="G22" s="4343"/>
      <c r="H22" s="1962" t="s">
        <v>112</v>
      </c>
      <c r="I22" s="1963">
        <v>3</v>
      </c>
      <c r="J22" s="1963">
        <v>3</v>
      </c>
      <c r="K22" s="1964">
        <v>0</v>
      </c>
      <c r="L22" s="3126" t="s">
        <v>928</v>
      </c>
      <c r="M22" s="1979" t="s">
        <v>264</v>
      </c>
      <c r="N22" s="3125">
        <v>400</v>
      </c>
      <c r="O22" s="3125">
        <v>753</v>
      </c>
      <c r="P22" s="3114" t="s">
        <v>1508</v>
      </c>
    </row>
    <row r="23" spans="1:16" ht="28.8" customHeight="1" x14ac:dyDescent="0.25">
      <c r="A23" s="3935"/>
      <c r="B23" s="3938"/>
      <c r="C23" s="4339"/>
      <c r="D23" s="4339"/>
      <c r="E23" s="3654"/>
      <c r="F23" s="4341"/>
      <c r="G23" s="4343"/>
      <c r="H23" s="1962" t="s">
        <v>91</v>
      </c>
      <c r="I23" s="1963"/>
      <c r="J23" s="1963"/>
      <c r="K23" s="1964"/>
      <c r="L23" s="3126" t="s">
        <v>929</v>
      </c>
      <c r="M23" s="1979" t="s">
        <v>795</v>
      </c>
      <c r="N23" s="3125">
        <v>8.9</v>
      </c>
      <c r="O23" s="3125">
        <v>14.5</v>
      </c>
      <c r="P23" s="3114" t="s">
        <v>1509</v>
      </c>
    </row>
    <row r="24" spans="1:16" ht="59.4" customHeight="1" x14ac:dyDescent="0.25">
      <c r="A24" s="3935"/>
      <c r="B24" s="3938"/>
      <c r="C24" s="4339"/>
      <c r="D24" s="4339"/>
      <c r="E24" s="3654"/>
      <c r="F24" s="4341"/>
      <c r="G24" s="4343"/>
      <c r="H24" s="1965" t="s">
        <v>84</v>
      </c>
      <c r="I24" s="1963">
        <v>9.1</v>
      </c>
      <c r="J24" s="1963">
        <v>9.1</v>
      </c>
      <c r="K24" s="1964">
        <v>9.1</v>
      </c>
      <c r="L24" s="3126" t="s">
        <v>930</v>
      </c>
      <c r="M24" s="1979" t="s">
        <v>795</v>
      </c>
      <c r="N24" s="3125">
        <v>260</v>
      </c>
      <c r="O24" s="3125">
        <v>377</v>
      </c>
      <c r="P24" s="3114" t="s">
        <v>1510</v>
      </c>
    </row>
    <row r="25" spans="1:16" ht="44.4" customHeight="1" x14ac:dyDescent="0.25">
      <c r="A25" s="3935"/>
      <c r="B25" s="3938"/>
      <c r="C25" s="4339"/>
      <c r="D25" s="4339"/>
      <c r="E25" s="3654"/>
      <c r="F25" s="4341"/>
      <c r="G25" s="4343"/>
      <c r="H25" s="1965"/>
      <c r="I25" s="1963"/>
      <c r="J25" s="1963"/>
      <c r="K25" s="1964"/>
      <c r="L25" s="3127" t="s">
        <v>931</v>
      </c>
      <c r="M25" s="1979" t="s">
        <v>795</v>
      </c>
      <c r="N25" s="3125">
        <v>4000</v>
      </c>
      <c r="O25" s="3125">
        <v>6629</v>
      </c>
      <c r="P25" s="3114" t="s">
        <v>1511</v>
      </c>
    </row>
    <row r="26" spans="1:16" ht="50.4" customHeight="1" x14ac:dyDescent="0.25">
      <c r="A26" s="3935"/>
      <c r="B26" s="3938"/>
      <c r="C26" s="4339"/>
      <c r="D26" s="4339"/>
      <c r="E26" s="3654"/>
      <c r="F26" s="4341"/>
      <c r="G26" s="4343"/>
      <c r="H26" s="1965"/>
      <c r="I26" s="1963"/>
      <c r="J26" s="1963"/>
      <c r="K26" s="1964"/>
      <c r="L26" s="1978" t="s">
        <v>932</v>
      </c>
      <c r="M26" s="1979" t="s">
        <v>360</v>
      </c>
      <c r="N26" s="3125">
        <v>85</v>
      </c>
      <c r="O26" s="3125">
        <v>87</v>
      </c>
      <c r="P26" s="3114" t="s">
        <v>1512</v>
      </c>
    </row>
    <row r="27" spans="1:16" ht="56.4" customHeight="1" x14ac:dyDescent="0.25">
      <c r="A27" s="3935"/>
      <c r="B27" s="3938"/>
      <c r="C27" s="4339"/>
      <c r="D27" s="4339"/>
      <c r="E27" s="3654"/>
      <c r="F27" s="4341"/>
      <c r="G27" s="4343"/>
      <c r="H27" s="1962"/>
      <c r="I27" s="1966"/>
      <c r="J27" s="1966"/>
      <c r="K27" s="1967"/>
      <c r="L27" s="1968" t="s">
        <v>933</v>
      </c>
      <c r="M27" s="2039" t="s">
        <v>934</v>
      </c>
      <c r="N27" s="1969" t="s">
        <v>915</v>
      </c>
      <c r="O27" s="1969" t="s">
        <v>915</v>
      </c>
      <c r="P27" s="3114" t="s">
        <v>1513</v>
      </c>
    </row>
    <row r="28" spans="1:16" ht="121.2" customHeight="1" thickBot="1" x14ac:dyDescent="0.3">
      <c r="A28" s="3935"/>
      <c r="B28" s="3938"/>
      <c r="C28" s="4339"/>
      <c r="D28" s="4339"/>
      <c r="E28" s="3654"/>
      <c r="F28" s="4341"/>
      <c r="G28" s="4343"/>
      <c r="H28" s="1970"/>
      <c r="I28" s="1971"/>
      <c r="J28" s="1971"/>
      <c r="K28" s="1972"/>
      <c r="L28" s="3128" t="s">
        <v>935</v>
      </c>
      <c r="M28" s="3129" t="s">
        <v>936</v>
      </c>
      <c r="N28" s="3130" t="s">
        <v>915</v>
      </c>
      <c r="O28" s="3130" t="s">
        <v>915</v>
      </c>
      <c r="P28" s="3114" t="s">
        <v>1514</v>
      </c>
    </row>
    <row r="29" spans="1:16" ht="24" customHeight="1" thickBot="1" x14ac:dyDescent="0.3">
      <c r="A29" s="3936"/>
      <c r="B29" s="3939"/>
      <c r="C29" s="4340"/>
      <c r="D29" s="4340"/>
      <c r="E29" s="4086"/>
      <c r="F29" s="4178"/>
      <c r="G29" s="4347"/>
      <c r="H29" s="1952" t="s">
        <v>8</v>
      </c>
      <c r="I29" s="1953">
        <f>SUM(I20:I24)</f>
        <v>1054.3999999999999</v>
      </c>
      <c r="J29" s="1953">
        <f>SUM(J20:J24)</f>
        <v>1074.1999999999998</v>
      </c>
      <c r="K29" s="1953">
        <f>SUM(K20:K24)</f>
        <v>1071.1999999999998</v>
      </c>
      <c r="L29" s="1973"/>
      <c r="M29" s="1898"/>
      <c r="N29" s="1974"/>
      <c r="O29" s="1974"/>
      <c r="P29" s="1975"/>
    </row>
    <row r="30" spans="1:16" ht="34.799999999999997" customHeight="1" thickBot="1" x14ac:dyDescent="0.3">
      <c r="A30" s="3934" t="s">
        <v>7</v>
      </c>
      <c r="B30" s="3937" t="s">
        <v>7</v>
      </c>
      <c r="C30" s="4338" t="s">
        <v>29</v>
      </c>
      <c r="D30" s="4338"/>
      <c r="E30" s="3653" t="s">
        <v>937</v>
      </c>
      <c r="F30" s="4345" t="s">
        <v>938</v>
      </c>
      <c r="G30" s="4346" t="s">
        <v>143</v>
      </c>
      <c r="H30" s="1948" t="s">
        <v>27</v>
      </c>
      <c r="I30" s="1958">
        <v>579</v>
      </c>
      <c r="J30" s="1958">
        <v>597.20000000000005</v>
      </c>
      <c r="K30" s="1949">
        <v>594.4</v>
      </c>
      <c r="L30" s="3122" t="s">
        <v>939</v>
      </c>
      <c r="M30" s="2037" t="s">
        <v>795</v>
      </c>
      <c r="N30" s="3123">
        <v>15000</v>
      </c>
      <c r="O30" s="3123">
        <v>26113</v>
      </c>
      <c r="P30" s="3155" t="s">
        <v>1515</v>
      </c>
    </row>
    <row r="31" spans="1:16" ht="58.2" customHeight="1" x14ac:dyDescent="0.25">
      <c r="A31" s="3935"/>
      <c r="B31" s="3938"/>
      <c r="C31" s="4339"/>
      <c r="D31" s="4339"/>
      <c r="E31" s="3654"/>
      <c r="F31" s="4341"/>
      <c r="G31" s="4343"/>
      <c r="H31" s="1962" t="s">
        <v>52</v>
      </c>
      <c r="I31" s="1963">
        <v>8.6999999999999993</v>
      </c>
      <c r="J31" s="1963">
        <v>8.6999999999999993</v>
      </c>
      <c r="K31" s="1964">
        <v>8.6999999999999993</v>
      </c>
      <c r="L31" s="1978" t="s">
        <v>930</v>
      </c>
      <c r="M31" s="1979" t="s">
        <v>795</v>
      </c>
      <c r="N31" s="3125">
        <v>350</v>
      </c>
      <c r="O31" s="3125">
        <v>423</v>
      </c>
      <c r="P31" s="3114" t="s">
        <v>1516</v>
      </c>
    </row>
    <row r="32" spans="1:16" ht="55.8" customHeight="1" x14ac:dyDescent="0.25">
      <c r="A32" s="3935"/>
      <c r="B32" s="3938"/>
      <c r="C32" s="4339"/>
      <c r="D32" s="4339"/>
      <c r="E32" s="3654"/>
      <c r="F32" s="4341"/>
      <c r="G32" s="4343"/>
      <c r="H32" s="1962" t="s">
        <v>112</v>
      </c>
      <c r="I32" s="1963">
        <v>4.3</v>
      </c>
      <c r="J32" s="1963">
        <v>9.9</v>
      </c>
      <c r="K32" s="1964">
        <v>9.9</v>
      </c>
      <c r="L32" s="1977" t="s">
        <v>160</v>
      </c>
      <c r="M32" s="1979" t="s">
        <v>795</v>
      </c>
      <c r="N32" s="3125">
        <v>6000</v>
      </c>
      <c r="O32" s="3125">
        <v>7581</v>
      </c>
      <c r="P32" s="3114" t="s">
        <v>1517</v>
      </c>
    </row>
    <row r="33" spans="1:16" ht="85.8" customHeight="1" x14ac:dyDescent="0.25">
      <c r="A33" s="3935"/>
      <c r="B33" s="3938"/>
      <c r="C33" s="4339"/>
      <c r="D33" s="4339"/>
      <c r="E33" s="3654"/>
      <c r="F33" s="4341"/>
      <c r="G33" s="4343"/>
      <c r="H33" s="1962" t="s">
        <v>91</v>
      </c>
      <c r="I33" s="1963"/>
      <c r="J33" s="1963"/>
      <c r="K33" s="1964"/>
      <c r="L33" s="1977" t="s">
        <v>928</v>
      </c>
      <c r="M33" s="1979" t="s">
        <v>795</v>
      </c>
      <c r="N33" s="3125">
        <v>85</v>
      </c>
      <c r="O33" s="3125">
        <v>149</v>
      </c>
      <c r="P33" s="3114" t="s">
        <v>1518</v>
      </c>
    </row>
    <row r="34" spans="1:16" ht="43.2" customHeight="1" x14ac:dyDescent="0.25">
      <c r="A34" s="3935"/>
      <c r="B34" s="3938"/>
      <c r="C34" s="4339"/>
      <c r="D34" s="4339"/>
      <c r="E34" s="3654"/>
      <c r="F34" s="4341"/>
      <c r="G34" s="4343"/>
      <c r="H34" s="1965" t="s">
        <v>84</v>
      </c>
      <c r="I34" s="1963">
        <v>5.9</v>
      </c>
      <c r="J34" s="1963">
        <v>5.9</v>
      </c>
      <c r="K34" s="1964">
        <v>5.9</v>
      </c>
      <c r="L34" s="1977" t="s">
        <v>929</v>
      </c>
      <c r="M34" s="1979" t="s">
        <v>795</v>
      </c>
      <c r="N34" s="3125">
        <v>3000</v>
      </c>
      <c r="O34" s="3125">
        <v>5170</v>
      </c>
      <c r="P34" s="3114" t="s">
        <v>1519</v>
      </c>
    </row>
    <row r="35" spans="1:16" ht="31.2" customHeight="1" x14ac:dyDescent="0.25">
      <c r="A35" s="3935"/>
      <c r="B35" s="3938"/>
      <c r="C35" s="4339"/>
      <c r="D35" s="4339"/>
      <c r="E35" s="3654"/>
      <c r="F35" s="4341"/>
      <c r="G35" s="4343"/>
      <c r="H35" s="1965"/>
      <c r="I35" s="1963"/>
      <c r="J35" s="1963"/>
      <c r="K35" s="1964"/>
      <c r="L35" s="1978" t="s">
        <v>940</v>
      </c>
      <c r="M35" s="1979" t="s">
        <v>795</v>
      </c>
      <c r="N35" s="3125">
        <v>30</v>
      </c>
      <c r="O35" s="3125">
        <v>15</v>
      </c>
      <c r="P35" s="3114" t="s">
        <v>1520</v>
      </c>
    </row>
    <row r="36" spans="1:16" ht="60.6" customHeight="1" x14ac:dyDescent="0.25">
      <c r="A36" s="3935"/>
      <c r="B36" s="3938"/>
      <c r="C36" s="4339"/>
      <c r="D36" s="4339"/>
      <c r="E36" s="3654"/>
      <c r="F36" s="4341"/>
      <c r="G36" s="4343"/>
      <c r="H36" s="1962"/>
      <c r="I36" s="1963"/>
      <c r="J36" s="1963"/>
      <c r="K36" s="1964"/>
      <c r="L36" s="1976" t="s">
        <v>941</v>
      </c>
      <c r="M36" s="1979" t="s">
        <v>795</v>
      </c>
      <c r="N36" s="3125" t="s">
        <v>942</v>
      </c>
      <c r="O36" s="3125" t="s">
        <v>1521</v>
      </c>
      <c r="P36" s="3114" t="s">
        <v>1522</v>
      </c>
    </row>
    <row r="37" spans="1:16" ht="45" customHeight="1" x14ac:dyDescent="0.25">
      <c r="A37" s="3935"/>
      <c r="B37" s="3938"/>
      <c r="C37" s="4339"/>
      <c r="D37" s="4339"/>
      <c r="E37" s="3654"/>
      <c r="F37" s="4341"/>
      <c r="G37" s="4343"/>
      <c r="H37" s="1965"/>
      <c r="I37" s="1963"/>
      <c r="J37" s="1963"/>
      <c r="K37" s="1964"/>
      <c r="L37" s="1978" t="s">
        <v>932</v>
      </c>
      <c r="M37" s="3131" t="s">
        <v>360</v>
      </c>
      <c r="N37" s="3125">
        <v>50</v>
      </c>
      <c r="O37" s="3125">
        <v>93</v>
      </c>
      <c r="P37" s="3114" t="s">
        <v>1523</v>
      </c>
    </row>
    <row r="38" spans="1:16" ht="147" customHeight="1" x14ac:dyDescent="0.25">
      <c r="A38" s="3935"/>
      <c r="B38" s="3938"/>
      <c r="C38" s="4339"/>
      <c r="D38" s="4339"/>
      <c r="E38" s="3654"/>
      <c r="F38" s="4341"/>
      <c r="G38" s="4343"/>
      <c r="H38" s="1965"/>
      <c r="I38" s="1966"/>
      <c r="J38" s="1966"/>
      <c r="K38" s="1967"/>
      <c r="L38" s="1968" t="s">
        <v>933</v>
      </c>
      <c r="M38" s="1979" t="s">
        <v>934</v>
      </c>
      <c r="N38" s="2224" t="s">
        <v>915</v>
      </c>
      <c r="O38" s="2224" t="s">
        <v>915</v>
      </c>
      <c r="P38" s="3114" t="s">
        <v>1579</v>
      </c>
    </row>
    <row r="39" spans="1:16" ht="42.6" customHeight="1" x14ac:dyDescent="0.25">
      <c r="A39" s="3935"/>
      <c r="B39" s="3938"/>
      <c r="C39" s="4339"/>
      <c r="D39" s="4339"/>
      <c r="E39" s="3654"/>
      <c r="F39" s="4341"/>
      <c r="G39" s="4343"/>
      <c r="H39" s="1965"/>
      <c r="I39" s="1966"/>
      <c r="J39" s="1966"/>
      <c r="K39" s="1967"/>
      <c r="L39" s="1976" t="s">
        <v>935</v>
      </c>
      <c r="M39" s="1980" t="s">
        <v>936</v>
      </c>
      <c r="N39" s="2224" t="s">
        <v>915</v>
      </c>
      <c r="O39" s="2224" t="s">
        <v>915</v>
      </c>
      <c r="P39" s="3114" t="s">
        <v>1524</v>
      </c>
    </row>
    <row r="40" spans="1:16" ht="22.2" customHeight="1" thickBot="1" x14ac:dyDescent="0.3">
      <c r="A40" s="3936"/>
      <c r="B40" s="3939"/>
      <c r="C40" s="4340"/>
      <c r="D40" s="4340"/>
      <c r="E40" s="4086"/>
      <c r="F40" s="4178"/>
      <c r="G40" s="4347"/>
      <c r="H40" s="1981" t="s">
        <v>8</v>
      </c>
      <c r="I40" s="1982">
        <f>SUM(I30:I34)</f>
        <v>597.9</v>
      </c>
      <c r="J40" s="1982">
        <f>SUM(J30:J34)</f>
        <v>621.70000000000005</v>
      </c>
      <c r="K40" s="1982">
        <f>SUM(K30:K34)</f>
        <v>618.9</v>
      </c>
      <c r="L40" s="1983"/>
      <c r="M40" s="1984"/>
      <c r="N40" s="1956"/>
      <c r="O40" s="1956"/>
      <c r="P40" s="1957"/>
    </row>
    <row r="41" spans="1:16" ht="13.8" customHeight="1" x14ac:dyDescent="0.25">
      <c r="A41" s="3934" t="s">
        <v>7</v>
      </c>
      <c r="B41" s="3937" t="s">
        <v>7</v>
      </c>
      <c r="C41" s="4338" t="s">
        <v>30</v>
      </c>
      <c r="D41" s="4338"/>
      <c r="E41" s="3653" t="s">
        <v>943</v>
      </c>
      <c r="F41" s="4345" t="s">
        <v>150</v>
      </c>
      <c r="G41" s="4346" t="s">
        <v>143</v>
      </c>
      <c r="H41" s="1948" t="s">
        <v>27</v>
      </c>
      <c r="I41" s="1958">
        <v>298.5</v>
      </c>
      <c r="J41" s="1958">
        <v>317.3</v>
      </c>
      <c r="K41" s="1949">
        <v>315.2</v>
      </c>
      <c r="L41" s="1985" t="s">
        <v>151</v>
      </c>
      <c r="M41" s="2037" t="s">
        <v>795</v>
      </c>
      <c r="N41" s="3123">
        <v>20</v>
      </c>
      <c r="O41" s="3123">
        <v>24</v>
      </c>
      <c r="P41" s="3111" t="s">
        <v>1525</v>
      </c>
    </row>
    <row r="42" spans="1:16" ht="51.6" customHeight="1" x14ac:dyDescent="0.25">
      <c r="A42" s="3935"/>
      <c r="B42" s="3938"/>
      <c r="C42" s="4339"/>
      <c r="D42" s="4339"/>
      <c r="E42" s="3654"/>
      <c r="F42" s="4341"/>
      <c r="G42" s="4343"/>
      <c r="H42" s="1962" t="s">
        <v>52</v>
      </c>
      <c r="I42" s="1963">
        <v>1.2</v>
      </c>
      <c r="J42" s="1963">
        <v>1.2</v>
      </c>
      <c r="K42" s="1964">
        <v>1.2</v>
      </c>
      <c r="L42" s="1968" t="s">
        <v>152</v>
      </c>
      <c r="M42" s="1979" t="s">
        <v>795</v>
      </c>
      <c r="N42" s="3125">
        <v>5500</v>
      </c>
      <c r="O42" s="3125">
        <v>9382</v>
      </c>
      <c r="P42" s="3114" t="s">
        <v>1526</v>
      </c>
    </row>
    <row r="43" spans="1:16" ht="106.2" customHeight="1" x14ac:dyDescent="0.25">
      <c r="A43" s="3935"/>
      <c r="B43" s="3938"/>
      <c r="C43" s="4339"/>
      <c r="D43" s="4339"/>
      <c r="E43" s="3654"/>
      <c r="F43" s="4341"/>
      <c r="G43" s="4343"/>
      <c r="H43" s="1962" t="s">
        <v>112</v>
      </c>
      <c r="I43" s="1963">
        <v>5.8</v>
      </c>
      <c r="J43" s="1963">
        <v>11.3</v>
      </c>
      <c r="K43" s="1964">
        <v>8.6</v>
      </c>
      <c r="L43" s="1968" t="s">
        <v>944</v>
      </c>
      <c r="M43" s="1979" t="s">
        <v>795</v>
      </c>
      <c r="N43" s="3125">
        <v>3</v>
      </c>
      <c r="O43" s="3125">
        <v>7</v>
      </c>
      <c r="P43" s="3114" t="s">
        <v>1527</v>
      </c>
    </row>
    <row r="44" spans="1:16" ht="43.8" customHeight="1" x14ac:dyDescent="0.25">
      <c r="A44" s="3935"/>
      <c r="B44" s="3938"/>
      <c r="C44" s="4339"/>
      <c r="D44" s="4339"/>
      <c r="E44" s="3654"/>
      <c r="F44" s="4341"/>
      <c r="G44" s="4343"/>
      <c r="H44" s="1962" t="s">
        <v>91</v>
      </c>
      <c r="I44" s="1963"/>
      <c r="J44" s="1963">
        <v>8.1999999999999993</v>
      </c>
      <c r="K44" s="1964">
        <v>8.1999999999999993</v>
      </c>
      <c r="L44" s="1968" t="s">
        <v>931</v>
      </c>
      <c r="M44" s="1979" t="s">
        <v>795</v>
      </c>
      <c r="N44" s="3125">
        <v>1050</v>
      </c>
      <c r="O44" s="3125">
        <v>2209</v>
      </c>
      <c r="P44" s="3114" t="s">
        <v>1528</v>
      </c>
    </row>
    <row r="45" spans="1:16" ht="111" customHeight="1" x14ac:dyDescent="0.25">
      <c r="A45" s="3935"/>
      <c r="B45" s="3938"/>
      <c r="C45" s="4339"/>
      <c r="D45" s="4339"/>
      <c r="E45" s="3654"/>
      <c r="F45" s="4341"/>
      <c r="G45" s="4343"/>
      <c r="H45" s="1965" t="s">
        <v>84</v>
      </c>
      <c r="I45" s="1963">
        <v>7.5</v>
      </c>
      <c r="J45" s="1963">
        <v>7.5</v>
      </c>
      <c r="K45" s="1964">
        <v>7.5</v>
      </c>
      <c r="L45" s="1978" t="s">
        <v>940</v>
      </c>
      <c r="M45" s="1979" t="s">
        <v>795</v>
      </c>
      <c r="N45" s="3125">
        <v>53</v>
      </c>
      <c r="O45" s="3125">
        <v>25</v>
      </c>
      <c r="P45" s="3114" t="s">
        <v>1529</v>
      </c>
    </row>
    <row r="46" spans="1:16" ht="95.4" customHeight="1" x14ac:dyDescent="0.25">
      <c r="A46" s="3935"/>
      <c r="B46" s="3938"/>
      <c r="C46" s="4339"/>
      <c r="D46" s="4339"/>
      <c r="E46" s="3654"/>
      <c r="F46" s="4341"/>
      <c r="G46" s="4343"/>
      <c r="H46" s="1986"/>
      <c r="I46" s="1963"/>
      <c r="J46" s="1963"/>
      <c r="K46" s="1964"/>
      <c r="L46" s="1978" t="s">
        <v>945</v>
      </c>
      <c r="M46" s="3132" t="s">
        <v>264</v>
      </c>
      <c r="N46" s="3125">
        <v>3</v>
      </c>
      <c r="O46" s="3125">
        <v>1</v>
      </c>
      <c r="P46" s="3114" t="s">
        <v>1530</v>
      </c>
    </row>
    <row r="47" spans="1:16" ht="48" customHeight="1" x14ac:dyDescent="0.25">
      <c r="A47" s="3935"/>
      <c r="B47" s="3938"/>
      <c r="C47" s="4339"/>
      <c r="D47" s="4339"/>
      <c r="E47" s="3654"/>
      <c r="F47" s="4341"/>
      <c r="G47" s="4343"/>
      <c r="H47" s="1986"/>
      <c r="I47" s="1987"/>
      <c r="J47" s="1987"/>
      <c r="K47" s="1987"/>
      <c r="L47" s="1978" t="s">
        <v>932</v>
      </c>
      <c r="M47" s="3131" t="s">
        <v>360</v>
      </c>
      <c r="N47" s="3125">
        <v>100</v>
      </c>
      <c r="O47" s="3125">
        <v>100</v>
      </c>
      <c r="P47" s="3114" t="s">
        <v>1531</v>
      </c>
    </row>
    <row r="48" spans="1:16" ht="66" x14ac:dyDescent="0.25">
      <c r="A48" s="3935"/>
      <c r="B48" s="3938"/>
      <c r="C48" s="4339"/>
      <c r="D48" s="4339"/>
      <c r="E48" s="3654"/>
      <c r="F48" s="4341"/>
      <c r="G48" s="4343"/>
      <c r="H48" s="1965"/>
      <c r="I48" s="1966"/>
      <c r="J48" s="1966"/>
      <c r="K48" s="1967"/>
      <c r="L48" s="1968" t="s">
        <v>933</v>
      </c>
      <c r="M48" s="1979" t="s">
        <v>934</v>
      </c>
      <c r="N48" s="2224" t="s">
        <v>915</v>
      </c>
      <c r="O48" s="2224" t="s">
        <v>915</v>
      </c>
      <c r="P48" s="3114" t="s">
        <v>1532</v>
      </c>
    </row>
    <row r="49" spans="1:16" ht="52.8" x14ac:dyDescent="0.25">
      <c r="A49" s="3935"/>
      <c r="B49" s="3938"/>
      <c r="C49" s="4339"/>
      <c r="D49" s="4339"/>
      <c r="E49" s="3654"/>
      <c r="F49" s="4341"/>
      <c r="G49" s="4343"/>
      <c r="H49" s="1965"/>
      <c r="I49" s="1966"/>
      <c r="J49" s="1966"/>
      <c r="K49" s="1967"/>
      <c r="L49" s="1976" t="s">
        <v>935</v>
      </c>
      <c r="M49" s="1980" t="s">
        <v>936</v>
      </c>
      <c r="N49" s="2224" t="s">
        <v>915</v>
      </c>
      <c r="O49" s="2224" t="s">
        <v>915</v>
      </c>
      <c r="P49" s="3114" t="s">
        <v>1533</v>
      </c>
    </row>
    <row r="50" spans="1:16" ht="14.4" thickBot="1" x14ac:dyDescent="0.3">
      <c r="A50" s="3936"/>
      <c r="B50" s="3939"/>
      <c r="C50" s="4340"/>
      <c r="D50" s="4340"/>
      <c r="E50" s="3655"/>
      <c r="F50" s="4178"/>
      <c r="G50" s="4347"/>
      <c r="H50" s="1981" t="s">
        <v>8</v>
      </c>
      <c r="I50" s="1982">
        <f>SUM(I41:I45)</f>
        <v>313</v>
      </c>
      <c r="J50" s="1982">
        <f>SUM(J41:J45)</f>
        <v>345.5</v>
      </c>
      <c r="K50" s="1982">
        <f>SUM(K41:K45)</f>
        <v>340.7</v>
      </c>
      <c r="L50" s="1983"/>
      <c r="M50" s="1988"/>
      <c r="N50" s="1956"/>
      <c r="O50" s="1956"/>
      <c r="P50" s="3133"/>
    </row>
    <row r="51" spans="1:16" ht="46.2" customHeight="1" x14ac:dyDescent="0.25">
      <c r="A51" s="3934" t="s">
        <v>7</v>
      </c>
      <c r="B51" s="3937" t="s">
        <v>7</v>
      </c>
      <c r="C51" s="4338" t="s">
        <v>31</v>
      </c>
      <c r="D51" s="4338"/>
      <c r="E51" s="3654" t="s">
        <v>946</v>
      </c>
      <c r="F51" s="4341" t="s">
        <v>947</v>
      </c>
      <c r="G51" s="4343" t="s">
        <v>143</v>
      </c>
      <c r="H51" s="1965" t="s">
        <v>27</v>
      </c>
      <c r="I51" s="1963">
        <v>161.80000000000001</v>
      </c>
      <c r="J51" s="1963">
        <v>150.9</v>
      </c>
      <c r="K51" s="1964">
        <v>138.9</v>
      </c>
      <c r="L51" s="3134" t="s">
        <v>157</v>
      </c>
      <c r="M51" s="3132" t="s">
        <v>264</v>
      </c>
      <c r="N51" s="3125">
        <v>2</v>
      </c>
      <c r="O51" s="1980">
        <v>2</v>
      </c>
      <c r="P51" s="3135" t="s">
        <v>1602</v>
      </c>
    </row>
    <row r="52" spans="1:16" ht="83.4" customHeight="1" x14ac:dyDescent="0.25">
      <c r="A52" s="3935"/>
      <c r="B52" s="3938"/>
      <c r="C52" s="4339"/>
      <c r="D52" s="4339"/>
      <c r="E52" s="3654"/>
      <c r="F52" s="4341"/>
      <c r="G52" s="4343"/>
      <c r="H52" s="1962" t="s">
        <v>52</v>
      </c>
      <c r="I52" s="1963"/>
      <c r="J52" s="1963"/>
      <c r="K52" s="1964"/>
      <c r="L52" s="1989" t="s">
        <v>930</v>
      </c>
      <c r="M52" s="1979" t="s">
        <v>264</v>
      </c>
      <c r="N52" s="3125">
        <v>30</v>
      </c>
      <c r="O52" s="1980">
        <v>8</v>
      </c>
      <c r="P52" s="3114" t="s">
        <v>1582</v>
      </c>
    </row>
    <row r="53" spans="1:16" ht="42.6" customHeight="1" x14ac:dyDescent="0.25">
      <c r="A53" s="3935"/>
      <c r="B53" s="3938"/>
      <c r="C53" s="4339"/>
      <c r="D53" s="4339"/>
      <c r="E53" s="3654"/>
      <c r="F53" s="4341"/>
      <c r="G53" s="4343"/>
      <c r="H53" s="1962" t="s">
        <v>112</v>
      </c>
      <c r="I53" s="1963"/>
      <c r="J53" s="1963">
        <v>1</v>
      </c>
      <c r="K53" s="1964">
        <v>0</v>
      </c>
      <c r="L53" s="1989" t="s">
        <v>948</v>
      </c>
      <c r="M53" s="1979" t="s">
        <v>264</v>
      </c>
      <c r="N53" s="3125">
        <v>1</v>
      </c>
      <c r="O53" s="3125">
        <v>4</v>
      </c>
      <c r="P53" s="3114" t="s">
        <v>1580</v>
      </c>
    </row>
    <row r="54" spans="1:16" ht="41.4" customHeight="1" x14ac:dyDescent="0.25">
      <c r="A54" s="3935"/>
      <c r="B54" s="3938"/>
      <c r="C54" s="4339"/>
      <c r="D54" s="4339"/>
      <c r="E54" s="3654"/>
      <c r="F54" s="4341"/>
      <c r="G54" s="4343"/>
      <c r="H54" s="1962" t="s">
        <v>91</v>
      </c>
      <c r="I54" s="1963"/>
      <c r="J54" s="1963"/>
      <c r="K54" s="1964"/>
      <c r="L54" s="1989" t="s">
        <v>949</v>
      </c>
      <c r="M54" s="1979" t="s">
        <v>264</v>
      </c>
      <c r="N54" s="3125">
        <v>1</v>
      </c>
      <c r="O54" s="3125">
        <v>1</v>
      </c>
      <c r="P54" s="3114" t="s">
        <v>1534</v>
      </c>
    </row>
    <row r="55" spans="1:16" ht="42" customHeight="1" x14ac:dyDescent="0.25">
      <c r="A55" s="3935"/>
      <c r="B55" s="3938"/>
      <c r="C55" s="4339"/>
      <c r="D55" s="4339"/>
      <c r="E55" s="3654"/>
      <c r="F55" s="4341"/>
      <c r="G55" s="4343"/>
      <c r="H55" s="1990" t="s">
        <v>84</v>
      </c>
      <c r="I55" s="1963">
        <v>0.2</v>
      </c>
      <c r="J55" s="1963">
        <v>0.2</v>
      </c>
      <c r="K55" s="1964">
        <v>0.2</v>
      </c>
      <c r="L55" s="981" t="s">
        <v>950</v>
      </c>
      <c r="M55" s="1216" t="s">
        <v>264</v>
      </c>
      <c r="N55" s="3125">
        <v>100</v>
      </c>
      <c r="O55" s="3125">
        <v>893</v>
      </c>
      <c r="P55" s="3114" t="s">
        <v>1581</v>
      </c>
    </row>
    <row r="56" spans="1:16" ht="70.2" customHeight="1" x14ac:dyDescent="0.25">
      <c r="A56" s="3935"/>
      <c r="B56" s="3938"/>
      <c r="C56" s="4339"/>
      <c r="D56" s="4339"/>
      <c r="E56" s="3654"/>
      <c r="F56" s="4341"/>
      <c r="G56" s="4343"/>
      <c r="H56" s="1986"/>
      <c r="I56" s="1963"/>
      <c r="J56" s="1963"/>
      <c r="K56" s="1964"/>
      <c r="L56" s="1978" t="s">
        <v>951</v>
      </c>
      <c r="M56" s="3132" t="s">
        <v>264</v>
      </c>
      <c r="N56" s="3125">
        <v>3</v>
      </c>
      <c r="O56" s="3125">
        <v>3</v>
      </c>
      <c r="P56" s="3114" t="s">
        <v>1583</v>
      </c>
    </row>
    <row r="57" spans="1:16" ht="30" customHeight="1" x14ac:dyDescent="0.25">
      <c r="A57" s="3935"/>
      <c r="B57" s="3938"/>
      <c r="C57" s="4339"/>
      <c r="D57" s="4339"/>
      <c r="E57" s="3654"/>
      <c r="F57" s="4341"/>
      <c r="G57" s="4343"/>
      <c r="H57" s="1986"/>
      <c r="I57" s="1963"/>
      <c r="J57" s="1963"/>
      <c r="K57" s="1964"/>
      <c r="L57" s="981" t="s">
        <v>945</v>
      </c>
      <c r="M57" s="3132" t="s">
        <v>264</v>
      </c>
      <c r="N57" s="3125"/>
      <c r="O57" s="3125">
        <v>1</v>
      </c>
      <c r="P57" s="3114" t="s">
        <v>1584</v>
      </c>
    </row>
    <row r="58" spans="1:16" ht="41.4" x14ac:dyDescent="0.25">
      <c r="A58" s="3935"/>
      <c r="B58" s="3938"/>
      <c r="C58" s="4339"/>
      <c r="D58" s="4339"/>
      <c r="E58" s="3654"/>
      <c r="F58" s="4341"/>
      <c r="G58" s="4343"/>
      <c r="H58" s="1991"/>
      <c r="I58" s="1992"/>
      <c r="J58" s="1992"/>
      <c r="K58" s="1992"/>
      <c r="L58" s="981" t="s">
        <v>952</v>
      </c>
      <c r="M58" s="3132" t="s">
        <v>264</v>
      </c>
      <c r="N58" s="3125"/>
      <c r="O58" s="3125">
        <v>2</v>
      </c>
      <c r="P58" s="3114" t="s">
        <v>1585</v>
      </c>
    </row>
    <row r="59" spans="1:16" ht="40.799999999999997" customHeight="1" x14ac:dyDescent="0.25">
      <c r="A59" s="3935"/>
      <c r="B59" s="3938"/>
      <c r="C59" s="4339"/>
      <c r="D59" s="4339"/>
      <c r="E59" s="3654"/>
      <c r="F59" s="4341"/>
      <c r="G59" s="4343"/>
      <c r="H59" s="1993"/>
      <c r="I59" s="1994"/>
      <c r="J59" s="1994"/>
      <c r="K59" s="1994"/>
      <c r="L59" s="981" t="s">
        <v>932</v>
      </c>
      <c r="M59" s="3131" t="s">
        <v>360</v>
      </c>
      <c r="N59" s="3125">
        <v>50</v>
      </c>
      <c r="O59" s="3125">
        <v>83</v>
      </c>
      <c r="P59" s="3114" t="s">
        <v>1535</v>
      </c>
    </row>
    <row r="60" spans="1:16" ht="32.4" customHeight="1" x14ac:dyDescent="0.25">
      <c r="A60" s="3935"/>
      <c r="B60" s="3938"/>
      <c r="C60" s="4339"/>
      <c r="D60" s="4339"/>
      <c r="E60" s="3654"/>
      <c r="F60" s="4341"/>
      <c r="G60" s="4343"/>
      <c r="H60" s="1965"/>
      <c r="I60" s="1966"/>
      <c r="J60" s="1966"/>
      <c r="K60" s="1967"/>
      <c r="L60" s="1995" t="s">
        <v>935</v>
      </c>
      <c r="M60" s="1996" t="s">
        <v>936</v>
      </c>
      <c r="N60" s="2224" t="s">
        <v>915</v>
      </c>
      <c r="O60" s="2224"/>
      <c r="P60" s="3114" t="s">
        <v>1536</v>
      </c>
    </row>
    <row r="61" spans="1:16" ht="40.799999999999997" customHeight="1" x14ac:dyDescent="0.25">
      <c r="A61" s="3935"/>
      <c r="B61" s="3938"/>
      <c r="C61" s="4339"/>
      <c r="D61" s="4339"/>
      <c r="E61" s="3654"/>
      <c r="F61" s="4342"/>
      <c r="G61" s="4344"/>
      <c r="H61" s="1965"/>
      <c r="I61" s="1966"/>
      <c r="J61" s="1966"/>
      <c r="K61" s="1967"/>
      <c r="L61" s="1997" t="s">
        <v>933</v>
      </c>
      <c r="M61" s="1979" t="s">
        <v>934</v>
      </c>
      <c r="N61" s="2224" t="s">
        <v>915</v>
      </c>
      <c r="O61" s="2224" t="s">
        <v>915</v>
      </c>
      <c r="P61" s="3114" t="s">
        <v>1537</v>
      </c>
    </row>
    <row r="62" spans="1:16" ht="18.600000000000001" customHeight="1" thickBot="1" x14ac:dyDescent="0.3">
      <c r="A62" s="3936"/>
      <c r="B62" s="3939"/>
      <c r="C62" s="4340"/>
      <c r="D62" s="4340"/>
      <c r="E62" s="3655"/>
      <c r="F62" s="1998"/>
      <c r="G62" s="1999"/>
      <c r="H62" s="1981" t="s">
        <v>8</v>
      </c>
      <c r="I62" s="1982">
        <f>SUM(I51:I55)</f>
        <v>162</v>
      </c>
      <c r="J62" s="1982">
        <f>SUM(J51:J55)</f>
        <v>152.1</v>
      </c>
      <c r="K62" s="1982">
        <f>SUM(K51:K55)</f>
        <v>139.1</v>
      </c>
      <c r="L62" s="2000"/>
      <c r="M62" s="2001"/>
      <c r="N62" s="2002"/>
      <c r="O62" s="2002"/>
      <c r="P62" s="2003"/>
    </row>
    <row r="63" spans="1:16" ht="13.8" customHeight="1" x14ac:dyDescent="0.25">
      <c r="A63" s="3934" t="s">
        <v>7</v>
      </c>
      <c r="B63" s="3937" t="s">
        <v>7</v>
      </c>
      <c r="C63" s="4338" t="s">
        <v>32</v>
      </c>
      <c r="D63" s="4338"/>
      <c r="E63" s="3653" t="s">
        <v>953</v>
      </c>
      <c r="F63" s="4345" t="s">
        <v>954</v>
      </c>
      <c r="G63" s="4346" t="s">
        <v>143</v>
      </c>
      <c r="H63" s="1948" t="s">
        <v>27</v>
      </c>
      <c r="I63" s="1958">
        <v>930.5</v>
      </c>
      <c r="J63" s="1958">
        <v>980.2</v>
      </c>
      <c r="K63" s="1949">
        <v>979.8</v>
      </c>
      <c r="L63" s="1985" t="s">
        <v>928</v>
      </c>
      <c r="M63" s="2037" t="s">
        <v>264</v>
      </c>
      <c r="N63" s="3123">
        <v>189</v>
      </c>
      <c r="O63" s="3123">
        <v>452</v>
      </c>
      <c r="P63" s="3114" t="s">
        <v>1538</v>
      </c>
    </row>
    <row r="64" spans="1:16" ht="27.6" x14ac:dyDescent="0.25">
      <c r="A64" s="3935"/>
      <c r="B64" s="3938"/>
      <c r="C64" s="4339"/>
      <c r="D64" s="4339"/>
      <c r="E64" s="3654"/>
      <c r="F64" s="4341"/>
      <c r="G64" s="4343"/>
      <c r="H64" s="1962" t="s">
        <v>52</v>
      </c>
      <c r="I64" s="1963">
        <v>5.5</v>
      </c>
      <c r="J64" s="1963">
        <v>5.5</v>
      </c>
      <c r="K64" s="1964">
        <v>5.5</v>
      </c>
      <c r="L64" s="1989" t="s">
        <v>955</v>
      </c>
      <c r="M64" s="1979" t="s">
        <v>264</v>
      </c>
      <c r="N64" s="3125">
        <v>65</v>
      </c>
      <c r="O64" s="3125">
        <v>194</v>
      </c>
      <c r="P64" s="3114" t="s">
        <v>1539</v>
      </c>
    </row>
    <row r="65" spans="1:16" ht="27.6" x14ac:dyDescent="0.25">
      <c r="A65" s="3935"/>
      <c r="B65" s="3938"/>
      <c r="C65" s="4339"/>
      <c r="D65" s="4339"/>
      <c r="E65" s="3654"/>
      <c r="F65" s="4341"/>
      <c r="G65" s="4343"/>
      <c r="H65" s="1962" t="s">
        <v>112</v>
      </c>
      <c r="I65" s="1963">
        <v>70</v>
      </c>
      <c r="J65" s="1963">
        <v>139</v>
      </c>
      <c r="K65" s="1964">
        <v>131</v>
      </c>
      <c r="L65" s="1989" t="s">
        <v>956</v>
      </c>
      <c r="M65" s="1979" t="s">
        <v>264</v>
      </c>
      <c r="N65" s="3125">
        <v>9</v>
      </c>
      <c r="O65" s="3125">
        <v>14</v>
      </c>
      <c r="P65" s="3114" t="s">
        <v>1586</v>
      </c>
    </row>
    <row r="66" spans="1:16" ht="27.6" x14ac:dyDescent="0.25">
      <c r="A66" s="3935"/>
      <c r="B66" s="3938"/>
      <c r="C66" s="4339"/>
      <c r="D66" s="4339"/>
      <c r="E66" s="3654"/>
      <c r="F66" s="4341"/>
      <c r="G66" s="4343"/>
      <c r="H66" s="1962" t="s">
        <v>91</v>
      </c>
      <c r="I66" s="1963"/>
      <c r="J66" s="1963"/>
      <c r="K66" s="1964"/>
      <c r="L66" s="1989" t="s">
        <v>957</v>
      </c>
      <c r="M66" s="1979" t="s">
        <v>925</v>
      </c>
      <c r="N66" s="1980">
        <v>16.899999999999999</v>
      </c>
      <c r="O66" s="3125">
        <v>53.9</v>
      </c>
      <c r="P66" s="3114" t="s">
        <v>1587</v>
      </c>
    </row>
    <row r="67" spans="1:16" ht="42" customHeight="1" x14ac:dyDescent="0.25">
      <c r="A67" s="3935"/>
      <c r="B67" s="3938"/>
      <c r="C67" s="4339"/>
      <c r="D67" s="4339"/>
      <c r="E67" s="3654"/>
      <c r="F67" s="4341"/>
      <c r="G67" s="4343"/>
      <c r="H67" s="1965" t="s">
        <v>84</v>
      </c>
      <c r="I67" s="1963">
        <v>13.9</v>
      </c>
      <c r="J67" s="1963">
        <v>13.9</v>
      </c>
      <c r="K67" s="1964">
        <v>13.9</v>
      </c>
      <c r="L67" s="1978" t="s">
        <v>958</v>
      </c>
      <c r="M67" s="1979" t="s">
        <v>795</v>
      </c>
      <c r="N67" s="3125">
        <v>27</v>
      </c>
      <c r="O67" s="3125">
        <v>27</v>
      </c>
      <c r="P67" s="3114" t="s">
        <v>1540</v>
      </c>
    </row>
    <row r="68" spans="1:16" ht="27.6" x14ac:dyDescent="0.25">
      <c r="A68" s="3935"/>
      <c r="B68" s="3938"/>
      <c r="C68" s="4339"/>
      <c r="D68" s="4339"/>
      <c r="E68" s="3654"/>
      <c r="F68" s="4341"/>
      <c r="G68" s="4343"/>
      <c r="H68" s="1965"/>
      <c r="I68" s="1963"/>
      <c r="J68" s="1963"/>
      <c r="K68" s="1964"/>
      <c r="L68" s="1978" t="s">
        <v>959</v>
      </c>
      <c r="M68" s="1979" t="s">
        <v>795</v>
      </c>
      <c r="N68" s="3125">
        <v>323</v>
      </c>
      <c r="O68" s="3125">
        <v>425</v>
      </c>
      <c r="P68" s="3114" t="s">
        <v>1541</v>
      </c>
    </row>
    <row r="69" spans="1:16" ht="31.8" customHeight="1" x14ac:dyDescent="0.25">
      <c r="A69" s="3935"/>
      <c r="B69" s="3938"/>
      <c r="C69" s="4339"/>
      <c r="D69" s="4339"/>
      <c r="E69" s="3654"/>
      <c r="F69" s="4341"/>
      <c r="G69" s="4343"/>
      <c r="H69" s="1965"/>
      <c r="I69" s="1963"/>
      <c r="J69" s="1963"/>
      <c r="K69" s="1964"/>
      <c r="L69" s="1978" t="s">
        <v>930</v>
      </c>
      <c r="M69" s="1979" t="s">
        <v>795</v>
      </c>
      <c r="N69" s="1980">
        <v>43</v>
      </c>
      <c r="O69" s="1980">
        <v>127</v>
      </c>
      <c r="P69" s="3114" t="s">
        <v>1588</v>
      </c>
    </row>
    <row r="70" spans="1:16" ht="27.6" x14ac:dyDescent="0.25">
      <c r="A70" s="3935"/>
      <c r="B70" s="3938"/>
      <c r="C70" s="4339"/>
      <c r="D70" s="4339"/>
      <c r="E70" s="3654"/>
      <c r="F70" s="4341"/>
      <c r="G70" s="4343"/>
      <c r="H70" s="1965"/>
      <c r="I70" s="1963"/>
      <c r="J70" s="1963"/>
      <c r="K70" s="1964"/>
      <c r="L70" s="1978" t="s">
        <v>960</v>
      </c>
      <c r="M70" s="1979" t="s">
        <v>795</v>
      </c>
      <c r="N70" s="3125">
        <v>6103</v>
      </c>
      <c r="O70" s="3125">
        <v>6599</v>
      </c>
      <c r="P70" s="3114" t="s">
        <v>1589</v>
      </c>
    </row>
    <row r="71" spans="1:16" ht="66.599999999999994" customHeight="1" x14ac:dyDescent="0.25">
      <c r="A71" s="3935"/>
      <c r="B71" s="3938"/>
      <c r="C71" s="4339"/>
      <c r="D71" s="4339"/>
      <c r="E71" s="3654"/>
      <c r="F71" s="4341"/>
      <c r="G71" s="4343"/>
      <c r="H71" s="1965"/>
      <c r="I71" s="1963"/>
      <c r="J71" s="1963"/>
      <c r="K71" s="1964"/>
      <c r="L71" s="981" t="s">
        <v>932</v>
      </c>
      <c r="M71" s="3131" t="s">
        <v>360</v>
      </c>
      <c r="N71" s="3125">
        <v>33</v>
      </c>
      <c r="O71" s="3125">
        <v>23</v>
      </c>
      <c r="P71" s="3114" t="s">
        <v>1542</v>
      </c>
    </row>
    <row r="72" spans="1:16" ht="93.6" customHeight="1" x14ac:dyDescent="0.25">
      <c r="A72" s="3935"/>
      <c r="B72" s="3938"/>
      <c r="C72" s="4339"/>
      <c r="D72" s="4339"/>
      <c r="E72" s="3654"/>
      <c r="F72" s="4341"/>
      <c r="G72" s="4343"/>
      <c r="H72" s="1965"/>
      <c r="I72" s="1963"/>
      <c r="J72" s="1963"/>
      <c r="K72" s="1964"/>
      <c r="L72" s="1995" t="s">
        <v>935</v>
      </c>
      <c r="M72" s="2004" t="s">
        <v>936</v>
      </c>
      <c r="N72" s="2224" t="s">
        <v>915</v>
      </c>
      <c r="O72" s="2224" t="s">
        <v>915</v>
      </c>
      <c r="P72" s="3114" t="s">
        <v>1543</v>
      </c>
    </row>
    <row r="73" spans="1:16" ht="41.4" x14ac:dyDescent="0.25">
      <c r="A73" s="3935"/>
      <c r="B73" s="3938"/>
      <c r="C73" s="4339"/>
      <c r="D73" s="4339"/>
      <c r="E73" s="3654"/>
      <c r="F73" s="4342"/>
      <c r="G73" s="4343"/>
      <c r="H73" s="1965"/>
      <c r="I73" s="1963"/>
      <c r="J73" s="1963"/>
      <c r="K73" s="1964"/>
      <c r="L73" s="1968" t="s">
        <v>933</v>
      </c>
      <c r="M73" s="2005" t="s">
        <v>934</v>
      </c>
      <c r="N73" s="2224" t="s">
        <v>915</v>
      </c>
      <c r="O73" s="2224" t="s">
        <v>915</v>
      </c>
      <c r="P73" s="3114" t="s">
        <v>1544</v>
      </c>
    </row>
    <row r="74" spans="1:16" ht="14.4" thickBot="1" x14ac:dyDescent="0.3">
      <c r="A74" s="1034"/>
      <c r="B74" s="2006"/>
      <c r="C74" s="2007"/>
      <c r="D74" s="1951"/>
      <c r="E74" s="3655"/>
      <c r="F74" s="2008"/>
      <c r="G74" s="1999"/>
      <c r="H74" s="1981" t="s">
        <v>8</v>
      </c>
      <c r="I74" s="1982">
        <f>SUM(I63:I67)</f>
        <v>1019.9</v>
      </c>
      <c r="J74" s="1982">
        <f>SUM(J63:J67)</f>
        <v>1138.6000000000001</v>
      </c>
      <c r="K74" s="1982">
        <f>SUM(K63:K67)</f>
        <v>1130.2</v>
      </c>
      <c r="L74" s="2000"/>
      <c r="M74" s="1984"/>
      <c r="N74" s="1956"/>
      <c r="O74" s="1956"/>
      <c r="P74" s="1957"/>
    </row>
    <row r="75" spans="1:16" ht="37.200000000000003" customHeight="1" x14ac:dyDescent="0.25">
      <c r="A75" s="3934" t="s">
        <v>7</v>
      </c>
      <c r="B75" s="3937" t="s">
        <v>7</v>
      </c>
      <c r="C75" s="4338" t="s">
        <v>33</v>
      </c>
      <c r="D75" s="4338"/>
      <c r="E75" s="3653" t="s">
        <v>961</v>
      </c>
      <c r="F75" s="4345" t="s">
        <v>153</v>
      </c>
      <c r="G75" s="4346" t="s">
        <v>143</v>
      </c>
      <c r="H75" s="1948" t="s">
        <v>27</v>
      </c>
      <c r="I75" s="1958">
        <v>308.3</v>
      </c>
      <c r="J75" s="1958">
        <v>308.3</v>
      </c>
      <c r="K75" s="1949">
        <v>308.2</v>
      </c>
      <c r="L75" s="2009" t="s">
        <v>154</v>
      </c>
      <c r="M75" s="3136" t="s">
        <v>360</v>
      </c>
      <c r="N75" s="3137">
        <v>72</v>
      </c>
      <c r="O75" s="3137">
        <v>73</v>
      </c>
      <c r="P75" s="3114" t="s">
        <v>1590</v>
      </c>
    </row>
    <row r="76" spans="1:16" ht="29.4" customHeight="1" x14ac:dyDescent="0.25">
      <c r="A76" s="3935"/>
      <c r="B76" s="3938"/>
      <c r="C76" s="4339"/>
      <c r="D76" s="4339"/>
      <c r="E76" s="3654"/>
      <c r="F76" s="4341"/>
      <c r="G76" s="4343"/>
      <c r="H76" s="1962" t="s">
        <v>52</v>
      </c>
      <c r="I76" s="1963"/>
      <c r="J76" s="1963"/>
      <c r="K76" s="1964"/>
      <c r="L76" s="2010" t="s">
        <v>155</v>
      </c>
      <c r="M76" s="3138" t="s">
        <v>264</v>
      </c>
      <c r="N76" s="3139">
        <v>27</v>
      </c>
      <c r="O76" s="3140">
        <v>37</v>
      </c>
      <c r="P76" s="3114" t="s">
        <v>1545</v>
      </c>
    </row>
    <row r="77" spans="1:16" ht="45" customHeight="1" x14ac:dyDescent="0.25">
      <c r="A77" s="3935"/>
      <c r="B77" s="3938"/>
      <c r="C77" s="4339"/>
      <c r="D77" s="4339"/>
      <c r="E77" s="3654"/>
      <c r="F77" s="4341"/>
      <c r="G77" s="4343"/>
      <c r="H77" s="1962" t="s">
        <v>112</v>
      </c>
      <c r="I77" s="1963">
        <v>35</v>
      </c>
      <c r="J77" s="1963">
        <v>71</v>
      </c>
      <c r="K77" s="1964">
        <v>51.4</v>
      </c>
      <c r="L77" s="2011" t="s">
        <v>962</v>
      </c>
      <c r="M77" s="3138" t="s">
        <v>264</v>
      </c>
      <c r="N77" s="3139">
        <v>95</v>
      </c>
      <c r="O77" s="3140">
        <v>254</v>
      </c>
      <c r="P77" s="3114" t="s">
        <v>1546</v>
      </c>
    </row>
    <row r="78" spans="1:16" ht="53.4" customHeight="1" x14ac:dyDescent="0.25">
      <c r="A78" s="3935"/>
      <c r="B78" s="3938"/>
      <c r="C78" s="4339"/>
      <c r="D78" s="4339"/>
      <c r="E78" s="3654"/>
      <c r="F78" s="4341"/>
      <c r="G78" s="4343"/>
      <c r="H78" s="1962" t="s">
        <v>91</v>
      </c>
      <c r="I78" s="1963"/>
      <c r="J78" s="1963"/>
      <c r="K78" s="1964"/>
      <c r="L78" s="2010" t="s">
        <v>963</v>
      </c>
      <c r="M78" s="3138" t="s">
        <v>925</v>
      </c>
      <c r="N78" s="3139">
        <v>20</v>
      </c>
      <c r="O78" s="3140">
        <v>30.7</v>
      </c>
      <c r="P78" s="3114" t="s">
        <v>1591</v>
      </c>
    </row>
    <row r="79" spans="1:16" ht="27.6" x14ac:dyDescent="0.25">
      <c r="A79" s="3935"/>
      <c r="B79" s="3938"/>
      <c r="C79" s="4339"/>
      <c r="D79" s="4339"/>
      <c r="E79" s="3654"/>
      <c r="F79" s="4341"/>
      <c r="G79" s="4343"/>
      <c r="H79" s="1965" t="s">
        <v>84</v>
      </c>
      <c r="I79" s="1963">
        <v>11.6</v>
      </c>
      <c r="J79" s="1963">
        <v>11.6</v>
      </c>
      <c r="K79" s="1964">
        <v>11.6</v>
      </c>
      <c r="L79" s="3156" t="s">
        <v>955</v>
      </c>
      <c r="M79" s="3138" t="s">
        <v>795</v>
      </c>
      <c r="N79" s="3139">
        <v>20</v>
      </c>
      <c r="O79" s="3140">
        <v>20</v>
      </c>
      <c r="P79" s="3114" t="s">
        <v>1547</v>
      </c>
    </row>
    <row r="80" spans="1:16" ht="27.6" x14ac:dyDescent="0.25">
      <c r="A80" s="3935"/>
      <c r="B80" s="3938"/>
      <c r="C80" s="4339"/>
      <c r="D80" s="4339"/>
      <c r="E80" s="3654"/>
      <c r="F80" s="4341"/>
      <c r="G80" s="4343"/>
      <c r="H80" s="1965"/>
      <c r="I80" s="1963"/>
      <c r="J80" s="1963"/>
      <c r="K80" s="1964"/>
      <c r="L80" s="3141" t="s">
        <v>964</v>
      </c>
      <c r="M80" s="3138" t="s">
        <v>264</v>
      </c>
      <c r="N80" s="3139">
        <v>1</v>
      </c>
      <c r="O80" s="3140">
        <v>1</v>
      </c>
      <c r="P80" s="3114" t="s">
        <v>1548</v>
      </c>
    </row>
    <row r="81" spans="1:16" ht="39.6" x14ac:dyDescent="0.25">
      <c r="A81" s="3935"/>
      <c r="B81" s="3938"/>
      <c r="C81" s="4339"/>
      <c r="D81" s="4339"/>
      <c r="E81" s="3654"/>
      <c r="F81" s="4341"/>
      <c r="G81" s="4343"/>
      <c r="H81" s="4366"/>
      <c r="I81" s="4357"/>
      <c r="J81" s="4357"/>
      <c r="K81" s="4357"/>
      <c r="L81" s="3156" t="s">
        <v>965</v>
      </c>
      <c r="M81" s="3138" t="s">
        <v>360</v>
      </c>
      <c r="N81" s="3139">
        <v>5</v>
      </c>
      <c r="O81" s="3139">
        <v>261</v>
      </c>
      <c r="P81" s="3114" t="s">
        <v>1549</v>
      </c>
    </row>
    <row r="82" spans="1:16" ht="27.6" x14ac:dyDescent="0.25">
      <c r="A82" s="3935"/>
      <c r="B82" s="3938"/>
      <c r="C82" s="4339"/>
      <c r="D82" s="4339"/>
      <c r="E82" s="3654"/>
      <c r="F82" s="4341"/>
      <c r="G82" s="4343"/>
      <c r="H82" s="4367"/>
      <c r="I82" s="4358"/>
      <c r="J82" s="4358"/>
      <c r="K82" s="4358"/>
      <c r="L82" s="2012" t="s">
        <v>966</v>
      </c>
      <c r="M82" s="3142" t="s">
        <v>264</v>
      </c>
      <c r="N82" s="3139">
        <v>1</v>
      </c>
      <c r="O82" s="3140">
        <v>1</v>
      </c>
      <c r="P82" s="3114" t="s">
        <v>1550</v>
      </c>
    </row>
    <row r="83" spans="1:16" ht="41.4" x14ac:dyDescent="0.25">
      <c r="A83" s="3935"/>
      <c r="B83" s="3938"/>
      <c r="C83" s="4339"/>
      <c r="D83" s="4339"/>
      <c r="E83" s="3654"/>
      <c r="F83" s="4341"/>
      <c r="G83" s="4343"/>
      <c r="H83" s="1966"/>
      <c r="I83" s="1987"/>
      <c r="J83" s="1987"/>
      <c r="K83" s="1987"/>
      <c r="L83" s="2012" t="s">
        <v>932</v>
      </c>
      <c r="M83" s="3143" t="s">
        <v>360</v>
      </c>
      <c r="N83" s="3139">
        <v>50</v>
      </c>
      <c r="O83" s="3139">
        <v>50</v>
      </c>
      <c r="P83" s="3114" t="s">
        <v>1551</v>
      </c>
    </row>
    <row r="84" spans="1:16" ht="73.2" customHeight="1" x14ac:dyDescent="0.25">
      <c r="A84" s="3935"/>
      <c r="B84" s="3938"/>
      <c r="C84" s="4339"/>
      <c r="D84" s="4339"/>
      <c r="E84" s="3654"/>
      <c r="F84" s="4341"/>
      <c r="G84" s="4343"/>
      <c r="H84" s="1965"/>
      <c r="I84" s="1966"/>
      <c r="J84" s="1966"/>
      <c r="K84" s="1967"/>
      <c r="L84" s="2010" t="s">
        <v>933</v>
      </c>
      <c r="M84" s="2013" t="s">
        <v>934</v>
      </c>
      <c r="N84" s="2224" t="s">
        <v>915</v>
      </c>
      <c r="O84" s="2224" t="s">
        <v>915</v>
      </c>
      <c r="P84" s="3114" t="s">
        <v>1552</v>
      </c>
    </row>
    <row r="85" spans="1:16" ht="39.6" x14ac:dyDescent="0.25">
      <c r="A85" s="4363"/>
      <c r="B85" s="4364"/>
      <c r="C85" s="4365"/>
      <c r="D85" s="4365"/>
      <c r="E85" s="3654"/>
      <c r="F85" s="4342"/>
      <c r="G85" s="4344"/>
      <c r="H85" s="1965"/>
      <c r="I85" s="1966"/>
      <c r="J85" s="1966"/>
      <c r="K85" s="1967"/>
      <c r="L85" s="2012" t="s">
        <v>935</v>
      </c>
      <c r="M85" s="139" t="s">
        <v>936</v>
      </c>
      <c r="N85" s="2224" t="s">
        <v>915</v>
      </c>
      <c r="O85" s="2224" t="s">
        <v>915</v>
      </c>
      <c r="P85" s="3114" t="s">
        <v>1553</v>
      </c>
    </row>
    <row r="86" spans="1:16" ht="14.4" thickBot="1" x14ac:dyDescent="0.3">
      <c r="A86" s="1034"/>
      <c r="B86" s="2006"/>
      <c r="C86" s="2014"/>
      <c r="D86" s="1951"/>
      <c r="E86" s="3655"/>
      <c r="F86" s="1998"/>
      <c r="G86" s="1999"/>
      <c r="H86" s="1981" t="s">
        <v>8</v>
      </c>
      <c r="I86" s="1982">
        <f>SUM(I75:I79)</f>
        <v>354.90000000000003</v>
      </c>
      <c r="J86" s="1982">
        <f>SUM(J75:J79)</f>
        <v>390.90000000000003</v>
      </c>
      <c r="K86" s="1982">
        <f>SUM(K75:K79)</f>
        <v>371.2</v>
      </c>
      <c r="L86" s="2000"/>
      <c r="M86" s="1984"/>
      <c r="N86" s="1956"/>
      <c r="O86" s="1956"/>
      <c r="P86" s="1957"/>
    </row>
    <row r="87" spans="1:16" ht="14.4" thickBot="1" x14ac:dyDescent="0.3">
      <c r="A87" s="2015" t="s">
        <v>7</v>
      </c>
      <c r="B87" s="1007" t="s">
        <v>7</v>
      </c>
      <c r="C87" s="2016"/>
      <c r="D87" s="2017"/>
      <c r="E87" s="4359" t="s">
        <v>308</v>
      </c>
      <c r="F87" s="4359"/>
      <c r="G87" s="4360"/>
      <c r="H87" s="2018" t="s">
        <v>8</v>
      </c>
      <c r="I87" s="2019">
        <f>SUM(I13+I15+I19+I29+I40+I50+I62+I74+I86)</f>
        <v>3643.5</v>
      </c>
      <c r="J87" s="2019">
        <f>SUM(J13+J15+J19+J29+J40+J50+J62+J74+J86)</f>
        <v>3831.4</v>
      </c>
      <c r="K87" s="2019">
        <f>SUM(K13+K15+K19+K29+K40+K50+K62+K74+K86)</f>
        <v>3778.8999999999996</v>
      </c>
      <c r="L87" s="2020"/>
      <c r="M87" s="2021"/>
      <c r="N87" s="2022"/>
      <c r="O87" s="2022"/>
      <c r="P87" s="2023"/>
    </row>
    <row r="88" spans="1:16" ht="14.4" thickBot="1" x14ac:dyDescent="0.3">
      <c r="A88" s="941" t="s">
        <v>7</v>
      </c>
      <c r="B88" s="2024" t="s">
        <v>9</v>
      </c>
      <c r="C88" s="2025" t="s">
        <v>967</v>
      </c>
      <c r="D88" s="1935"/>
      <c r="E88" s="2026"/>
      <c r="F88" s="2026"/>
      <c r="G88" s="2026"/>
      <c r="H88" s="2026"/>
      <c r="I88" s="2026"/>
      <c r="J88" s="2026"/>
      <c r="K88" s="2026"/>
      <c r="L88" s="2026"/>
      <c r="M88" s="2026"/>
      <c r="N88" s="2026"/>
      <c r="O88" s="2026"/>
      <c r="P88" s="2047"/>
    </row>
    <row r="89" spans="1:16" ht="40.200000000000003" thickBot="1" x14ac:dyDescent="0.3">
      <c r="A89" s="941"/>
      <c r="B89" s="2024"/>
      <c r="C89" s="2027"/>
      <c r="D89" s="2028"/>
      <c r="E89" s="2029"/>
      <c r="F89" s="2029"/>
      <c r="G89" s="2029"/>
      <c r="H89" s="2029"/>
      <c r="I89" s="2029"/>
      <c r="J89" s="2029"/>
      <c r="K89" s="2030"/>
      <c r="L89" s="1945" t="s">
        <v>968</v>
      </c>
      <c r="M89" s="1015" t="s">
        <v>360</v>
      </c>
      <c r="N89" s="1357">
        <v>2</v>
      </c>
      <c r="O89" s="3144">
        <v>38.200000000000003</v>
      </c>
      <c r="P89" s="3145" t="s">
        <v>1554</v>
      </c>
    </row>
    <row r="90" spans="1:16" ht="55.2" x14ac:dyDescent="0.25">
      <c r="A90" s="3949" t="s">
        <v>7</v>
      </c>
      <c r="B90" s="3952" t="s">
        <v>9</v>
      </c>
      <c r="C90" s="4356" t="s">
        <v>7</v>
      </c>
      <c r="D90" s="1961"/>
      <c r="E90" s="3654" t="s">
        <v>969</v>
      </c>
      <c r="F90" s="4342" t="s">
        <v>46</v>
      </c>
      <c r="G90" s="4343" t="s">
        <v>143</v>
      </c>
      <c r="H90" s="1965" t="s">
        <v>27</v>
      </c>
      <c r="I90" s="1963">
        <v>20</v>
      </c>
      <c r="J90" s="1963">
        <v>20</v>
      </c>
      <c r="K90" s="1964">
        <v>20</v>
      </c>
      <c r="L90" s="3146" t="s">
        <v>970</v>
      </c>
      <c r="M90" s="3125" t="s">
        <v>360</v>
      </c>
      <c r="N90" s="1032">
        <v>22.6</v>
      </c>
      <c r="O90" s="1032">
        <v>48.6</v>
      </c>
      <c r="P90" s="3135" t="s">
        <v>1588</v>
      </c>
    </row>
    <row r="91" spans="1:16" ht="27.6" x14ac:dyDescent="0.25">
      <c r="A91" s="3950"/>
      <c r="B91" s="3938"/>
      <c r="C91" s="4356"/>
      <c r="D91" s="1961"/>
      <c r="E91" s="3654"/>
      <c r="F91" s="4341"/>
      <c r="G91" s="4343"/>
      <c r="H91" s="1962"/>
      <c r="I91" s="1963"/>
      <c r="J91" s="1963"/>
      <c r="K91" s="1964"/>
      <c r="L91" s="1090" t="s">
        <v>971</v>
      </c>
      <c r="M91" s="3147" t="s">
        <v>264</v>
      </c>
      <c r="N91" s="984">
        <v>3</v>
      </c>
      <c r="O91" s="984">
        <v>3</v>
      </c>
      <c r="P91" s="3114" t="s">
        <v>1592</v>
      </c>
    </row>
    <row r="92" spans="1:16" ht="41.4" x14ac:dyDescent="0.25">
      <c r="A92" s="3950"/>
      <c r="B92" s="3938"/>
      <c r="C92" s="4356"/>
      <c r="D92" s="1961"/>
      <c r="E92" s="3654"/>
      <c r="F92" s="4341"/>
      <c r="G92" s="4343"/>
      <c r="H92" s="1962"/>
      <c r="I92" s="1963"/>
      <c r="J92" s="1963"/>
      <c r="K92" s="1964"/>
      <c r="L92" s="2032" t="s">
        <v>972</v>
      </c>
      <c r="M92" s="3125" t="s">
        <v>313</v>
      </c>
      <c r="N92" s="984">
        <v>9</v>
      </c>
      <c r="O92" s="984">
        <v>12</v>
      </c>
      <c r="P92" s="3114" t="s">
        <v>1555</v>
      </c>
    </row>
    <row r="93" spans="1:16" ht="14.4" thickBot="1" x14ac:dyDescent="0.3">
      <c r="A93" s="3951"/>
      <c r="B93" s="3953"/>
      <c r="C93" s="4351"/>
      <c r="D93" s="1951"/>
      <c r="E93" s="3655"/>
      <c r="F93" s="4354"/>
      <c r="G93" s="4347"/>
      <c r="H93" s="2033" t="s">
        <v>8</v>
      </c>
      <c r="I93" s="1982">
        <f>SUM(I90:I92)</f>
        <v>20</v>
      </c>
      <c r="J93" s="1982">
        <f>SUM(J90:J92)</f>
        <v>20</v>
      </c>
      <c r="K93" s="1982">
        <f>SUM(K90:K92)</f>
        <v>20</v>
      </c>
      <c r="L93" s="3148"/>
      <c r="M93" s="2034"/>
      <c r="N93" s="1988"/>
      <c r="O93" s="1988"/>
      <c r="P93" s="1957"/>
    </row>
    <row r="94" spans="1:16" ht="44.4" customHeight="1" x14ac:dyDescent="0.25">
      <c r="A94" s="3949" t="s">
        <v>7</v>
      </c>
      <c r="B94" s="3952" t="s">
        <v>9</v>
      </c>
      <c r="C94" s="4350" t="s">
        <v>9</v>
      </c>
      <c r="D94" s="1947"/>
      <c r="E94" s="4361" t="s">
        <v>973</v>
      </c>
      <c r="F94" s="4353" t="s">
        <v>46</v>
      </c>
      <c r="G94" s="4346" t="s">
        <v>143</v>
      </c>
      <c r="H94" s="1948" t="s">
        <v>27</v>
      </c>
      <c r="I94" s="1958"/>
      <c r="J94" s="1958"/>
      <c r="K94" s="1949"/>
      <c r="L94" s="3149" t="s">
        <v>974</v>
      </c>
      <c r="M94" s="3116" t="s">
        <v>313</v>
      </c>
      <c r="N94" s="2890">
        <v>1</v>
      </c>
      <c r="O94" s="2890">
        <v>3</v>
      </c>
      <c r="P94" s="3114" t="s">
        <v>1593</v>
      </c>
    </row>
    <row r="95" spans="1:16" ht="14.4" thickBot="1" x14ac:dyDescent="0.3">
      <c r="A95" s="3951"/>
      <c r="B95" s="3953"/>
      <c r="C95" s="4351"/>
      <c r="D95" s="1951"/>
      <c r="E95" s="4362"/>
      <c r="F95" s="4354"/>
      <c r="G95" s="4347"/>
      <c r="H95" s="1981" t="s">
        <v>8</v>
      </c>
      <c r="I95" s="1982">
        <f>SUM(I94:I94)</f>
        <v>0</v>
      </c>
      <c r="J95" s="1982">
        <f>SUM(J94:J94)</f>
        <v>0</v>
      </c>
      <c r="K95" s="1982">
        <f>SUM(K94:K94)</f>
        <v>0</v>
      </c>
      <c r="L95" s="1954"/>
      <c r="M95" s="2035"/>
      <c r="N95" s="1956"/>
      <c r="O95" s="1956"/>
      <c r="P95" s="1957"/>
    </row>
    <row r="96" spans="1:16" ht="13.8" x14ac:dyDescent="0.25">
      <c r="A96" s="1028" t="s">
        <v>7</v>
      </c>
      <c r="B96" s="3937" t="s">
        <v>9</v>
      </c>
      <c r="C96" s="4338" t="s">
        <v>25</v>
      </c>
      <c r="D96" s="4338"/>
      <c r="E96" s="3653" t="s">
        <v>975</v>
      </c>
      <c r="F96" s="4345" t="s">
        <v>146</v>
      </c>
      <c r="G96" s="4346" t="s">
        <v>143</v>
      </c>
      <c r="H96" s="1948" t="s">
        <v>27</v>
      </c>
      <c r="I96" s="1958">
        <v>534.20000000000005</v>
      </c>
      <c r="J96" s="1958">
        <v>544.20000000000005</v>
      </c>
      <c r="K96" s="1949">
        <v>525.4</v>
      </c>
      <c r="L96" s="2036" t="s">
        <v>144</v>
      </c>
      <c r="M96" s="2037" t="s">
        <v>264</v>
      </c>
      <c r="N96" s="1221">
        <v>148</v>
      </c>
      <c r="O96" s="1221">
        <v>117</v>
      </c>
      <c r="P96" s="3114" t="s">
        <v>1594</v>
      </c>
    </row>
    <row r="97" spans="1:16" ht="39.6" x14ac:dyDescent="0.25">
      <c r="A97" s="3935"/>
      <c r="B97" s="3938"/>
      <c r="C97" s="4339"/>
      <c r="D97" s="4339"/>
      <c r="E97" s="3654"/>
      <c r="F97" s="4341"/>
      <c r="G97" s="4343"/>
      <c r="H97" s="1962" t="s">
        <v>52</v>
      </c>
      <c r="I97" s="1963">
        <v>5</v>
      </c>
      <c r="J97" s="1963">
        <v>5</v>
      </c>
      <c r="K97" s="1964">
        <v>5</v>
      </c>
      <c r="L97" s="3150" t="s">
        <v>145</v>
      </c>
      <c r="M97" s="1979" t="s">
        <v>264</v>
      </c>
      <c r="N97" s="3125">
        <v>4</v>
      </c>
      <c r="O97" s="3125">
        <v>3</v>
      </c>
      <c r="P97" s="3114" t="s">
        <v>1595</v>
      </c>
    </row>
    <row r="98" spans="1:16" ht="27.6" x14ac:dyDescent="0.25">
      <c r="A98" s="3935"/>
      <c r="B98" s="3938"/>
      <c r="C98" s="4339"/>
      <c r="D98" s="4339"/>
      <c r="E98" s="3654"/>
      <c r="F98" s="4341"/>
      <c r="G98" s="4343"/>
      <c r="H98" s="1962" t="s">
        <v>112</v>
      </c>
      <c r="I98" s="1963">
        <v>30</v>
      </c>
      <c r="J98" s="1963">
        <v>38</v>
      </c>
      <c r="K98" s="1964">
        <v>27.1</v>
      </c>
      <c r="L98" s="1968" t="s">
        <v>930</v>
      </c>
      <c r="M98" s="1979" t="s">
        <v>264</v>
      </c>
      <c r="N98" s="3125">
        <v>13</v>
      </c>
      <c r="O98" s="3125">
        <v>28</v>
      </c>
      <c r="P98" s="3114" t="s">
        <v>1556</v>
      </c>
    </row>
    <row r="99" spans="1:16" ht="27.6" x14ac:dyDescent="0.25">
      <c r="A99" s="3935"/>
      <c r="B99" s="3938"/>
      <c r="C99" s="4339"/>
      <c r="D99" s="4339"/>
      <c r="E99" s="3654"/>
      <c r="F99" s="4341"/>
      <c r="G99" s="4343"/>
      <c r="H99" s="1962" t="s">
        <v>91</v>
      </c>
      <c r="I99" s="1963"/>
      <c r="J99" s="1963"/>
      <c r="K99" s="1964"/>
      <c r="L99" s="1968" t="s">
        <v>976</v>
      </c>
      <c r="M99" s="3132" t="s">
        <v>925</v>
      </c>
      <c r="N99" s="3125">
        <v>11</v>
      </c>
      <c r="O99" s="3125">
        <v>11.2</v>
      </c>
      <c r="P99" s="3114" t="s">
        <v>1557</v>
      </c>
    </row>
    <row r="100" spans="1:16" ht="47.4" customHeight="1" x14ac:dyDescent="0.25">
      <c r="A100" s="3935"/>
      <c r="B100" s="3938"/>
      <c r="C100" s="4339"/>
      <c r="D100" s="4339"/>
      <c r="E100" s="3654"/>
      <c r="F100" s="4341"/>
      <c r="G100" s="4343"/>
      <c r="H100" s="1965" t="s">
        <v>84</v>
      </c>
      <c r="I100" s="1963">
        <v>12.6</v>
      </c>
      <c r="J100" s="1963">
        <v>12.6</v>
      </c>
      <c r="K100" s="1964">
        <v>12.6</v>
      </c>
      <c r="L100" s="981" t="s">
        <v>945</v>
      </c>
      <c r="M100" s="3132" t="s">
        <v>264</v>
      </c>
      <c r="N100" s="3125">
        <v>1</v>
      </c>
      <c r="O100" s="3125">
        <v>1</v>
      </c>
      <c r="P100" s="3114" t="s">
        <v>1558</v>
      </c>
    </row>
    <row r="101" spans="1:16" ht="41.4" x14ac:dyDescent="0.25">
      <c r="A101" s="3935"/>
      <c r="B101" s="3938"/>
      <c r="C101" s="4339"/>
      <c r="D101" s="4339"/>
      <c r="E101" s="3654"/>
      <c r="F101" s="4341"/>
      <c r="G101" s="4343"/>
      <c r="H101" s="1965"/>
      <c r="I101" s="1963"/>
      <c r="J101" s="1963"/>
      <c r="K101" s="1964"/>
      <c r="L101" s="981" t="s">
        <v>952</v>
      </c>
      <c r="M101" s="1979" t="s">
        <v>264</v>
      </c>
      <c r="N101" s="3125"/>
      <c r="O101" s="3125"/>
      <c r="P101" s="3114"/>
    </row>
    <row r="102" spans="1:16" ht="40.799999999999997" customHeight="1" x14ac:dyDescent="0.25">
      <c r="A102" s="3935"/>
      <c r="B102" s="3938"/>
      <c r="C102" s="4339"/>
      <c r="D102" s="4339"/>
      <c r="E102" s="3654"/>
      <c r="F102" s="4341"/>
      <c r="G102" s="4343"/>
      <c r="H102" s="1965"/>
      <c r="I102" s="1963"/>
      <c r="J102" s="1963"/>
      <c r="K102" s="1964"/>
      <c r="L102" s="981" t="s">
        <v>932</v>
      </c>
      <c r="M102" s="3131" t="s">
        <v>360</v>
      </c>
      <c r="N102" s="3125">
        <v>7</v>
      </c>
      <c r="O102" s="3125">
        <v>30</v>
      </c>
      <c r="P102" s="3114" t="s">
        <v>1559</v>
      </c>
    </row>
    <row r="103" spans="1:16" ht="41.4" x14ac:dyDescent="0.25">
      <c r="A103" s="3935"/>
      <c r="B103" s="3938"/>
      <c r="C103" s="4339"/>
      <c r="D103" s="4339"/>
      <c r="E103" s="3654"/>
      <c r="F103" s="4341"/>
      <c r="G103" s="4343"/>
      <c r="H103" s="1965"/>
      <c r="I103" s="1963"/>
      <c r="J103" s="1963"/>
      <c r="K103" s="1964"/>
      <c r="L103" s="1968" t="s">
        <v>933</v>
      </c>
      <c r="M103" s="2039" t="s">
        <v>934</v>
      </c>
      <c r="N103" s="2224" t="s">
        <v>915</v>
      </c>
      <c r="O103" s="2224" t="s">
        <v>915</v>
      </c>
      <c r="P103" s="3114" t="s">
        <v>1560</v>
      </c>
    </row>
    <row r="104" spans="1:16" ht="27.6" x14ac:dyDescent="0.25">
      <c r="A104" s="3935"/>
      <c r="B104" s="3938"/>
      <c r="C104" s="4339"/>
      <c r="D104" s="4339"/>
      <c r="E104" s="3654"/>
      <c r="F104" s="4341"/>
      <c r="G104" s="4343"/>
      <c r="H104" s="1965"/>
      <c r="I104" s="1966"/>
      <c r="J104" s="1966"/>
      <c r="K104" s="1967"/>
      <c r="L104" s="1995" t="s">
        <v>935</v>
      </c>
      <c r="M104" s="870" t="s">
        <v>936</v>
      </c>
      <c r="N104" s="2224" t="s">
        <v>915</v>
      </c>
      <c r="O104" s="2224" t="s">
        <v>915</v>
      </c>
      <c r="P104" s="3114" t="s">
        <v>1596</v>
      </c>
    </row>
    <row r="105" spans="1:16" ht="14.4" thickBot="1" x14ac:dyDescent="0.3">
      <c r="A105" s="3936"/>
      <c r="B105" s="3939"/>
      <c r="C105" s="4340"/>
      <c r="D105" s="4340"/>
      <c r="E105" s="3655"/>
      <c r="F105" s="4178"/>
      <c r="G105" s="4347"/>
      <c r="H105" s="1981" t="s">
        <v>8</v>
      </c>
      <c r="I105" s="1982">
        <f>SUM(I96:I100)</f>
        <v>581.80000000000007</v>
      </c>
      <c r="J105" s="1982">
        <f>SUM(J96:J100)</f>
        <v>599.80000000000007</v>
      </c>
      <c r="K105" s="1982">
        <f>SUM(K96:K100)</f>
        <v>570.1</v>
      </c>
      <c r="L105" s="2000"/>
      <c r="M105" s="1984"/>
      <c r="N105" s="1956"/>
      <c r="O105" s="1956"/>
      <c r="P105" s="1957"/>
    </row>
    <row r="106" spans="1:16" ht="158.4" customHeight="1" x14ac:dyDescent="0.25">
      <c r="A106" s="3934" t="s">
        <v>7</v>
      </c>
      <c r="B106" s="3937" t="s">
        <v>9</v>
      </c>
      <c r="C106" s="4338" t="s">
        <v>26</v>
      </c>
      <c r="D106" s="4338"/>
      <c r="E106" s="3653" t="s">
        <v>977</v>
      </c>
      <c r="F106" s="4345" t="s">
        <v>142</v>
      </c>
      <c r="G106" s="4346" t="s">
        <v>143</v>
      </c>
      <c r="H106" s="1948" t="s">
        <v>27</v>
      </c>
      <c r="I106" s="1958">
        <v>432</v>
      </c>
      <c r="J106" s="1958">
        <v>439.8</v>
      </c>
      <c r="K106" s="1949">
        <v>439.7</v>
      </c>
      <c r="L106" s="2036" t="s">
        <v>144</v>
      </c>
      <c r="M106" s="2037" t="s">
        <v>264</v>
      </c>
      <c r="N106" s="3123">
        <v>190</v>
      </c>
      <c r="O106" s="3123">
        <v>259</v>
      </c>
      <c r="P106" s="3111" t="s">
        <v>1561</v>
      </c>
    </row>
    <row r="107" spans="1:16" ht="163.80000000000001" customHeight="1" x14ac:dyDescent="0.25">
      <c r="A107" s="3935"/>
      <c r="B107" s="3938"/>
      <c r="C107" s="4339"/>
      <c r="D107" s="4339"/>
      <c r="E107" s="3654"/>
      <c r="F107" s="4341"/>
      <c r="G107" s="4343"/>
      <c r="H107" s="1962" t="s">
        <v>52</v>
      </c>
      <c r="I107" s="1963">
        <v>1.7</v>
      </c>
      <c r="J107" s="1963">
        <v>1.7</v>
      </c>
      <c r="K107" s="1964">
        <v>1.7</v>
      </c>
      <c r="L107" s="2038" t="s">
        <v>145</v>
      </c>
      <c r="M107" s="1979" t="s">
        <v>264</v>
      </c>
      <c r="N107" s="3125">
        <v>2</v>
      </c>
      <c r="O107" s="3125">
        <v>3</v>
      </c>
      <c r="P107" s="3114" t="s">
        <v>1562</v>
      </c>
    </row>
    <row r="108" spans="1:16" ht="84.6" customHeight="1" x14ac:dyDescent="0.25">
      <c r="A108" s="3935"/>
      <c r="B108" s="3938"/>
      <c r="C108" s="4339"/>
      <c r="D108" s="4339"/>
      <c r="E108" s="3654"/>
      <c r="F108" s="4341"/>
      <c r="G108" s="4343"/>
      <c r="H108" s="1962" t="s">
        <v>112</v>
      </c>
      <c r="I108" s="1963">
        <v>23.5</v>
      </c>
      <c r="J108" s="1963">
        <v>35</v>
      </c>
      <c r="K108" s="1964">
        <v>25</v>
      </c>
      <c r="L108" s="1968" t="s">
        <v>930</v>
      </c>
      <c r="M108" s="1979" t="s">
        <v>264</v>
      </c>
      <c r="N108" s="3125">
        <v>30</v>
      </c>
      <c r="O108" s="3125">
        <v>63</v>
      </c>
      <c r="P108" s="3114" t="s">
        <v>1563</v>
      </c>
    </row>
    <row r="109" spans="1:16" ht="42" customHeight="1" x14ac:dyDescent="0.25">
      <c r="A109" s="3935"/>
      <c r="B109" s="3938"/>
      <c r="C109" s="4339"/>
      <c r="D109" s="4339"/>
      <c r="E109" s="3654"/>
      <c r="F109" s="4341"/>
      <c r="G109" s="4343"/>
      <c r="H109" s="1962" t="s">
        <v>91</v>
      </c>
      <c r="I109" s="1963"/>
      <c r="J109" s="1963"/>
      <c r="K109" s="1964"/>
      <c r="L109" s="1968" t="s">
        <v>976</v>
      </c>
      <c r="M109" s="1979" t="s">
        <v>264</v>
      </c>
      <c r="N109" s="3125">
        <v>14000</v>
      </c>
      <c r="O109" s="3125">
        <v>18629</v>
      </c>
      <c r="P109" s="3114" t="s">
        <v>1564</v>
      </c>
    </row>
    <row r="110" spans="1:16" ht="66" x14ac:dyDescent="0.25">
      <c r="A110" s="3935"/>
      <c r="B110" s="3938"/>
      <c r="C110" s="4339"/>
      <c r="D110" s="4339"/>
      <c r="E110" s="3654"/>
      <c r="F110" s="4341"/>
      <c r="G110" s="4343"/>
      <c r="H110" s="1965" t="s">
        <v>84</v>
      </c>
      <c r="I110" s="1963">
        <v>12.2</v>
      </c>
      <c r="J110" s="1963">
        <v>12.2</v>
      </c>
      <c r="K110" s="1964">
        <v>12.2</v>
      </c>
      <c r="L110" s="981" t="s">
        <v>945</v>
      </c>
      <c r="M110" s="3132" t="s">
        <v>264</v>
      </c>
      <c r="N110" s="3125">
        <v>1</v>
      </c>
      <c r="O110" s="3125">
        <v>1</v>
      </c>
      <c r="P110" s="3114" t="s">
        <v>1565</v>
      </c>
    </row>
    <row r="111" spans="1:16" ht="55.2" customHeight="1" x14ac:dyDescent="0.25">
      <c r="A111" s="3935"/>
      <c r="B111" s="3938"/>
      <c r="C111" s="4339"/>
      <c r="D111" s="4339"/>
      <c r="E111" s="3654"/>
      <c r="F111" s="4341"/>
      <c r="G111" s="4343"/>
      <c r="H111" s="1965"/>
      <c r="I111" s="1963"/>
      <c r="J111" s="1963"/>
      <c r="K111" s="1964"/>
      <c r="L111" s="981" t="s">
        <v>952</v>
      </c>
      <c r="M111" s="3132" t="s">
        <v>264</v>
      </c>
      <c r="N111" s="3125">
        <v>2</v>
      </c>
      <c r="O111" s="3125">
        <v>2</v>
      </c>
      <c r="P111" s="3114" t="s">
        <v>1566</v>
      </c>
    </row>
    <row r="112" spans="1:16" ht="41.4" x14ac:dyDescent="0.25">
      <c r="A112" s="3935"/>
      <c r="B112" s="3938"/>
      <c r="C112" s="4339"/>
      <c r="D112" s="4339"/>
      <c r="E112" s="3654"/>
      <c r="F112" s="4341"/>
      <c r="G112" s="4343"/>
      <c r="H112" s="2040"/>
      <c r="I112" s="1992"/>
      <c r="J112" s="1992"/>
      <c r="K112" s="1992"/>
      <c r="L112" s="981" t="s">
        <v>932</v>
      </c>
      <c r="M112" s="3131" t="s">
        <v>360</v>
      </c>
      <c r="N112" s="3125">
        <v>25</v>
      </c>
      <c r="O112" s="3125">
        <v>95</v>
      </c>
      <c r="P112" s="3114" t="s">
        <v>1567</v>
      </c>
    </row>
    <row r="113" spans="1:16" ht="189" customHeight="1" x14ac:dyDescent="0.25">
      <c r="A113" s="3935"/>
      <c r="B113" s="3938"/>
      <c r="C113" s="4339"/>
      <c r="D113" s="4339"/>
      <c r="E113" s="3654"/>
      <c r="F113" s="4341"/>
      <c r="G113" s="4343"/>
      <c r="H113" s="4366"/>
      <c r="I113" s="4357"/>
      <c r="J113" s="4357"/>
      <c r="K113" s="4357"/>
      <c r="L113" s="1968" t="s">
        <v>933</v>
      </c>
      <c r="M113" s="2039" t="s">
        <v>934</v>
      </c>
      <c r="N113" s="2224" t="s">
        <v>915</v>
      </c>
      <c r="O113" s="2224" t="s">
        <v>915</v>
      </c>
      <c r="P113" s="3114" t="s">
        <v>1597</v>
      </c>
    </row>
    <row r="114" spans="1:16" ht="184.8" x14ac:dyDescent="0.25">
      <c r="A114" s="3935"/>
      <c r="B114" s="3938"/>
      <c r="C114" s="4339"/>
      <c r="D114" s="4339"/>
      <c r="E114" s="3654"/>
      <c r="F114" s="4342"/>
      <c r="G114" s="4344"/>
      <c r="H114" s="4368"/>
      <c r="I114" s="4369"/>
      <c r="J114" s="4369"/>
      <c r="K114" s="4369"/>
      <c r="L114" s="1995" t="s">
        <v>935</v>
      </c>
      <c r="M114" s="870" t="s">
        <v>936</v>
      </c>
      <c r="N114" s="2224" t="s">
        <v>915</v>
      </c>
      <c r="O114" s="2224" t="s">
        <v>915</v>
      </c>
      <c r="P114" s="3114" t="s">
        <v>1568</v>
      </c>
    </row>
    <row r="115" spans="1:16" ht="14.4" thickBot="1" x14ac:dyDescent="0.3">
      <c r="A115" s="3936"/>
      <c r="B115" s="3939"/>
      <c r="C115" s="4340"/>
      <c r="D115" s="4340"/>
      <c r="E115" s="3655"/>
      <c r="F115" s="2008"/>
      <c r="G115" s="1998"/>
      <c r="H115" s="1952" t="s">
        <v>8</v>
      </c>
      <c r="I115" s="1953">
        <f>SUM(I106:I110)</f>
        <v>469.4</v>
      </c>
      <c r="J115" s="1953">
        <f>SUM(J106:J110)</f>
        <v>488.7</v>
      </c>
      <c r="K115" s="1953">
        <f>SUM(K106:K110)</f>
        <v>478.59999999999997</v>
      </c>
      <c r="L115" s="1983"/>
      <c r="M115" s="2041"/>
      <c r="N115" s="1956"/>
      <c r="O115" s="1956"/>
      <c r="P115" s="1957"/>
    </row>
    <row r="116" spans="1:16" ht="67.2" customHeight="1" x14ac:dyDescent="0.25">
      <c r="A116" s="3934" t="s">
        <v>7</v>
      </c>
      <c r="B116" s="3937" t="s">
        <v>9</v>
      </c>
      <c r="C116" s="4338" t="s">
        <v>29</v>
      </c>
      <c r="D116" s="4338"/>
      <c r="E116" s="3653" t="s">
        <v>978</v>
      </c>
      <c r="F116" s="4345" t="s">
        <v>147</v>
      </c>
      <c r="G116" s="4346" t="s">
        <v>143</v>
      </c>
      <c r="H116" s="1948" t="s">
        <v>27</v>
      </c>
      <c r="I116" s="1958">
        <v>1581.2</v>
      </c>
      <c r="J116" s="1958">
        <v>1594.9</v>
      </c>
      <c r="K116" s="1949">
        <v>1593.3</v>
      </c>
      <c r="L116" s="2042" t="s">
        <v>144</v>
      </c>
      <c r="M116" s="2037" t="s">
        <v>264</v>
      </c>
      <c r="N116" s="3123">
        <v>13</v>
      </c>
      <c r="O116" s="3123">
        <v>15</v>
      </c>
      <c r="P116" s="3114" t="s">
        <v>1569</v>
      </c>
    </row>
    <row r="117" spans="1:16" ht="27" customHeight="1" x14ac:dyDescent="0.25">
      <c r="A117" s="3935"/>
      <c r="B117" s="3938"/>
      <c r="C117" s="4339"/>
      <c r="D117" s="4339"/>
      <c r="E117" s="3654"/>
      <c r="F117" s="4341"/>
      <c r="G117" s="4343"/>
      <c r="H117" s="1962" t="s">
        <v>52</v>
      </c>
      <c r="I117" s="1963">
        <v>1.8</v>
      </c>
      <c r="J117" s="1963">
        <v>1.8</v>
      </c>
      <c r="K117" s="1964">
        <v>1.8</v>
      </c>
      <c r="L117" s="3151" t="s">
        <v>145</v>
      </c>
      <c r="M117" s="1979" t="s">
        <v>264</v>
      </c>
      <c r="N117" s="3125">
        <v>1</v>
      </c>
      <c r="O117" s="3125">
        <v>1</v>
      </c>
      <c r="P117" s="3114" t="s">
        <v>1598</v>
      </c>
    </row>
    <row r="118" spans="1:16" ht="68.400000000000006" customHeight="1" x14ac:dyDescent="0.25">
      <c r="A118" s="3935"/>
      <c r="B118" s="3938"/>
      <c r="C118" s="4339"/>
      <c r="D118" s="4339"/>
      <c r="E118" s="3654"/>
      <c r="F118" s="4341"/>
      <c r="G118" s="4343"/>
      <c r="H118" s="1962" t="s">
        <v>112</v>
      </c>
      <c r="I118" s="1963">
        <v>75</v>
      </c>
      <c r="J118" s="1963">
        <v>115</v>
      </c>
      <c r="K118" s="1964">
        <v>88.9</v>
      </c>
      <c r="L118" s="2043" t="s">
        <v>149</v>
      </c>
      <c r="M118" s="1979" t="s">
        <v>264</v>
      </c>
      <c r="N118" s="3125">
        <v>52</v>
      </c>
      <c r="O118" s="3125">
        <v>59</v>
      </c>
      <c r="P118" s="3114" t="s">
        <v>1570</v>
      </c>
    </row>
    <row r="119" spans="1:16" ht="83.4" customHeight="1" x14ac:dyDescent="0.25">
      <c r="A119" s="3935"/>
      <c r="B119" s="3938"/>
      <c r="C119" s="4339"/>
      <c r="D119" s="4339"/>
      <c r="E119" s="3654"/>
      <c r="F119" s="4341"/>
      <c r="G119" s="4343"/>
      <c r="H119" s="1962" t="s">
        <v>91</v>
      </c>
      <c r="I119" s="1963"/>
      <c r="J119" s="1963"/>
      <c r="K119" s="1964"/>
      <c r="L119" s="1997" t="s">
        <v>979</v>
      </c>
      <c r="M119" s="1979" t="s">
        <v>264</v>
      </c>
      <c r="N119" s="3125">
        <v>6</v>
      </c>
      <c r="O119" s="3125">
        <v>12</v>
      </c>
      <c r="P119" s="3114" t="s">
        <v>1599</v>
      </c>
    </row>
    <row r="120" spans="1:16" ht="39.6" customHeight="1" x14ac:dyDescent="0.25">
      <c r="A120" s="3935"/>
      <c r="B120" s="3938"/>
      <c r="C120" s="4339"/>
      <c r="D120" s="4339"/>
      <c r="E120" s="3654"/>
      <c r="F120" s="4341"/>
      <c r="G120" s="4343"/>
      <c r="H120" s="1965" t="s">
        <v>84</v>
      </c>
      <c r="I120" s="1963">
        <v>19.7</v>
      </c>
      <c r="J120" s="1963">
        <v>19.7</v>
      </c>
      <c r="K120" s="1964">
        <v>19.7</v>
      </c>
      <c r="L120" s="1997" t="s">
        <v>976</v>
      </c>
      <c r="M120" s="1979" t="s">
        <v>264</v>
      </c>
      <c r="N120" s="3125">
        <v>13000</v>
      </c>
      <c r="O120" s="3125">
        <v>21488</v>
      </c>
      <c r="P120" s="3114" t="s">
        <v>1600</v>
      </c>
    </row>
    <row r="121" spans="1:16" ht="71.400000000000006" customHeight="1" x14ac:dyDescent="0.25">
      <c r="A121" s="3935"/>
      <c r="B121" s="3938"/>
      <c r="C121" s="4339"/>
      <c r="D121" s="4339"/>
      <c r="E121" s="3654"/>
      <c r="F121" s="4341"/>
      <c r="G121" s="4343"/>
      <c r="H121" s="1965"/>
      <c r="I121" s="1963"/>
      <c r="J121" s="1963"/>
      <c r="K121" s="1964"/>
      <c r="L121" s="1997" t="s">
        <v>962</v>
      </c>
      <c r="M121" s="1979" t="s">
        <v>264</v>
      </c>
      <c r="N121" s="3125">
        <v>12</v>
      </c>
      <c r="O121" s="3125">
        <v>23</v>
      </c>
      <c r="P121" s="3114" t="s">
        <v>1571</v>
      </c>
    </row>
    <row r="122" spans="1:16" ht="41.4" x14ac:dyDescent="0.25">
      <c r="A122" s="3935"/>
      <c r="B122" s="3938"/>
      <c r="C122" s="4339"/>
      <c r="D122" s="4339"/>
      <c r="E122" s="3654"/>
      <c r="F122" s="4341"/>
      <c r="G122" s="4343"/>
      <c r="H122" s="1965"/>
      <c r="I122" s="1963"/>
      <c r="J122" s="1963"/>
      <c r="K122" s="1964"/>
      <c r="L122" s="981" t="s">
        <v>952</v>
      </c>
      <c r="M122" s="3132" t="s">
        <v>264</v>
      </c>
      <c r="N122" s="3125"/>
      <c r="O122" s="3125"/>
      <c r="P122" s="3152"/>
    </row>
    <row r="123" spans="1:16" ht="134.4" customHeight="1" x14ac:dyDescent="0.25">
      <c r="A123" s="3935"/>
      <c r="B123" s="3938"/>
      <c r="C123" s="4339"/>
      <c r="D123" s="4339"/>
      <c r="E123" s="3654"/>
      <c r="F123" s="4341"/>
      <c r="G123" s="4343"/>
      <c r="H123" s="4370"/>
      <c r="I123" s="4357"/>
      <c r="J123" s="4357"/>
      <c r="K123" s="4357"/>
      <c r="L123" s="981" t="s">
        <v>945</v>
      </c>
      <c r="M123" s="3132" t="s">
        <v>264</v>
      </c>
      <c r="N123" s="3125">
        <v>1</v>
      </c>
      <c r="O123" s="3125">
        <v>3</v>
      </c>
      <c r="P123" s="3114" t="s">
        <v>1572</v>
      </c>
    </row>
    <row r="124" spans="1:16" ht="41.4" x14ac:dyDescent="0.25">
      <c r="A124" s="3935"/>
      <c r="B124" s="3938"/>
      <c r="C124" s="4339"/>
      <c r="D124" s="4339"/>
      <c r="E124" s="3654"/>
      <c r="F124" s="4341"/>
      <c r="G124" s="4343"/>
      <c r="H124" s="4371"/>
      <c r="I124" s="4369"/>
      <c r="J124" s="4369"/>
      <c r="K124" s="4369"/>
      <c r="L124" s="981" t="s">
        <v>932</v>
      </c>
      <c r="M124" s="3131" t="s">
        <v>360</v>
      </c>
      <c r="N124" s="3125">
        <v>30</v>
      </c>
      <c r="O124" s="3125">
        <v>39</v>
      </c>
      <c r="P124" s="3114" t="s">
        <v>1573</v>
      </c>
    </row>
    <row r="125" spans="1:16" ht="57.6" customHeight="1" x14ac:dyDescent="0.25">
      <c r="A125" s="3935"/>
      <c r="B125" s="3938"/>
      <c r="C125" s="4339"/>
      <c r="D125" s="4339"/>
      <c r="E125" s="3654"/>
      <c r="F125" s="4341"/>
      <c r="G125" s="4343"/>
      <c r="H125" s="1965"/>
      <c r="I125" s="1966"/>
      <c r="J125" s="1966"/>
      <c r="K125" s="1967"/>
      <c r="L125" s="1997" t="s">
        <v>933</v>
      </c>
      <c r="M125" s="2039" t="s">
        <v>934</v>
      </c>
      <c r="N125" s="2224" t="s">
        <v>915</v>
      </c>
      <c r="O125" s="2224" t="s">
        <v>915</v>
      </c>
      <c r="P125" s="3114" t="s">
        <v>1601</v>
      </c>
    </row>
    <row r="126" spans="1:16" ht="73.2" customHeight="1" x14ac:dyDescent="0.25">
      <c r="A126" s="3935"/>
      <c r="B126" s="3938"/>
      <c r="C126" s="4339"/>
      <c r="D126" s="4339"/>
      <c r="E126" s="3654"/>
      <c r="F126" s="4342"/>
      <c r="G126" s="4344"/>
      <c r="H126" s="1965"/>
      <c r="I126" s="1966"/>
      <c r="J126" s="1966"/>
      <c r="K126" s="1967"/>
      <c r="L126" s="1995" t="s">
        <v>935</v>
      </c>
      <c r="M126" s="870" t="s">
        <v>936</v>
      </c>
      <c r="N126" s="2224" t="s">
        <v>915</v>
      </c>
      <c r="O126" s="2224" t="s">
        <v>915</v>
      </c>
      <c r="P126" s="3114" t="s">
        <v>1574</v>
      </c>
    </row>
    <row r="127" spans="1:16" ht="14.4" thickBot="1" x14ac:dyDescent="0.3">
      <c r="A127" s="3936"/>
      <c r="B127" s="3939"/>
      <c r="C127" s="4340"/>
      <c r="D127" s="4340"/>
      <c r="E127" s="3655"/>
      <c r="F127" s="1998"/>
      <c r="G127" s="1999"/>
      <c r="H127" s="1952" t="s">
        <v>8</v>
      </c>
      <c r="I127" s="1953">
        <f>SUM(I116:I120)</f>
        <v>1677.7</v>
      </c>
      <c r="J127" s="1953">
        <f>SUM(J116:J120)</f>
        <v>1731.4</v>
      </c>
      <c r="K127" s="1953">
        <f>SUM(K116:K120)</f>
        <v>1703.7</v>
      </c>
      <c r="L127" s="3148"/>
      <c r="M127" s="2001"/>
      <c r="N127" s="1956"/>
      <c r="O127" s="1956"/>
      <c r="P127" s="1957"/>
    </row>
    <row r="128" spans="1:16" ht="14.4" customHeight="1" thickBot="1" x14ac:dyDescent="0.3">
      <c r="A128" s="941" t="s">
        <v>7</v>
      </c>
      <c r="B128" s="2024" t="s">
        <v>9</v>
      </c>
      <c r="C128" s="3991" t="s">
        <v>308</v>
      </c>
      <c r="D128" s="3991"/>
      <c r="E128" s="3991"/>
      <c r="F128" s="3991"/>
      <c r="G128" s="3992"/>
      <c r="H128" s="2044" t="s">
        <v>8</v>
      </c>
      <c r="I128" s="2045">
        <f>SUM(I93+I95+I105+I115+I127)</f>
        <v>2748.9</v>
      </c>
      <c r="J128" s="2045">
        <f>SUM(J93+J95+J105+J115+J127)</f>
        <v>2839.9</v>
      </c>
      <c r="K128" s="2045">
        <f>SUM(K93+K95+K105+K115+K127)</f>
        <v>2772.4</v>
      </c>
      <c r="L128" s="4372"/>
      <c r="M128" s="4373"/>
      <c r="N128" s="4373"/>
      <c r="O128" s="4373"/>
      <c r="P128" s="4374"/>
    </row>
    <row r="129" spans="1:16" ht="14.4" thickBot="1" x14ac:dyDescent="0.3">
      <c r="A129" s="941" t="s">
        <v>7</v>
      </c>
      <c r="B129" s="2024" t="s">
        <v>25</v>
      </c>
      <c r="C129" s="2046" t="s">
        <v>980</v>
      </c>
      <c r="D129" s="1935"/>
      <c r="E129" s="2026"/>
      <c r="F129" s="2026"/>
      <c r="G129" s="2026"/>
      <c r="H129" s="2026"/>
      <c r="I129" s="2026"/>
      <c r="J129" s="2026"/>
      <c r="K129" s="2026"/>
      <c r="L129" s="2026"/>
      <c r="M129" s="2026"/>
      <c r="N129" s="2026"/>
      <c r="O129" s="2026"/>
      <c r="P129" s="2047"/>
    </row>
    <row r="130" spans="1:16" ht="42" thickBot="1" x14ac:dyDescent="0.3">
      <c r="A130" s="993"/>
      <c r="B130" s="998"/>
      <c r="C130" s="2048"/>
      <c r="D130" s="2028"/>
      <c r="E130" s="2029"/>
      <c r="F130" s="2029"/>
      <c r="G130" s="2029"/>
      <c r="H130" s="2029"/>
      <c r="I130" s="2029"/>
      <c r="J130" s="2029"/>
      <c r="K130" s="2030"/>
      <c r="L130" s="2031" t="s">
        <v>981</v>
      </c>
      <c r="M130" s="2239" t="s">
        <v>914</v>
      </c>
      <c r="N130" s="2239" t="s">
        <v>915</v>
      </c>
      <c r="O130" s="2239" t="s">
        <v>915</v>
      </c>
      <c r="P130" s="1946"/>
    </row>
    <row r="131" spans="1:16" ht="68.400000000000006" customHeight="1" x14ac:dyDescent="0.25">
      <c r="A131" s="3949" t="s">
        <v>7</v>
      </c>
      <c r="B131" s="3952" t="s">
        <v>25</v>
      </c>
      <c r="C131" s="3954" t="s">
        <v>7</v>
      </c>
      <c r="D131" s="949"/>
      <c r="E131" s="3653" t="s">
        <v>982</v>
      </c>
      <c r="F131" s="4353" t="s">
        <v>46</v>
      </c>
      <c r="G131" s="4346" t="s">
        <v>143</v>
      </c>
      <c r="H131" s="1948" t="s">
        <v>27</v>
      </c>
      <c r="I131" s="1958"/>
      <c r="J131" s="1958"/>
      <c r="K131" s="1949"/>
      <c r="L131" s="1066" t="s">
        <v>983</v>
      </c>
      <c r="M131" s="1960" t="s">
        <v>264</v>
      </c>
      <c r="N131" s="975"/>
      <c r="O131" s="975"/>
      <c r="P131" s="3158" t="s">
        <v>1424</v>
      </c>
    </row>
    <row r="132" spans="1:16" ht="55.8" customHeight="1" x14ac:dyDescent="0.25">
      <c r="A132" s="3950"/>
      <c r="B132" s="3938"/>
      <c r="C132" s="3955"/>
      <c r="D132" s="977"/>
      <c r="E132" s="3654"/>
      <c r="F132" s="4341"/>
      <c r="G132" s="4343"/>
      <c r="H132" s="1962" t="s">
        <v>52</v>
      </c>
      <c r="I132" s="1966"/>
      <c r="J132" s="1966"/>
      <c r="K132" s="1964"/>
      <c r="L132" s="2049" t="s">
        <v>984</v>
      </c>
      <c r="M132" s="1950" t="s">
        <v>264</v>
      </c>
      <c r="N132" s="1001"/>
      <c r="O132" s="1001"/>
      <c r="P132" s="2050"/>
    </row>
    <row r="133" spans="1:16" ht="14.4" thickBot="1" x14ac:dyDescent="0.3">
      <c r="A133" s="3951"/>
      <c r="B133" s="3953"/>
      <c r="C133" s="4085"/>
      <c r="D133" s="1217"/>
      <c r="E133" s="3655"/>
      <c r="F133" s="4354"/>
      <c r="G133" s="4347"/>
      <c r="H133" s="1981" t="s">
        <v>8</v>
      </c>
      <c r="I133" s="1982"/>
      <c r="J133" s="1982"/>
      <c r="K133" s="1982"/>
      <c r="L133" s="1093"/>
      <c r="M133" s="2051"/>
      <c r="N133" s="1956"/>
      <c r="O133" s="1956"/>
      <c r="P133" s="1957"/>
    </row>
    <row r="134" spans="1:16" ht="72.599999999999994" customHeight="1" x14ac:dyDescent="0.25">
      <c r="A134" s="3949" t="s">
        <v>7</v>
      </c>
      <c r="B134" s="3952" t="s">
        <v>25</v>
      </c>
      <c r="C134" s="3954" t="s">
        <v>9</v>
      </c>
      <c r="D134" s="949"/>
      <c r="E134" s="3946" t="s">
        <v>985</v>
      </c>
      <c r="F134" s="4353" t="s">
        <v>46</v>
      </c>
      <c r="G134" s="4346" t="s">
        <v>143</v>
      </c>
      <c r="H134" s="1948" t="s">
        <v>27</v>
      </c>
      <c r="I134" s="1958"/>
      <c r="J134" s="1958"/>
      <c r="K134" s="1949"/>
      <c r="L134" s="4375" t="s">
        <v>986</v>
      </c>
      <c r="M134" s="3118" t="s">
        <v>264</v>
      </c>
      <c r="N134" s="2890">
        <v>4</v>
      </c>
      <c r="O134" s="2890">
        <v>5</v>
      </c>
      <c r="P134" s="4376" t="s">
        <v>1575</v>
      </c>
    </row>
    <row r="135" spans="1:16" ht="13.8" customHeight="1" thickBot="1" x14ac:dyDescent="0.3">
      <c r="A135" s="3951"/>
      <c r="B135" s="3953"/>
      <c r="C135" s="4085"/>
      <c r="D135" s="1217"/>
      <c r="E135" s="3948"/>
      <c r="F135" s="4354"/>
      <c r="G135" s="4347"/>
      <c r="H135" s="1981" t="s">
        <v>8</v>
      </c>
      <c r="I135" s="1982"/>
      <c r="J135" s="1982"/>
      <c r="K135" s="1982"/>
      <c r="L135" s="4032"/>
      <c r="M135" s="1955"/>
      <c r="N135" s="1956"/>
      <c r="O135" s="1956"/>
      <c r="P135" s="3980"/>
    </row>
    <row r="136" spans="1:16" ht="58.2" customHeight="1" x14ac:dyDescent="0.25">
      <c r="A136" s="3949" t="s">
        <v>7</v>
      </c>
      <c r="B136" s="3952" t="s">
        <v>25</v>
      </c>
      <c r="C136" s="3954" t="s">
        <v>25</v>
      </c>
      <c r="D136" s="949"/>
      <c r="E136" s="3653" t="s">
        <v>987</v>
      </c>
      <c r="F136" s="4353" t="s">
        <v>46</v>
      </c>
      <c r="G136" s="4346" t="s">
        <v>143</v>
      </c>
      <c r="H136" s="1948" t="s">
        <v>27</v>
      </c>
      <c r="I136" s="1958">
        <v>28</v>
      </c>
      <c r="J136" s="1958">
        <v>12</v>
      </c>
      <c r="K136" s="1949">
        <v>12</v>
      </c>
      <c r="L136" s="3115" t="s">
        <v>988</v>
      </c>
      <c r="M136" s="3118" t="s">
        <v>264</v>
      </c>
      <c r="N136" s="2890">
        <v>1</v>
      </c>
      <c r="O136" s="2890">
        <v>1</v>
      </c>
      <c r="P136" s="3111" t="s">
        <v>1576</v>
      </c>
    </row>
    <row r="137" spans="1:16" ht="55.2" x14ac:dyDescent="0.25">
      <c r="A137" s="3950"/>
      <c r="B137" s="3938"/>
      <c r="C137" s="3955"/>
      <c r="D137" s="977"/>
      <c r="E137" s="3654"/>
      <c r="F137" s="4341"/>
      <c r="G137" s="4343"/>
      <c r="H137" s="1962"/>
      <c r="I137" s="1966"/>
      <c r="J137" s="1966"/>
      <c r="K137" s="1967"/>
      <c r="L137" s="3157" t="s">
        <v>989</v>
      </c>
      <c r="M137" s="3116" t="s">
        <v>264</v>
      </c>
      <c r="N137" s="1996"/>
      <c r="O137" s="1996"/>
      <c r="P137" s="3153"/>
    </row>
    <row r="138" spans="1:16" ht="48" customHeight="1" x14ac:dyDescent="0.25">
      <c r="A138" s="3950"/>
      <c r="B138" s="3938"/>
      <c r="C138" s="3955"/>
      <c r="D138" s="977"/>
      <c r="E138" s="3654"/>
      <c r="F138" s="4341"/>
      <c r="G138" s="4343"/>
      <c r="H138" s="1962"/>
      <c r="I138" s="1966"/>
      <c r="J138" s="1966"/>
      <c r="K138" s="1967"/>
      <c r="L138" s="2052" t="s">
        <v>990</v>
      </c>
      <c r="M138" s="3154" t="s">
        <v>264</v>
      </c>
      <c r="N138" s="3147">
        <v>1</v>
      </c>
      <c r="O138" s="3147">
        <v>0</v>
      </c>
      <c r="P138" s="3114" t="s">
        <v>1577</v>
      </c>
    </row>
    <row r="139" spans="1:16" ht="14.4" thickBot="1" x14ac:dyDescent="0.3">
      <c r="A139" s="3951"/>
      <c r="B139" s="3953"/>
      <c r="C139" s="4085"/>
      <c r="D139" s="1217"/>
      <c r="E139" s="3655"/>
      <c r="F139" s="4354"/>
      <c r="G139" s="4347"/>
      <c r="H139" s="1981" t="s">
        <v>8</v>
      </c>
      <c r="I139" s="1982">
        <f>SUM(I136:I138)</f>
        <v>28</v>
      </c>
      <c r="J139" s="1982">
        <f>SUM(J136:J138)</f>
        <v>12</v>
      </c>
      <c r="K139" s="1982">
        <f>SUM(K136:K138)</f>
        <v>12</v>
      </c>
      <c r="L139" s="1954"/>
      <c r="M139" s="1955"/>
      <c r="N139" s="1956"/>
      <c r="O139" s="1956"/>
      <c r="P139" s="1957"/>
    </row>
    <row r="140" spans="1:16" ht="14.4" customHeight="1" thickBot="1" x14ac:dyDescent="0.3">
      <c r="A140" s="964" t="s">
        <v>7</v>
      </c>
      <c r="B140" s="965" t="s">
        <v>9</v>
      </c>
      <c r="C140" s="4359" t="s">
        <v>308</v>
      </c>
      <c r="D140" s="4359"/>
      <c r="E140" s="4359"/>
      <c r="F140" s="4359"/>
      <c r="G140" s="4360"/>
      <c r="H140" s="966" t="s">
        <v>8</v>
      </c>
      <c r="I140" s="967">
        <f>SUM(I133+I135+I139)</f>
        <v>28</v>
      </c>
      <c r="J140" s="967">
        <f>SUM(J133+J135+J139)</f>
        <v>12</v>
      </c>
      <c r="K140" s="967">
        <f>SUM(K133+K135+K139)</f>
        <v>12</v>
      </c>
      <c r="L140" s="968"/>
      <c r="M140" s="968"/>
      <c r="N140" s="968"/>
      <c r="O140" s="968"/>
      <c r="P140" s="969"/>
    </row>
    <row r="141" spans="1:16" ht="14.4" customHeight="1" thickBot="1" x14ac:dyDescent="0.3">
      <c r="A141" s="964" t="s">
        <v>7</v>
      </c>
      <c r="B141" s="965"/>
      <c r="C141" s="4377" t="s">
        <v>309</v>
      </c>
      <c r="D141" s="4377"/>
      <c r="E141" s="4377"/>
      <c r="F141" s="4377"/>
      <c r="G141" s="4378"/>
      <c r="H141" s="1011" t="s">
        <v>8</v>
      </c>
      <c r="I141" s="1012">
        <f>I87+I128+I140</f>
        <v>6420.4</v>
      </c>
      <c r="J141" s="1012">
        <f>J87+J128+J140</f>
        <v>6683.3</v>
      </c>
      <c r="K141" s="1012">
        <f>K87+K128+K140</f>
        <v>6563.2999999999993</v>
      </c>
      <c r="L141" s="1013"/>
      <c r="M141" s="1013"/>
      <c r="N141" s="1013"/>
      <c r="O141" s="1013"/>
      <c r="P141" s="1014"/>
    </row>
    <row r="142" spans="1:16" ht="14.4" customHeight="1" thickBot="1" x14ac:dyDescent="0.3">
      <c r="A142" s="964"/>
      <c r="B142" s="965"/>
      <c r="C142" s="4377" t="s">
        <v>429</v>
      </c>
      <c r="D142" s="4377"/>
      <c r="E142" s="4377"/>
      <c r="F142" s="4377"/>
      <c r="G142" s="4378"/>
      <c r="H142" s="1011" t="s">
        <v>8</v>
      </c>
      <c r="I142" s="1012">
        <f>I143-I24-I34-I45-I55-I67-I79-I100-I110-I120</f>
        <v>6327.7</v>
      </c>
      <c r="J142" s="1012">
        <f>J143-J24-J34-J45-J55-J67-J79-J100-J110-J120</f>
        <v>6590.6</v>
      </c>
      <c r="K142" s="1012">
        <f t="shared" ref="K142" si="0">K143-K24-K34-K45-K55-K67-K79-K100-K110-K120</f>
        <v>6470.5999999999995</v>
      </c>
      <c r="L142" s="1013"/>
      <c r="M142" s="1013"/>
      <c r="N142" s="1013"/>
      <c r="O142" s="1013"/>
      <c r="P142" s="1014"/>
    </row>
    <row r="143" spans="1:16" ht="14.4" thickBot="1" x14ac:dyDescent="0.3">
      <c r="A143" s="4092" t="s">
        <v>12</v>
      </c>
      <c r="B143" s="4093"/>
      <c r="C143" s="4093"/>
      <c r="D143" s="4093"/>
      <c r="E143" s="4093"/>
      <c r="F143" s="4093"/>
      <c r="G143" s="4093"/>
      <c r="H143" s="4094"/>
      <c r="I143" s="1225">
        <f>I141*1</f>
        <v>6420.4</v>
      </c>
      <c r="J143" s="1225">
        <f>J141*1</f>
        <v>6683.3</v>
      </c>
      <c r="K143" s="1225">
        <f t="shared" ref="K143" si="1">K141*1</f>
        <v>6563.2999999999993</v>
      </c>
      <c r="L143" s="3999"/>
      <c r="M143" s="4000"/>
      <c r="N143" s="4000"/>
      <c r="O143" s="4000"/>
      <c r="P143" s="4001"/>
    </row>
    <row r="144" spans="1:16" x14ac:dyDescent="0.25">
      <c r="A144" s="928" t="s">
        <v>431</v>
      </c>
      <c r="B144" s="928"/>
      <c r="C144" s="928"/>
      <c r="D144" s="928"/>
      <c r="E144" s="928"/>
      <c r="F144" s="928"/>
      <c r="G144" s="928"/>
      <c r="H144" s="928"/>
      <c r="I144" s="928"/>
      <c r="J144" s="928"/>
      <c r="K144" s="928"/>
      <c r="L144" s="795"/>
      <c r="M144" s="796"/>
      <c r="N144" s="797"/>
      <c r="O144" s="797"/>
      <c r="P144" s="797"/>
    </row>
    <row r="145" spans="1:16" x14ac:dyDescent="0.25">
      <c r="A145" s="29"/>
      <c r="B145" s="29"/>
      <c r="C145" s="29"/>
      <c r="D145" s="29"/>
      <c r="E145" s="29"/>
      <c r="F145" s="29"/>
      <c r="G145" s="29"/>
      <c r="H145" s="29"/>
      <c r="I145" s="29"/>
      <c r="J145" s="29"/>
      <c r="K145" s="29"/>
      <c r="L145" s="796"/>
      <c r="M145" s="796"/>
      <c r="N145" s="797"/>
      <c r="O145" s="797"/>
      <c r="P145" s="797"/>
    </row>
    <row r="146" spans="1:16" ht="16.2" thickBot="1" x14ac:dyDescent="0.3">
      <c r="A146" s="3"/>
      <c r="B146" s="3"/>
      <c r="C146" s="3"/>
      <c r="D146" s="3"/>
      <c r="E146" s="4201" t="s">
        <v>13</v>
      </c>
      <c r="F146" s="4201"/>
      <c r="G146" s="4201"/>
      <c r="H146" s="4201"/>
      <c r="I146" s="4201"/>
      <c r="J146" s="4201"/>
      <c r="K146" s="4201"/>
      <c r="L146" s="798"/>
      <c r="M146" s="798"/>
      <c r="N146" s="23"/>
      <c r="O146" s="17"/>
      <c r="P146" s="17"/>
    </row>
    <row r="147" spans="1:16" ht="51.6" thickBot="1" x14ac:dyDescent="0.3">
      <c r="A147" s="3"/>
      <c r="B147" s="3"/>
      <c r="C147" s="3"/>
      <c r="D147" s="3"/>
      <c r="E147" s="653"/>
      <c r="F147" s="654"/>
      <c r="G147" s="654"/>
      <c r="H147" s="655"/>
      <c r="I147" s="223" t="s">
        <v>192</v>
      </c>
      <c r="J147" s="233" t="s">
        <v>193</v>
      </c>
      <c r="K147" s="31" t="s">
        <v>83</v>
      </c>
      <c r="L147" s="1"/>
      <c r="M147" s="1"/>
      <c r="N147" s="23"/>
      <c r="O147" s="17"/>
      <c r="P147" s="17"/>
    </row>
    <row r="148" spans="1:16" ht="13.8" thickBot="1" x14ac:dyDescent="0.3">
      <c r="A148" s="3"/>
      <c r="B148" s="3"/>
      <c r="C148" s="3"/>
      <c r="D148" s="3"/>
      <c r="E148" s="3559" t="s">
        <v>14</v>
      </c>
      <c r="F148" s="3560"/>
      <c r="G148" s="3560"/>
      <c r="H148" s="3561"/>
      <c r="I148" s="2053">
        <f>SUM(I149:I159)</f>
        <v>6420.4000000000005</v>
      </c>
      <c r="J148" s="2053">
        <f t="shared" ref="J148:K148" si="2">SUM(J149:J159)</f>
        <v>6683.2999999999993</v>
      </c>
      <c r="K148" s="2053">
        <f t="shared" si="2"/>
        <v>6563.2999999999993</v>
      </c>
      <c r="L148" s="123"/>
      <c r="M148" s="1"/>
      <c r="N148" s="23"/>
      <c r="O148" s="17"/>
      <c r="P148" s="17"/>
    </row>
    <row r="149" spans="1:16" x14ac:dyDescent="0.25">
      <c r="A149" s="3"/>
      <c r="B149" s="3"/>
      <c r="C149" s="3"/>
      <c r="D149" s="3"/>
      <c r="E149" s="3765" t="s">
        <v>238</v>
      </c>
      <c r="F149" s="3766"/>
      <c r="G149" s="3766"/>
      <c r="H149" s="3767"/>
      <c r="I149" s="805">
        <v>6006.6</v>
      </c>
      <c r="J149" s="2054">
        <v>6084.7</v>
      </c>
      <c r="K149" s="2054">
        <v>6046.2</v>
      </c>
      <c r="L149" s="33"/>
      <c r="M149" s="803"/>
      <c r="N149" s="23"/>
      <c r="O149" s="17"/>
      <c r="P149" s="17"/>
    </row>
    <row r="150" spans="1:16" x14ac:dyDescent="0.25">
      <c r="A150" s="3"/>
      <c r="B150" s="3"/>
      <c r="C150" s="3"/>
      <c r="D150" s="3"/>
      <c r="E150" s="3765" t="s">
        <v>239</v>
      </c>
      <c r="F150" s="3766"/>
      <c r="G150" s="3766"/>
      <c r="H150" s="3767"/>
      <c r="I150" s="806">
        <v>246.6</v>
      </c>
      <c r="J150" s="2055">
        <v>423.2</v>
      </c>
      <c r="K150" s="2055">
        <v>341.7</v>
      </c>
      <c r="L150" s="3"/>
      <c r="M150" s="1"/>
      <c r="N150" s="23"/>
      <c r="O150" s="17"/>
      <c r="P150" s="17"/>
    </row>
    <row r="151" spans="1:16" x14ac:dyDescent="0.25">
      <c r="A151" s="1"/>
      <c r="B151" s="17"/>
      <c r="C151" s="17"/>
      <c r="D151" s="17"/>
      <c r="E151" s="3765" t="s">
        <v>240</v>
      </c>
      <c r="F151" s="3766"/>
      <c r="G151" s="3766"/>
      <c r="H151" s="3767"/>
      <c r="I151" s="806">
        <v>74.5</v>
      </c>
      <c r="J151" s="2055">
        <v>74.5</v>
      </c>
      <c r="K151" s="2055">
        <v>74.5</v>
      </c>
      <c r="L151" s="3"/>
      <c r="M151" s="1"/>
      <c r="N151" s="23"/>
      <c r="O151" s="17"/>
      <c r="P151" s="17"/>
    </row>
    <row r="152" spans="1:16" x14ac:dyDescent="0.25">
      <c r="A152" s="1"/>
      <c r="B152" s="17"/>
      <c r="C152" s="17"/>
      <c r="D152" s="17"/>
      <c r="E152" s="3765" t="s">
        <v>241</v>
      </c>
      <c r="F152" s="3766"/>
      <c r="G152" s="3766"/>
      <c r="H152" s="3767"/>
      <c r="I152" s="1227"/>
      <c r="J152" s="2056"/>
      <c r="K152" s="2056"/>
      <c r="L152" s="3"/>
      <c r="M152" s="1"/>
      <c r="N152" s="23"/>
      <c r="O152" s="17"/>
      <c r="P152" s="17"/>
    </row>
    <row r="153" spans="1:16" x14ac:dyDescent="0.25">
      <c r="A153" s="1"/>
      <c r="B153" s="17"/>
      <c r="C153" s="17"/>
      <c r="D153" s="17"/>
      <c r="E153" s="3774" t="s">
        <v>242</v>
      </c>
      <c r="F153" s="3775"/>
      <c r="G153" s="3775"/>
      <c r="H153" s="3776"/>
      <c r="I153" s="1229"/>
      <c r="J153" s="2057"/>
      <c r="K153" s="2058"/>
      <c r="L153" s="3"/>
      <c r="M153" s="1"/>
      <c r="N153" s="23"/>
      <c r="O153" s="17"/>
      <c r="P153" s="17"/>
    </row>
    <row r="154" spans="1:16" x14ac:dyDescent="0.25">
      <c r="A154" s="1"/>
      <c r="B154" s="17"/>
      <c r="C154" s="17"/>
      <c r="D154" s="17"/>
      <c r="E154" s="230" t="s">
        <v>243</v>
      </c>
      <c r="F154" s="231"/>
      <c r="G154" s="231"/>
      <c r="H154" s="232"/>
      <c r="I154" s="1227"/>
      <c r="J154" s="2056"/>
      <c r="K154" s="2056"/>
      <c r="L154" s="3"/>
      <c r="M154" s="1"/>
      <c r="N154" s="23"/>
      <c r="O154" s="17"/>
      <c r="P154" s="17"/>
    </row>
    <row r="155" spans="1:16" x14ac:dyDescent="0.25">
      <c r="A155" s="1"/>
      <c r="B155" s="17"/>
      <c r="C155" s="17"/>
      <c r="D155" s="17"/>
      <c r="E155" s="3765" t="s">
        <v>244</v>
      </c>
      <c r="F155" s="3766"/>
      <c r="G155" s="3766"/>
      <c r="H155" s="3767"/>
      <c r="I155" s="1227"/>
      <c r="J155" s="2056"/>
      <c r="K155" s="2056"/>
      <c r="L155" s="3"/>
      <c r="M155" s="1"/>
      <c r="N155" s="810"/>
      <c r="O155" s="810"/>
      <c r="P155" s="810"/>
    </row>
    <row r="156" spans="1:16" x14ac:dyDescent="0.25">
      <c r="A156" s="1"/>
      <c r="B156" s="17"/>
      <c r="C156" s="17"/>
      <c r="D156" s="17"/>
      <c r="E156" s="3765" t="s">
        <v>245</v>
      </c>
      <c r="F156" s="3766"/>
      <c r="G156" s="3766"/>
      <c r="H156" s="3767"/>
      <c r="I156" s="1231"/>
      <c r="J156" s="2059"/>
      <c r="K156" s="2059"/>
      <c r="L156" s="3"/>
      <c r="M156" s="1"/>
      <c r="N156" s="23"/>
      <c r="O156" s="17"/>
      <c r="P156" s="17"/>
    </row>
    <row r="157" spans="1:16" x14ac:dyDescent="0.25">
      <c r="A157" s="1"/>
      <c r="B157" s="17"/>
      <c r="C157" s="17"/>
      <c r="D157" s="17"/>
      <c r="E157" s="3765" t="s">
        <v>246</v>
      </c>
      <c r="F157" s="3766"/>
      <c r="G157" s="3766"/>
      <c r="H157" s="3767"/>
      <c r="I157" s="1231"/>
      <c r="J157" s="2059"/>
      <c r="K157" s="2059"/>
      <c r="L157" s="3"/>
      <c r="M157" s="1"/>
      <c r="N157" s="23"/>
      <c r="O157" s="17"/>
      <c r="P157" s="17"/>
    </row>
    <row r="158" spans="1:16" x14ac:dyDescent="0.25">
      <c r="A158" s="1"/>
      <c r="B158" s="17"/>
      <c r="C158" s="17"/>
      <c r="D158" s="17"/>
      <c r="E158" s="3765" t="s">
        <v>247</v>
      </c>
      <c r="F158" s="3766"/>
      <c r="G158" s="3766"/>
      <c r="H158" s="3767"/>
      <c r="I158" s="1231"/>
      <c r="J158" s="2060">
        <v>8.1999999999999993</v>
      </c>
      <c r="K158" s="2060">
        <v>8.1999999999999993</v>
      </c>
      <c r="L158" s="3"/>
      <c r="M158" s="1"/>
      <c r="N158" s="23"/>
      <c r="O158" s="17"/>
      <c r="P158" s="17"/>
    </row>
    <row r="159" spans="1:16" ht="13.8" thickBot="1" x14ac:dyDescent="0.3">
      <c r="E159" s="3768" t="s">
        <v>248</v>
      </c>
      <c r="F159" s="3769"/>
      <c r="G159" s="3769"/>
      <c r="H159" s="3770"/>
      <c r="I159" s="813">
        <v>92.7</v>
      </c>
      <c r="J159" s="2061">
        <v>92.7</v>
      </c>
      <c r="K159" s="2061">
        <v>92.7</v>
      </c>
      <c r="L159" s="3"/>
      <c r="M159" s="1"/>
    </row>
    <row r="160" spans="1:16" ht="13.8" thickBot="1" x14ac:dyDescent="0.3">
      <c r="E160" s="3537" t="s">
        <v>15</v>
      </c>
      <c r="F160" s="3538"/>
      <c r="G160" s="3538"/>
      <c r="H160" s="3538"/>
      <c r="I160" s="2062"/>
      <c r="J160" s="2062"/>
      <c r="K160" s="2063"/>
      <c r="L160" s="3"/>
      <c r="M160" s="1"/>
    </row>
    <row r="161" spans="5:11" ht="13.8" thickBot="1" x14ac:dyDescent="0.3">
      <c r="E161" s="3771" t="s">
        <v>249</v>
      </c>
      <c r="F161" s="3772"/>
      <c r="G161" s="3772"/>
      <c r="H161" s="3773"/>
      <c r="I161" s="816"/>
      <c r="J161" s="816"/>
      <c r="K161" s="817"/>
    </row>
    <row r="162" spans="5:11" ht="13.8" thickBot="1" x14ac:dyDescent="0.3">
      <c r="E162" s="3762"/>
      <c r="F162" s="3763"/>
      <c r="G162" s="3763"/>
      <c r="H162" s="3764"/>
      <c r="I162" s="818"/>
      <c r="J162" s="818"/>
      <c r="K162" s="819"/>
    </row>
  </sheetData>
  <mergeCells count="166">
    <mergeCell ref="E155:H155"/>
    <mergeCell ref="E156:H156"/>
    <mergeCell ref="E157:H157"/>
    <mergeCell ref="E158:H158"/>
    <mergeCell ref="E159:H159"/>
    <mergeCell ref="E160:H160"/>
    <mergeCell ref="E161:H161"/>
    <mergeCell ref="E162:H162"/>
    <mergeCell ref="A143:H143"/>
    <mergeCell ref="L143:P143"/>
    <mergeCell ref="E146:K146"/>
    <mergeCell ref="E148:H148"/>
    <mergeCell ref="E149:H149"/>
    <mergeCell ref="E150:H150"/>
    <mergeCell ref="E151:H151"/>
    <mergeCell ref="E152:H152"/>
    <mergeCell ref="E153:H153"/>
    <mergeCell ref="A136:A139"/>
    <mergeCell ref="B136:B139"/>
    <mergeCell ref="C136:C139"/>
    <mergeCell ref="E136:E139"/>
    <mergeCell ref="F136:F139"/>
    <mergeCell ref="G136:G139"/>
    <mergeCell ref="C140:G140"/>
    <mergeCell ref="C141:G141"/>
    <mergeCell ref="C142:G142"/>
    <mergeCell ref="C128:G128"/>
    <mergeCell ref="L128:P128"/>
    <mergeCell ref="A131:A133"/>
    <mergeCell ref="B131:B133"/>
    <mergeCell ref="C131:C133"/>
    <mergeCell ref="E131:E133"/>
    <mergeCell ref="F131:F133"/>
    <mergeCell ref="G131:G133"/>
    <mergeCell ref="A134:A135"/>
    <mergeCell ref="B134:B135"/>
    <mergeCell ref="C134:C135"/>
    <mergeCell ref="E134:E135"/>
    <mergeCell ref="F134:F135"/>
    <mergeCell ref="G134:G135"/>
    <mergeCell ref="L134:L135"/>
    <mergeCell ref="P134:P135"/>
    <mergeCell ref="H113:H114"/>
    <mergeCell ref="I113:I114"/>
    <mergeCell ref="J113:J114"/>
    <mergeCell ref="K113:K114"/>
    <mergeCell ref="A116:A127"/>
    <mergeCell ref="B116:B127"/>
    <mergeCell ref="C116:C127"/>
    <mergeCell ref="D116:D127"/>
    <mergeCell ref="E116:E127"/>
    <mergeCell ref="F116:F126"/>
    <mergeCell ref="G116:G126"/>
    <mergeCell ref="H123:H124"/>
    <mergeCell ref="I123:I124"/>
    <mergeCell ref="J123:J124"/>
    <mergeCell ref="K123:K124"/>
    <mergeCell ref="B96:B105"/>
    <mergeCell ref="C96:C105"/>
    <mergeCell ref="D96:D105"/>
    <mergeCell ref="E96:E105"/>
    <mergeCell ref="F96:F105"/>
    <mergeCell ref="G96:G105"/>
    <mergeCell ref="A97:A105"/>
    <mergeCell ref="A106:A115"/>
    <mergeCell ref="B106:B115"/>
    <mergeCell ref="C106:C115"/>
    <mergeCell ref="D106:D115"/>
    <mergeCell ref="E106:E115"/>
    <mergeCell ref="F106:F114"/>
    <mergeCell ref="G106:G114"/>
    <mergeCell ref="K81:K82"/>
    <mergeCell ref="E87:G87"/>
    <mergeCell ref="A90:A93"/>
    <mergeCell ref="B90:B93"/>
    <mergeCell ref="C90:C93"/>
    <mergeCell ref="E90:E93"/>
    <mergeCell ref="F90:F93"/>
    <mergeCell ref="G90:G93"/>
    <mergeCell ref="A94:A95"/>
    <mergeCell ref="B94:B95"/>
    <mergeCell ref="C94:C95"/>
    <mergeCell ref="E94:E95"/>
    <mergeCell ref="F94:F95"/>
    <mergeCell ref="G94:G95"/>
    <mergeCell ref="A75:A85"/>
    <mergeCell ref="B75:B85"/>
    <mergeCell ref="C75:C85"/>
    <mergeCell ref="D75:D85"/>
    <mergeCell ref="E75:E86"/>
    <mergeCell ref="F75:F85"/>
    <mergeCell ref="G75:G85"/>
    <mergeCell ref="H81:H82"/>
    <mergeCell ref="I81:I82"/>
    <mergeCell ref="J81:J82"/>
    <mergeCell ref="G12:G13"/>
    <mergeCell ref="A14:A15"/>
    <mergeCell ref="B14:B15"/>
    <mergeCell ref="C14:C15"/>
    <mergeCell ref="E14:E15"/>
    <mergeCell ref="F14:F15"/>
    <mergeCell ref="G14:G15"/>
    <mergeCell ref="A16:A19"/>
    <mergeCell ref="B16:B19"/>
    <mergeCell ref="C16:C19"/>
    <mergeCell ref="E16:E19"/>
    <mergeCell ref="F16:F19"/>
    <mergeCell ref="G16:G19"/>
    <mergeCell ref="K4:K6"/>
    <mergeCell ref="L4:P4"/>
    <mergeCell ref="L5:L6"/>
    <mergeCell ref="M5:M6"/>
    <mergeCell ref="N5:P5"/>
    <mergeCell ref="C2:N2"/>
    <mergeCell ref="C3:G3"/>
    <mergeCell ref="A4:A6"/>
    <mergeCell ref="B4:B6"/>
    <mergeCell ref="C4:C6"/>
    <mergeCell ref="D4:D6"/>
    <mergeCell ref="E4:E6"/>
    <mergeCell ref="F4:F6"/>
    <mergeCell ref="G4:G6"/>
    <mergeCell ref="H4:H6"/>
    <mergeCell ref="I4:I6"/>
    <mergeCell ref="J4:J6"/>
    <mergeCell ref="A8:A9"/>
    <mergeCell ref="A12:A13"/>
    <mergeCell ref="B12:B13"/>
    <mergeCell ref="C12:C13"/>
    <mergeCell ref="E12:E13"/>
    <mergeCell ref="F12:F13"/>
    <mergeCell ref="A20:A29"/>
    <mergeCell ref="B20:B29"/>
    <mergeCell ref="C20:C29"/>
    <mergeCell ref="D20:D29"/>
    <mergeCell ref="E20:E29"/>
    <mergeCell ref="F20:F29"/>
    <mergeCell ref="G20:G29"/>
    <mergeCell ref="A30:A40"/>
    <mergeCell ref="B30:B40"/>
    <mergeCell ref="C30:C40"/>
    <mergeCell ref="D30:D40"/>
    <mergeCell ref="E30:E40"/>
    <mergeCell ref="F30:F40"/>
    <mergeCell ref="G30:G40"/>
    <mergeCell ref="A41:A50"/>
    <mergeCell ref="B41:B50"/>
    <mergeCell ref="C41:C50"/>
    <mergeCell ref="D41:D50"/>
    <mergeCell ref="E41:E50"/>
    <mergeCell ref="F41:F50"/>
    <mergeCell ref="G41:G50"/>
    <mergeCell ref="A51:A62"/>
    <mergeCell ref="B51:B62"/>
    <mergeCell ref="C51:C62"/>
    <mergeCell ref="D51:D62"/>
    <mergeCell ref="E51:E62"/>
    <mergeCell ref="F51:F61"/>
    <mergeCell ref="G51:G61"/>
    <mergeCell ref="A63:A73"/>
    <mergeCell ref="B63:B73"/>
    <mergeCell ref="C63:C73"/>
    <mergeCell ref="D63:D73"/>
    <mergeCell ref="E63:E74"/>
    <mergeCell ref="F63:F73"/>
    <mergeCell ref="G63:G73"/>
  </mergeCells>
  <pageMargins left="0.7" right="0.7" top="0.75" bottom="0.75" header="0.3" footer="0.3"/>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8"/>
  <sheetViews>
    <sheetView workbookViewId="0">
      <selection activeCell="L43" sqref="L43"/>
    </sheetView>
  </sheetViews>
  <sheetFormatPr defaultRowHeight="13.2" x14ac:dyDescent="0.25"/>
  <cols>
    <col min="1" max="1" width="3.5546875" customWidth="1"/>
    <col min="2" max="2" width="2.5546875" customWidth="1"/>
    <col min="3" max="3" width="3.6640625" customWidth="1"/>
    <col min="4" max="4" width="2.5546875" customWidth="1"/>
    <col min="5" max="5" width="18.7773437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23" customWidth="1"/>
    <col min="13" max="13" width="9.109375" customWidth="1"/>
    <col min="14" max="14" width="6.88671875" customWidth="1"/>
    <col min="15" max="15" width="6.5546875" customWidth="1"/>
    <col min="16" max="16" width="74.6640625" customWidth="1"/>
  </cols>
  <sheetData>
    <row r="2" spans="1:16" x14ac:dyDescent="0.25">
      <c r="A2" s="13"/>
      <c r="B2" s="13"/>
      <c r="C2" s="13"/>
      <c r="D2" s="4355" t="s">
        <v>191</v>
      </c>
      <c r="E2" s="3554"/>
      <c r="F2" s="3554"/>
      <c r="G2" s="3554"/>
      <c r="H2" s="3554"/>
      <c r="I2" s="3554"/>
      <c r="J2" s="3554"/>
      <c r="K2" s="3554"/>
      <c r="L2" s="3554"/>
      <c r="M2" s="3554"/>
      <c r="N2" s="3554"/>
      <c r="O2" s="3554"/>
    </row>
    <row r="3" spans="1:16" x14ac:dyDescent="0.25">
      <c r="A3" s="28"/>
      <c r="B3" s="16"/>
      <c r="C3" s="16"/>
      <c r="D3" s="3831" t="s">
        <v>163</v>
      </c>
      <c r="E3" s="3831"/>
      <c r="F3" s="3831"/>
      <c r="G3" s="3831"/>
      <c r="H3" s="3831"/>
      <c r="I3" s="3832"/>
      <c r="J3" s="3832"/>
      <c r="K3" s="3832"/>
      <c r="L3" s="93"/>
      <c r="M3" s="93"/>
      <c r="N3" s="93"/>
      <c r="O3" s="93"/>
    </row>
    <row r="4" spans="1:16" ht="13.8" thickBot="1" x14ac:dyDescent="0.3">
      <c r="P4" s="197" t="s">
        <v>513</v>
      </c>
    </row>
    <row r="5" spans="1:16" ht="14.4" customHeight="1"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56.6"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6.2" thickBot="1" x14ac:dyDescent="0.35">
      <c r="A8" s="834" t="s">
        <v>7</v>
      </c>
      <c r="B8" s="1681" t="s">
        <v>992</v>
      </c>
      <c r="C8" s="1237"/>
      <c r="D8" s="1238"/>
      <c r="E8" s="1237"/>
      <c r="F8" s="1238"/>
      <c r="G8" s="1238"/>
      <c r="H8" s="1238"/>
      <c r="I8" s="1238"/>
      <c r="J8" s="1237"/>
      <c r="K8" s="1238"/>
      <c r="L8" s="2064"/>
      <c r="M8" s="2065"/>
      <c r="N8" s="2066"/>
      <c r="O8" s="2067"/>
      <c r="P8" s="2068"/>
    </row>
    <row r="9" spans="1:16" ht="40.200000000000003" thickBot="1" x14ac:dyDescent="0.3">
      <c r="A9" s="823"/>
      <c r="B9" s="2069"/>
      <c r="C9" s="2070"/>
      <c r="D9" s="2070"/>
      <c r="E9" s="2071"/>
      <c r="F9" s="2070"/>
      <c r="G9" s="2070"/>
      <c r="H9" s="2070"/>
      <c r="I9" s="2072"/>
      <c r="J9" s="2072"/>
      <c r="K9" s="2073"/>
      <c r="L9" s="2074" t="s">
        <v>993</v>
      </c>
      <c r="M9" s="2075" t="s">
        <v>994</v>
      </c>
      <c r="N9" s="2076">
        <v>17000</v>
      </c>
      <c r="O9" s="2076">
        <v>19226</v>
      </c>
      <c r="P9" s="3050" t="s">
        <v>1448</v>
      </c>
    </row>
    <row r="10" spans="1:16" ht="13.8" thickBot="1" x14ac:dyDescent="0.3">
      <c r="A10" s="675" t="s">
        <v>7</v>
      </c>
      <c r="B10" s="765" t="s">
        <v>7</v>
      </c>
      <c r="C10" s="2077" t="s">
        <v>995</v>
      </c>
      <c r="D10" s="2078"/>
      <c r="E10" s="2079"/>
      <c r="F10" s="2080"/>
      <c r="G10" s="2080"/>
      <c r="H10" s="2080"/>
      <c r="I10" s="2080"/>
      <c r="J10" s="2080"/>
      <c r="K10" s="2080"/>
      <c r="L10" s="2080"/>
      <c r="M10" s="2080"/>
      <c r="N10" s="2080"/>
      <c r="O10" s="2080"/>
      <c r="P10" s="3051"/>
    </row>
    <row r="11" spans="1:16" ht="13.8" thickBot="1" x14ac:dyDescent="0.3">
      <c r="A11" s="1294"/>
      <c r="B11" s="720"/>
      <c r="C11" s="4381"/>
      <c r="D11" s="4382"/>
      <c r="E11" s="4382"/>
      <c r="F11" s="4382"/>
      <c r="G11" s="4382"/>
      <c r="H11" s="4382"/>
      <c r="I11" s="4382"/>
      <c r="J11" s="4382"/>
      <c r="K11" s="4383"/>
      <c r="L11" s="2082" t="s">
        <v>996</v>
      </c>
      <c r="M11" s="2083" t="s">
        <v>997</v>
      </c>
      <c r="N11" s="2084">
        <v>1000</v>
      </c>
      <c r="O11" s="2084">
        <v>1080</v>
      </c>
      <c r="P11" s="2882" t="s">
        <v>1442</v>
      </c>
    </row>
    <row r="12" spans="1:16" ht="39.6" x14ac:dyDescent="0.25">
      <c r="A12" s="4379" t="s">
        <v>7</v>
      </c>
      <c r="B12" s="4380" t="s">
        <v>7</v>
      </c>
      <c r="C12" s="4388" t="s">
        <v>7</v>
      </c>
      <c r="D12" s="1308"/>
      <c r="E12" s="3514" t="s">
        <v>998</v>
      </c>
      <c r="F12" s="4384" t="s">
        <v>999</v>
      </c>
      <c r="G12" s="4385" t="s">
        <v>1000</v>
      </c>
      <c r="H12" s="151"/>
      <c r="I12" s="252"/>
      <c r="J12" s="252"/>
      <c r="K12" s="2085"/>
      <c r="L12" s="91" t="s">
        <v>1001</v>
      </c>
      <c r="M12" s="2086" t="s">
        <v>1002</v>
      </c>
      <c r="N12" s="2087">
        <v>0</v>
      </c>
      <c r="O12" s="2087"/>
      <c r="P12" s="208"/>
    </row>
    <row r="13" spans="1:16" ht="72.599999999999994" customHeight="1" x14ac:dyDescent="0.25">
      <c r="A13" s="3795"/>
      <c r="B13" s="3798"/>
      <c r="C13" s="4388"/>
      <c r="D13" s="1308"/>
      <c r="E13" s="4066"/>
      <c r="F13" s="4069"/>
      <c r="G13" s="4386"/>
      <c r="H13" s="151" t="s">
        <v>27</v>
      </c>
      <c r="I13" s="252">
        <v>2450.6</v>
      </c>
      <c r="J13" s="2150">
        <v>2886.7</v>
      </c>
      <c r="K13" s="2151">
        <v>2886.2</v>
      </c>
      <c r="L13" s="2088" t="s">
        <v>1003</v>
      </c>
      <c r="M13" s="3058" t="s">
        <v>994</v>
      </c>
      <c r="N13" s="2210">
        <v>1200</v>
      </c>
      <c r="O13" s="2210">
        <v>1279</v>
      </c>
      <c r="P13" s="3052" t="s">
        <v>1443</v>
      </c>
    </row>
    <row r="14" spans="1:16" ht="211.8" customHeight="1" x14ac:dyDescent="0.25">
      <c r="A14" s="3795"/>
      <c r="B14" s="3798"/>
      <c r="C14" s="4388"/>
      <c r="D14" s="1308"/>
      <c r="E14" s="4066"/>
      <c r="F14" s="4069"/>
      <c r="G14" s="4386"/>
      <c r="H14" s="2089" t="s">
        <v>27</v>
      </c>
      <c r="I14" s="252">
        <v>400</v>
      </c>
      <c r="J14" s="2150">
        <v>413.3</v>
      </c>
      <c r="K14" s="187">
        <v>413.3</v>
      </c>
      <c r="L14" s="2088" t="s">
        <v>1004</v>
      </c>
      <c r="M14" s="3057" t="s">
        <v>994</v>
      </c>
      <c r="N14" s="2210">
        <v>430</v>
      </c>
      <c r="O14" s="2210">
        <v>479</v>
      </c>
      <c r="P14" s="2799" t="s">
        <v>1449</v>
      </c>
    </row>
    <row r="15" spans="1:16" ht="24.6" customHeight="1" x14ac:dyDescent="0.25">
      <c r="A15" s="3795"/>
      <c r="B15" s="3798"/>
      <c r="C15" s="4388"/>
      <c r="D15" s="1308"/>
      <c r="E15" s="4066"/>
      <c r="F15" s="4069"/>
      <c r="G15" s="4386"/>
      <c r="H15" s="157" t="s">
        <v>52</v>
      </c>
      <c r="I15" s="152">
        <v>3</v>
      </c>
      <c r="J15" s="54">
        <v>3</v>
      </c>
      <c r="K15" s="185">
        <v>3</v>
      </c>
      <c r="L15" s="182" t="s">
        <v>81</v>
      </c>
      <c r="M15" s="2090"/>
      <c r="N15" s="2091"/>
      <c r="O15" s="2091"/>
      <c r="P15" s="2092"/>
    </row>
    <row r="16" spans="1:16" ht="39.6" x14ac:dyDescent="0.25">
      <c r="A16" s="3795"/>
      <c r="B16" s="3798"/>
      <c r="C16" s="4388"/>
      <c r="D16" s="1308"/>
      <c r="E16" s="4066"/>
      <c r="F16" s="4069"/>
      <c r="G16" s="4386"/>
      <c r="H16" s="2093" t="s">
        <v>112</v>
      </c>
      <c r="I16" s="152">
        <v>130</v>
      </c>
      <c r="J16" s="54">
        <v>224</v>
      </c>
      <c r="K16" s="2152">
        <v>216.7</v>
      </c>
      <c r="L16" s="2094" t="s">
        <v>1005</v>
      </c>
      <c r="M16" s="2095"/>
      <c r="N16" s="2091"/>
      <c r="O16" s="2091"/>
      <c r="P16" s="2092"/>
    </row>
    <row r="17" spans="1:16" x14ac:dyDescent="0.25">
      <c r="A17" s="3795"/>
      <c r="B17" s="3798"/>
      <c r="C17" s="4388"/>
      <c r="D17" s="1308"/>
      <c r="E17" s="4066"/>
      <c r="F17" s="4069"/>
      <c r="G17" s="4386"/>
      <c r="H17" s="157" t="s">
        <v>84</v>
      </c>
      <c r="I17" s="2096">
        <v>41</v>
      </c>
      <c r="J17" s="64">
        <v>41</v>
      </c>
      <c r="K17" s="185">
        <v>41</v>
      </c>
      <c r="L17" s="2097"/>
      <c r="M17" s="2097"/>
      <c r="N17" s="1181"/>
      <c r="O17" s="1181"/>
      <c r="P17" s="755"/>
    </row>
    <row r="18" spans="1:16" ht="13.8" thickBot="1" x14ac:dyDescent="0.3">
      <c r="A18" s="3796"/>
      <c r="B18" s="3799"/>
      <c r="C18" s="4389"/>
      <c r="D18" s="2098"/>
      <c r="E18" s="4067"/>
      <c r="F18" s="4070"/>
      <c r="G18" s="4387"/>
      <c r="H18" s="2099" t="s">
        <v>8</v>
      </c>
      <c r="I18" s="2100">
        <f>SUM(I13:I17)</f>
        <v>3024.6</v>
      </c>
      <c r="J18" s="45">
        <f>SUM(J13:J17)</f>
        <v>3568</v>
      </c>
      <c r="K18" s="45">
        <f t="shared" ref="K18" si="0">SUM(K13:K17)</f>
        <v>3560.2</v>
      </c>
      <c r="L18" s="2102"/>
      <c r="M18" s="2102"/>
      <c r="N18" s="2103"/>
      <c r="O18" s="2103"/>
      <c r="P18" s="749"/>
    </row>
    <row r="19" spans="1:16" ht="39.6" x14ac:dyDescent="0.25">
      <c r="A19" s="3794" t="s">
        <v>7</v>
      </c>
      <c r="B19" s="3797" t="s">
        <v>7</v>
      </c>
      <c r="C19" s="4392" t="s">
        <v>9</v>
      </c>
      <c r="D19" s="1296"/>
      <c r="E19" s="3514" t="s">
        <v>1006</v>
      </c>
      <c r="F19" s="4269" t="s">
        <v>46</v>
      </c>
      <c r="G19" s="4071" t="s">
        <v>1000</v>
      </c>
      <c r="H19" s="149" t="s">
        <v>27</v>
      </c>
      <c r="I19" s="155">
        <v>200</v>
      </c>
      <c r="J19" s="52">
        <v>10</v>
      </c>
      <c r="K19" s="639">
        <v>10</v>
      </c>
      <c r="L19" s="4390" t="s">
        <v>1007</v>
      </c>
      <c r="M19" s="2116" t="s">
        <v>997</v>
      </c>
      <c r="N19" s="3054" t="s">
        <v>148</v>
      </c>
      <c r="O19" s="3054"/>
      <c r="P19" s="3053" t="s">
        <v>1444</v>
      </c>
    </row>
    <row r="20" spans="1:16" x14ac:dyDescent="0.25">
      <c r="A20" s="3795"/>
      <c r="B20" s="3798"/>
      <c r="C20" s="4388"/>
      <c r="D20" s="1308"/>
      <c r="E20" s="4066"/>
      <c r="F20" s="4069"/>
      <c r="G20" s="4072"/>
      <c r="H20" s="157" t="s">
        <v>52</v>
      </c>
      <c r="I20" s="163"/>
      <c r="J20" s="78"/>
      <c r="K20" s="2153"/>
      <c r="L20" s="4391"/>
      <c r="M20" s="2105"/>
      <c r="N20" s="3055"/>
      <c r="O20" s="3055"/>
      <c r="P20" s="2109"/>
    </row>
    <row r="21" spans="1:16" ht="66" x14ac:dyDescent="0.25">
      <c r="A21" s="3795"/>
      <c r="B21" s="3798"/>
      <c r="C21" s="4388"/>
      <c r="D21" s="1308"/>
      <c r="E21" s="4066"/>
      <c r="F21" s="4069"/>
      <c r="G21" s="4072"/>
      <c r="H21" s="157" t="s">
        <v>112</v>
      </c>
      <c r="I21" s="163"/>
      <c r="J21" s="78"/>
      <c r="K21" s="2153"/>
      <c r="L21" s="202" t="s">
        <v>1008</v>
      </c>
      <c r="M21" s="2105" t="s">
        <v>997</v>
      </c>
      <c r="N21" s="3056" t="s">
        <v>148</v>
      </c>
      <c r="O21" s="3056"/>
      <c r="P21" s="2107"/>
    </row>
    <row r="22" spans="1:16" ht="13.8" thickBot="1" x14ac:dyDescent="0.3">
      <c r="A22" s="3796"/>
      <c r="B22" s="3799"/>
      <c r="C22" s="4389"/>
      <c r="D22" s="2098"/>
      <c r="E22" s="4067"/>
      <c r="F22" s="4070"/>
      <c r="G22" s="4073"/>
      <c r="H22" s="2111" t="s">
        <v>8</v>
      </c>
      <c r="I22" s="2112">
        <f>SUM(I19:I21)</f>
        <v>200</v>
      </c>
      <c r="J22" s="148">
        <f>SUM(J19:J21)</f>
        <v>10</v>
      </c>
      <c r="K22" s="148">
        <f>SUM(K19:K21)</f>
        <v>10</v>
      </c>
      <c r="L22" s="1171"/>
      <c r="M22" s="2113"/>
      <c r="N22" s="2114"/>
      <c r="O22" s="2114"/>
      <c r="P22" s="2115"/>
    </row>
    <row r="23" spans="1:16" ht="172.2" customHeight="1" x14ac:dyDescent="0.25">
      <c r="A23" s="4207" t="s">
        <v>7</v>
      </c>
      <c r="B23" s="4209" t="s">
        <v>7</v>
      </c>
      <c r="C23" s="4271" t="s">
        <v>25</v>
      </c>
      <c r="D23" s="1296"/>
      <c r="E23" s="3514" t="s">
        <v>1009</v>
      </c>
      <c r="F23" s="4404" t="s">
        <v>46</v>
      </c>
      <c r="G23" s="4071" t="s">
        <v>1000</v>
      </c>
      <c r="H23" s="149" t="s">
        <v>27</v>
      </c>
      <c r="I23" s="155">
        <v>40</v>
      </c>
      <c r="J23" s="52">
        <v>40</v>
      </c>
      <c r="K23" s="639">
        <v>40</v>
      </c>
      <c r="L23" s="254" t="s">
        <v>1010</v>
      </c>
      <c r="M23" s="2116" t="s">
        <v>997</v>
      </c>
      <c r="N23" s="3059">
        <v>20</v>
      </c>
      <c r="O23" s="3059">
        <v>24</v>
      </c>
      <c r="P23" s="2523" t="s">
        <v>1445</v>
      </c>
    </row>
    <row r="24" spans="1:16" ht="13.8" thickBot="1" x14ac:dyDescent="0.3">
      <c r="A24" s="4401"/>
      <c r="B24" s="4402"/>
      <c r="C24" s="4403"/>
      <c r="D24" s="2098"/>
      <c r="E24" s="4067"/>
      <c r="F24" s="4405"/>
      <c r="G24" s="4073"/>
      <c r="H24" s="2099" t="s">
        <v>8</v>
      </c>
      <c r="I24" s="2100">
        <f>SUM(I23:I23)</f>
        <v>40</v>
      </c>
      <c r="J24" s="45">
        <f>SUM(J23:J23)</f>
        <v>40</v>
      </c>
      <c r="K24" s="45">
        <f t="shared" ref="K24" si="1">SUM(K23:K23)</f>
        <v>40</v>
      </c>
      <c r="L24" s="2117"/>
      <c r="M24" s="2102"/>
      <c r="N24" s="2103"/>
      <c r="O24" s="2103"/>
      <c r="P24" s="749"/>
    </row>
    <row r="25" spans="1:16" ht="13.8" thickBot="1" x14ac:dyDescent="0.3">
      <c r="A25" s="675" t="s">
        <v>7</v>
      </c>
      <c r="B25" s="1604" t="s">
        <v>7</v>
      </c>
      <c r="C25" s="2118"/>
      <c r="D25" s="2119"/>
      <c r="E25" s="3816" t="s">
        <v>308</v>
      </c>
      <c r="F25" s="3816"/>
      <c r="G25" s="3817"/>
      <c r="H25" s="2120" t="s">
        <v>8</v>
      </c>
      <c r="I25" s="2121">
        <f>I18+I22+I24</f>
        <v>3264.6</v>
      </c>
      <c r="J25" s="2154">
        <f>J18+J22+J24</f>
        <v>3618</v>
      </c>
      <c r="K25" s="2154">
        <f>K18+K22+K24</f>
        <v>3610.2</v>
      </c>
      <c r="L25" s="2122"/>
      <c r="M25" s="2123"/>
      <c r="N25" s="2124"/>
      <c r="O25" s="2124"/>
      <c r="P25" s="2125"/>
    </row>
    <row r="26" spans="1:16" ht="13.8" thickBot="1" x14ac:dyDescent="0.3">
      <c r="A26" s="675" t="s">
        <v>7</v>
      </c>
      <c r="B26" s="1604" t="s">
        <v>9</v>
      </c>
      <c r="C26" s="2126" t="s">
        <v>1011</v>
      </c>
      <c r="D26" s="2078"/>
      <c r="E26" s="2127"/>
      <c r="F26" s="2127"/>
      <c r="G26" s="2127"/>
      <c r="H26" s="2127"/>
      <c r="I26" s="2127"/>
      <c r="J26" s="2155"/>
      <c r="K26" s="2155"/>
      <c r="L26" s="2127"/>
      <c r="M26" s="2127"/>
      <c r="N26" s="2127"/>
      <c r="O26" s="2127"/>
      <c r="P26" s="2128"/>
    </row>
    <row r="27" spans="1:16" ht="27" thickBot="1" x14ac:dyDescent="0.3">
      <c r="A27" s="675"/>
      <c r="B27" s="1604"/>
      <c r="C27" s="2129"/>
      <c r="D27" s="2130"/>
      <c r="E27" s="2131"/>
      <c r="F27" s="2131"/>
      <c r="G27" s="2131"/>
      <c r="H27" s="2131"/>
      <c r="I27" s="2131"/>
      <c r="J27" s="2156"/>
      <c r="K27" s="2157"/>
      <c r="L27" s="2133" t="s">
        <v>1012</v>
      </c>
      <c r="M27" s="2083" t="s">
        <v>994</v>
      </c>
      <c r="N27" s="2134">
        <v>280</v>
      </c>
      <c r="O27" s="2134">
        <v>282</v>
      </c>
      <c r="P27" s="2135"/>
    </row>
    <row r="28" spans="1:16" ht="408.6" customHeight="1" x14ac:dyDescent="0.25">
      <c r="A28" s="3794" t="s">
        <v>7</v>
      </c>
      <c r="B28" s="3797" t="s">
        <v>9</v>
      </c>
      <c r="C28" s="4392" t="s">
        <v>7</v>
      </c>
      <c r="D28" s="1296"/>
      <c r="E28" s="3514" t="s">
        <v>1013</v>
      </c>
      <c r="F28" s="4269" t="s">
        <v>46</v>
      </c>
      <c r="G28" s="4071" t="s">
        <v>1000</v>
      </c>
      <c r="H28" s="149" t="s">
        <v>27</v>
      </c>
      <c r="I28" s="155">
        <v>80</v>
      </c>
      <c r="J28" s="52">
        <v>78.599999999999994</v>
      </c>
      <c r="K28" s="639">
        <v>78.5</v>
      </c>
      <c r="L28" s="128" t="s">
        <v>1014</v>
      </c>
      <c r="M28" s="3059" t="s">
        <v>997</v>
      </c>
      <c r="N28" s="1165">
        <v>30</v>
      </c>
      <c r="O28" s="1165">
        <v>35</v>
      </c>
      <c r="P28" s="2523" t="s">
        <v>1450</v>
      </c>
    </row>
    <row r="29" spans="1:16" ht="13.8" thickBot="1" x14ac:dyDescent="0.3">
      <c r="A29" s="3796"/>
      <c r="B29" s="3799"/>
      <c r="C29" s="4389"/>
      <c r="D29" s="2098"/>
      <c r="E29" s="4067"/>
      <c r="F29" s="4070"/>
      <c r="G29" s="4073"/>
      <c r="H29" s="2137" t="s">
        <v>8</v>
      </c>
      <c r="I29" s="2100">
        <f>I28*1</f>
        <v>80</v>
      </c>
      <c r="J29" s="45">
        <f>J28*1</f>
        <v>78.599999999999994</v>
      </c>
      <c r="K29" s="45">
        <f>K28*1</f>
        <v>78.5</v>
      </c>
      <c r="L29" s="2138"/>
      <c r="M29" s="2139"/>
      <c r="N29" s="2140"/>
      <c r="O29" s="2140"/>
      <c r="P29" s="749"/>
    </row>
    <row r="30" spans="1:16" ht="92.4" x14ac:dyDescent="0.25">
      <c r="A30" s="4406" t="s">
        <v>7</v>
      </c>
      <c r="B30" s="4408" t="s">
        <v>9</v>
      </c>
      <c r="C30" s="4410" t="s">
        <v>9</v>
      </c>
      <c r="D30" s="3061"/>
      <c r="E30" s="3514" t="s">
        <v>1015</v>
      </c>
      <c r="F30" s="4412" t="s">
        <v>46</v>
      </c>
      <c r="G30" s="4393" t="s">
        <v>1000</v>
      </c>
      <c r="H30" s="3062" t="s">
        <v>27</v>
      </c>
      <c r="I30" s="3063">
        <v>55</v>
      </c>
      <c r="J30" s="3064">
        <v>68.3</v>
      </c>
      <c r="K30" s="3065">
        <v>68.3</v>
      </c>
      <c r="L30" s="254" t="s">
        <v>1016</v>
      </c>
      <c r="M30" s="3071" t="s">
        <v>997</v>
      </c>
      <c r="N30" s="2442">
        <v>10</v>
      </c>
      <c r="O30" s="2442">
        <v>11</v>
      </c>
      <c r="P30" s="3066" t="s">
        <v>1446</v>
      </c>
    </row>
    <row r="31" spans="1:16" ht="13.8" thickBot="1" x14ac:dyDescent="0.3">
      <c r="A31" s="4407"/>
      <c r="B31" s="4409"/>
      <c r="C31" s="4411"/>
      <c r="D31" s="3067"/>
      <c r="E31" s="4067"/>
      <c r="F31" s="4413"/>
      <c r="G31" s="4394"/>
      <c r="H31" s="3068" t="s">
        <v>8</v>
      </c>
      <c r="I31" s="3069">
        <f>I30*1</f>
        <v>55</v>
      </c>
      <c r="J31" s="3070">
        <f>J30*1</f>
        <v>68.3</v>
      </c>
      <c r="K31" s="3070">
        <f>K30*1</f>
        <v>68.3</v>
      </c>
      <c r="L31" s="2117"/>
      <c r="M31" s="2102"/>
      <c r="N31" s="2114"/>
      <c r="O31" s="2114"/>
      <c r="P31" s="2115"/>
    </row>
    <row r="32" spans="1:16" ht="118.8" x14ac:dyDescent="0.25">
      <c r="A32" s="3794" t="s">
        <v>7</v>
      </c>
      <c r="B32" s="3797" t="s">
        <v>9</v>
      </c>
      <c r="C32" s="4392" t="s">
        <v>25</v>
      </c>
      <c r="D32" s="1296"/>
      <c r="E32" s="3060" t="s">
        <v>1017</v>
      </c>
      <c r="F32" s="4269" t="s">
        <v>46</v>
      </c>
      <c r="G32" s="4071" t="s">
        <v>1000</v>
      </c>
      <c r="H32" s="2142" t="s">
        <v>27</v>
      </c>
      <c r="I32" s="150">
        <v>850</v>
      </c>
      <c r="J32" s="58">
        <v>850</v>
      </c>
      <c r="K32" s="184">
        <v>850</v>
      </c>
      <c r="L32" s="2143" t="s">
        <v>1018</v>
      </c>
      <c r="M32" s="3072" t="s">
        <v>997</v>
      </c>
      <c r="N32" s="3059">
        <v>29</v>
      </c>
      <c r="O32" s="3059">
        <v>28</v>
      </c>
      <c r="P32" s="745" t="s">
        <v>1447</v>
      </c>
    </row>
    <row r="33" spans="1:16" ht="13.8" thickBot="1" x14ac:dyDescent="0.3">
      <c r="A33" s="3796"/>
      <c r="B33" s="3799"/>
      <c r="C33" s="4389"/>
      <c r="D33" s="2098"/>
      <c r="E33" s="153"/>
      <c r="F33" s="4070"/>
      <c r="G33" s="4073"/>
      <c r="H33" s="2099" t="s">
        <v>8</v>
      </c>
      <c r="I33" s="2100">
        <f>I32*1</f>
        <v>850</v>
      </c>
      <c r="J33" s="2100">
        <f>J32*1</f>
        <v>850</v>
      </c>
      <c r="K33" s="2100">
        <f>K32*1</f>
        <v>850</v>
      </c>
      <c r="L33" s="1171"/>
      <c r="M33" s="2144"/>
      <c r="N33" s="2103"/>
      <c r="O33" s="2103"/>
      <c r="P33" s="749"/>
    </row>
    <row r="34" spans="1:16" ht="13.8" thickBot="1" x14ac:dyDescent="0.3">
      <c r="A34" s="675" t="s">
        <v>7</v>
      </c>
      <c r="B34" s="1604" t="s">
        <v>9</v>
      </c>
      <c r="C34" s="3816" t="s">
        <v>308</v>
      </c>
      <c r="D34" s="3816"/>
      <c r="E34" s="3816"/>
      <c r="F34" s="3816"/>
      <c r="G34" s="3817"/>
      <c r="H34" s="2120" t="s">
        <v>8</v>
      </c>
      <c r="I34" s="2121">
        <f>I29+I31+I33</f>
        <v>985</v>
      </c>
      <c r="J34" s="2121">
        <f>J29+J31+J33</f>
        <v>996.9</v>
      </c>
      <c r="K34" s="2121">
        <f>K29+K31+K33</f>
        <v>996.8</v>
      </c>
      <c r="L34" s="4395"/>
      <c r="M34" s="4396"/>
      <c r="N34" s="4396"/>
      <c r="O34" s="4396"/>
      <c r="P34" s="4397"/>
    </row>
    <row r="35" spans="1:16" ht="13.8" thickBot="1" x14ac:dyDescent="0.3">
      <c r="A35" s="2145" t="s">
        <v>7</v>
      </c>
      <c r="B35" s="4398" t="s">
        <v>11</v>
      </c>
      <c r="C35" s="4399"/>
      <c r="D35" s="4399"/>
      <c r="E35" s="4399"/>
      <c r="F35" s="4399"/>
      <c r="G35" s="4399"/>
      <c r="H35" s="4400"/>
      <c r="I35" s="2146">
        <f>I25+I34</f>
        <v>4249.6000000000004</v>
      </c>
      <c r="J35" s="2146">
        <f>J25+J34</f>
        <v>4614.8999999999996</v>
      </c>
      <c r="K35" s="2146">
        <f>K25+K34</f>
        <v>4607</v>
      </c>
      <c r="L35" s="2147"/>
      <c r="M35" s="2147"/>
      <c r="N35" s="2147"/>
      <c r="O35" s="2147"/>
      <c r="P35" s="2148"/>
    </row>
    <row r="36" spans="1:16" ht="13.8" thickBot="1" x14ac:dyDescent="0.3">
      <c r="A36" s="2145"/>
      <c r="B36" s="4398" t="s">
        <v>237</v>
      </c>
      <c r="C36" s="4399"/>
      <c r="D36" s="4399"/>
      <c r="E36" s="4399"/>
      <c r="F36" s="4399"/>
      <c r="G36" s="4399"/>
      <c r="H36" s="4400"/>
      <c r="I36" s="2146">
        <f>I37-I17</f>
        <v>4208.6000000000004</v>
      </c>
      <c r="J36" s="2146">
        <f>J37-J17</f>
        <v>4573.8999999999996</v>
      </c>
      <c r="K36" s="2146">
        <f>K37-K17</f>
        <v>4566</v>
      </c>
      <c r="L36" s="2147"/>
      <c r="M36" s="2147"/>
      <c r="N36" s="2147"/>
      <c r="O36" s="2147"/>
      <c r="P36" s="2148"/>
    </row>
    <row r="37" spans="1:16" ht="13.8" thickBot="1" x14ac:dyDescent="0.3">
      <c r="A37" s="3791" t="s">
        <v>12</v>
      </c>
      <c r="B37" s="3792"/>
      <c r="C37" s="3792"/>
      <c r="D37" s="3792"/>
      <c r="E37" s="3792"/>
      <c r="F37" s="3792"/>
      <c r="G37" s="3792"/>
      <c r="H37" s="3793"/>
      <c r="I37" s="794">
        <f>I35*1</f>
        <v>4249.6000000000004</v>
      </c>
      <c r="J37" s="794">
        <f>J35*1</f>
        <v>4614.8999999999996</v>
      </c>
      <c r="K37" s="794">
        <f>K35*1</f>
        <v>4607</v>
      </c>
      <c r="L37" s="3777"/>
      <c r="M37" s="3778"/>
      <c r="N37" s="3778"/>
      <c r="O37" s="3778"/>
      <c r="P37" s="3779"/>
    </row>
    <row r="38" spans="1:16" x14ac:dyDescent="0.25">
      <c r="A38" s="795" t="s">
        <v>431</v>
      </c>
      <c r="B38" s="795"/>
      <c r="C38" s="795"/>
      <c r="D38" s="795"/>
      <c r="E38" s="795"/>
      <c r="F38" s="795"/>
      <c r="G38" s="795"/>
      <c r="H38" s="795"/>
      <c r="I38" s="795"/>
      <c r="J38" s="795"/>
      <c r="K38" s="795"/>
      <c r="L38" s="795"/>
      <c r="M38" s="796"/>
      <c r="N38" s="797"/>
      <c r="O38" s="797"/>
      <c r="P38" s="797"/>
    </row>
    <row r="39" spans="1:16" x14ac:dyDescent="0.25">
      <c r="A39" s="796"/>
      <c r="B39" s="796"/>
      <c r="C39" s="796"/>
      <c r="D39" s="796"/>
      <c r="E39" s="796"/>
      <c r="F39" s="796"/>
      <c r="G39" s="796"/>
      <c r="H39" s="796"/>
      <c r="I39" s="796"/>
      <c r="J39" s="796"/>
      <c r="K39" s="796"/>
      <c r="L39" s="796"/>
      <c r="M39" s="796"/>
      <c r="N39" s="797"/>
      <c r="O39" s="797"/>
      <c r="P39" s="797"/>
    </row>
    <row r="40" spans="1:16" x14ac:dyDescent="0.25">
      <c r="A40" s="796"/>
      <c r="B40" s="796"/>
      <c r="C40" s="796"/>
      <c r="D40" s="796"/>
      <c r="E40" s="796"/>
      <c r="F40" s="796"/>
      <c r="G40" s="796"/>
      <c r="H40" s="796"/>
      <c r="I40" s="796"/>
      <c r="J40" s="796"/>
      <c r="K40" s="796"/>
      <c r="L40" s="796"/>
      <c r="M40" s="796"/>
      <c r="N40" s="797"/>
      <c r="O40" s="797"/>
      <c r="P40" s="797"/>
    </row>
    <row r="41" spans="1:16" x14ac:dyDescent="0.25">
      <c r="A41" s="796"/>
      <c r="B41" s="796"/>
      <c r="C41" s="796"/>
      <c r="D41" s="796"/>
      <c r="E41" s="796"/>
      <c r="F41" s="796"/>
      <c r="G41" s="796"/>
      <c r="H41" s="796"/>
      <c r="I41" s="796"/>
      <c r="J41" s="796"/>
      <c r="K41" s="796"/>
      <c r="L41" s="796"/>
      <c r="M41" s="796"/>
      <c r="N41" s="797"/>
      <c r="O41" s="797"/>
      <c r="P41" s="797"/>
    </row>
    <row r="42" spans="1:16" ht="16.2" thickBot="1" x14ac:dyDescent="0.3">
      <c r="A42" s="1"/>
      <c r="B42" s="17"/>
      <c r="C42" s="17"/>
      <c r="D42" s="17"/>
      <c r="E42" s="3780" t="s">
        <v>13</v>
      </c>
      <c r="F42" s="3780"/>
      <c r="G42" s="3780"/>
      <c r="H42" s="3780"/>
      <c r="I42" s="3780"/>
      <c r="J42" s="3780"/>
      <c r="K42" s="3780"/>
      <c r="L42" s="798"/>
      <c r="M42" s="798"/>
      <c r="N42" s="23"/>
      <c r="O42" s="17"/>
      <c r="P42" s="17"/>
    </row>
    <row r="43" spans="1:16" ht="51.6" thickBot="1" x14ac:dyDescent="0.3">
      <c r="A43" s="1"/>
      <c r="B43" s="17"/>
      <c r="C43" s="17"/>
      <c r="D43" s="17"/>
      <c r="E43" s="799"/>
      <c r="F43" s="800"/>
      <c r="G43" s="800"/>
      <c r="H43" s="801"/>
      <c r="I43" s="223" t="s">
        <v>192</v>
      </c>
      <c r="J43" s="233" t="s">
        <v>193</v>
      </c>
      <c r="K43" s="31" t="s">
        <v>83</v>
      </c>
      <c r="L43" s="1"/>
      <c r="M43" s="1"/>
      <c r="N43" s="23"/>
      <c r="O43" s="17"/>
      <c r="P43" s="17"/>
    </row>
    <row r="44" spans="1:16" ht="13.8" thickBot="1" x14ac:dyDescent="0.3">
      <c r="A44" s="1"/>
      <c r="B44" s="17"/>
      <c r="C44" s="17"/>
      <c r="D44" s="17"/>
      <c r="E44" s="3781" t="s">
        <v>14</v>
      </c>
      <c r="F44" s="3782"/>
      <c r="G44" s="3782"/>
      <c r="H44" s="3783"/>
      <c r="I44" s="802">
        <f>SUM(I45:I55)</f>
        <v>4249.6000000000004</v>
      </c>
      <c r="J44" s="2149">
        <f>SUM(J45:J55)</f>
        <v>4614.8999999999996</v>
      </c>
      <c r="K44" s="802">
        <f>SUM(K45:K55)</f>
        <v>4607</v>
      </c>
      <c r="L44" s="803"/>
      <c r="M44" s="1"/>
      <c r="N44" s="23"/>
      <c r="O44" s="17"/>
      <c r="P44" s="17"/>
    </row>
    <row r="45" spans="1:16" x14ac:dyDescent="0.25">
      <c r="A45" s="1"/>
      <c r="B45" s="17"/>
      <c r="C45" s="17"/>
      <c r="D45" s="17"/>
      <c r="E45" s="3765" t="s">
        <v>238</v>
      </c>
      <c r="F45" s="3766"/>
      <c r="G45" s="3766"/>
      <c r="H45" s="3767"/>
      <c r="I45" s="805">
        <v>4075.6</v>
      </c>
      <c r="J45" s="805">
        <v>4346.8999999999996</v>
      </c>
      <c r="K45" s="805">
        <v>4346.2</v>
      </c>
      <c r="L45" s="1"/>
      <c r="M45" s="803"/>
      <c r="N45" s="23"/>
      <c r="O45" s="17"/>
      <c r="P45" s="17"/>
    </row>
    <row r="46" spans="1:16" x14ac:dyDescent="0.25">
      <c r="A46" s="1"/>
      <c r="B46" s="17"/>
      <c r="C46" s="17"/>
      <c r="D46" s="17"/>
      <c r="E46" s="3765" t="s">
        <v>239</v>
      </c>
      <c r="F46" s="3766"/>
      <c r="G46" s="3766"/>
      <c r="H46" s="3767"/>
      <c r="I46" s="806">
        <v>130</v>
      </c>
      <c r="J46" s="806">
        <v>224</v>
      </c>
      <c r="K46" s="806">
        <v>216.8</v>
      </c>
      <c r="L46" s="1"/>
      <c r="M46" s="1"/>
      <c r="N46" s="23"/>
      <c r="O46" s="17"/>
      <c r="P46" s="17"/>
    </row>
    <row r="47" spans="1:16" x14ac:dyDescent="0.25">
      <c r="A47" s="1"/>
      <c r="B47" s="17"/>
      <c r="C47" s="17"/>
      <c r="D47" s="17"/>
      <c r="E47" s="3765" t="s">
        <v>240</v>
      </c>
      <c r="F47" s="3766"/>
      <c r="G47" s="3766"/>
      <c r="H47" s="3767"/>
      <c r="I47" s="806">
        <v>3</v>
      </c>
      <c r="J47" s="806">
        <v>3</v>
      </c>
      <c r="K47" s="806">
        <v>3</v>
      </c>
      <c r="L47" s="1"/>
      <c r="M47" s="1"/>
      <c r="N47" s="23"/>
      <c r="O47" s="17"/>
      <c r="P47" s="17"/>
    </row>
    <row r="48" spans="1:16" x14ac:dyDescent="0.25">
      <c r="A48" s="1"/>
      <c r="B48" s="17"/>
      <c r="C48" s="17"/>
      <c r="D48" s="17"/>
      <c r="E48" s="3765" t="s">
        <v>241</v>
      </c>
      <c r="F48" s="3766"/>
      <c r="G48" s="3766"/>
      <c r="H48" s="3767"/>
      <c r="I48" s="806"/>
      <c r="J48" s="806"/>
      <c r="K48" s="806"/>
      <c r="L48" s="1"/>
      <c r="M48" s="1"/>
      <c r="N48" s="23"/>
      <c r="O48" s="17"/>
      <c r="P48" s="17"/>
    </row>
    <row r="49" spans="1:16" x14ac:dyDescent="0.25">
      <c r="A49" s="1"/>
      <c r="B49" s="17"/>
      <c r="C49" s="17"/>
      <c r="D49" s="17"/>
      <c r="E49" s="3774" t="s">
        <v>242</v>
      </c>
      <c r="F49" s="3775"/>
      <c r="G49" s="3775"/>
      <c r="H49" s="3776"/>
      <c r="I49" s="808"/>
      <c r="J49" s="808"/>
      <c r="K49" s="808"/>
      <c r="L49" s="1"/>
      <c r="M49" s="1"/>
      <c r="N49" s="23"/>
      <c r="O49" s="17"/>
      <c r="P49" s="17"/>
    </row>
    <row r="50" spans="1:16" x14ac:dyDescent="0.25">
      <c r="A50" s="1"/>
      <c r="B50" s="17"/>
      <c r="C50" s="17"/>
      <c r="D50" s="17"/>
      <c r="E50" s="230" t="s">
        <v>243</v>
      </c>
      <c r="F50" s="231"/>
      <c r="G50" s="231"/>
      <c r="H50" s="232"/>
      <c r="I50" s="806"/>
      <c r="J50" s="806"/>
      <c r="K50" s="806"/>
      <c r="L50" s="1"/>
      <c r="M50" s="1"/>
      <c r="N50" s="23"/>
      <c r="O50" s="17"/>
      <c r="P50" s="17"/>
    </row>
    <row r="51" spans="1:16" x14ac:dyDescent="0.25">
      <c r="A51" s="1"/>
      <c r="B51" s="17"/>
      <c r="C51" s="17"/>
      <c r="D51" s="17"/>
      <c r="E51" s="3765" t="s">
        <v>244</v>
      </c>
      <c r="F51" s="3766"/>
      <c r="G51" s="3766"/>
      <c r="H51" s="3767"/>
      <c r="I51" s="806"/>
      <c r="J51" s="806"/>
      <c r="K51" s="806"/>
      <c r="L51" s="1"/>
      <c r="M51" s="1"/>
      <c r="N51" s="810"/>
      <c r="O51" s="810"/>
      <c r="P51" s="810"/>
    </row>
    <row r="52" spans="1:16" x14ac:dyDescent="0.25">
      <c r="A52" s="1"/>
      <c r="B52" s="17"/>
      <c r="C52" s="17"/>
      <c r="D52" s="17"/>
      <c r="E52" s="3765" t="s">
        <v>245</v>
      </c>
      <c r="F52" s="3766"/>
      <c r="G52" s="3766"/>
      <c r="H52" s="3767"/>
      <c r="I52" s="811"/>
      <c r="J52" s="811"/>
      <c r="K52" s="811"/>
      <c r="L52" s="1"/>
      <c r="M52" s="1"/>
      <c r="N52" s="23"/>
      <c r="O52" s="17"/>
      <c r="P52" s="17"/>
    </row>
    <row r="53" spans="1:16" x14ac:dyDescent="0.25">
      <c r="A53" s="1"/>
      <c r="B53" s="17"/>
      <c r="C53" s="17"/>
      <c r="D53" s="17"/>
      <c r="E53" s="3765" t="s">
        <v>246</v>
      </c>
      <c r="F53" s="3766"/>
      <c r="G53" s="3766"/>
      <c r="H53" s="3767"/>
      <c r="I53" s="811"/>
      <c r="J53" s="811"/>
      <c r="K53" s="811"/>
      <c r="L53" s="1"/>
      <c r="M53" s="1"/>
      <c r="N53" s="23"/>
      <c r="O53" s="17"/>
      <c r="P53" s="17"/>
    </row>
    <row r="54" spans="1:16" x14ac:dyDescent="0.25">
      <c r="A54" s="1"/>
      <c r="B54" s="17"/>
      <c r="C54" s="17"/>
      <c r="D54" s="17"/>
      <c r="E54" s="3765" t="s">
        <v>247</v>
      </c>
      <c r="F54" s="3766"/>
      <c r="G54" s="3766"/>
      <c r="H54" s="3767"/>
      <c r="I54" s="811"/>
      <c r="J54" s="811"/>
      <c r="K54" s="811"/>
      <c r="L54" s="1"/>
      <c r="M54" s="1"/>
      <c r="N54" s="23"/>
      <c r="O54" s="17"/>
      <c r="P54" s="17"/>
    </row>
    <row r="55" spans="1:16" ht="13.8" thickBot="1" x14ac:dyDescent="0.3">
      <c r="E55" s="3768" t="s">
        <v>248</v>
      </c>
      <c r="F55" s="3769"/>
      <c r="G55" s="3769"/>
      <c r="H55" s="3770"/>
      <c r="I55" s="813">
        <v>41</v>
      </c>
      <c r="J55" s="813">
        <v>41</v>
      </c>
      <c r="K55" s="813">
        <v>41</v>
      </c>
      <c r="L55" s="1"/>
      <c r="M55" s="1"/>
    </row>
    <row r="56" spans="1:16" ht="13.8" thickBot="1" x14ac:dyDescent="0.3">
      <c r="E56" s="3537" t="s">
        <v>15</v>
      </c>
      <c r="F56" s="3538"/>
      <c r="G56" s="3538"/>
      <c r="H56" s="3538"/>
      <c r="I56" s="1140"/>
      <c r="J56" s="1140"/>
      <c r="K56" s="1141"/>
      <c r="L56" s="1"/>
      <c r="M56" s="1"/>
    </row>
    <row r="57" spans="1:16" ht="13.8" thickBot="1" x14ac:dyDescent="0.3">
      <c r="E57" s="3771" t="s">
        <v>249</v>
      </c>
      <c r="F57" s="3772"/>
      <c r="G57" s="3772"/>
      <c r="H57" s="3773"/>
      <c r="I57" s="816"/>
      <c r="J57" s="816"/>
      <c r="K57" s="817"/>
    </row>
    <row r="58" spans="1:16" ht="13.8" thickBot="1" x14ac:dyDescent="0.3">
      <c r="E58" s="3762"/>
      <c r="F58" s="3763"/>
      <c r="G58" s="3763"/>
      <c r="H58" s="3764"/>
      <c r="I58" s="818"/>
      <c r="J58" s="818"/>
      <c r="K58" s="819"/>
    </row>
  </sheetData>
  <mergeCells count="76">
    <mergeCell ref="E57:H57"/>
    <mergeCell ref="E58:H58"/>
    <mergeCell ref="E52:H52"/>
    <mergeCell ref="E53:H53"/>
    <mergeCell ref="E54:H54"/>
    <mergeCell ref="E55:H55"/>
    <mergeCell ref="E56:H56"/>
    <mergeCell ref="E46:H46"/>
    <mergeCell ref="E47:H47"/>
    <mergeCell ref="E48:H48"/>
    <mergeCell ref="E49:H49"/>
    <mergeCell ref="E51:H51"/>
    <mergeCell ref="A37:H37"/>
    <mergeCell ref="L37:P37"/>
    <mergeCell ref="E42:K42"/>
    <mergeCell ref="E44:H44"/>
    <mergeCell ref="E45:H45"/>
    <mergeCell ref="A32:A33"/>
    <mergeCell ref="B32:B33"/>
    <mergeCell ref="C32:C33"/>
    <mergeCell ref="F32:F33"/>
    <mergeCell ref="G32:G33"/>
    <mergeCell ref="A30:A31"/>
    <mergeCell ref="B30:B31"/>
    <mergeCell ref="C30:C31"/>
    <mergeCell ref="E30:E31"/>
    <mergeCell ref="F30:F31"/>
    <mergeCell ref="E25:G25"/>
    <mergeCell ref="A28:A29"/>
    <mergeCell ref="B28:B29"/>
    <mergeCell ref="C28:C29"/>
    <mergeCell ref="E28:E29"/>
    <mergeCell ref="F28:F29"/>
    <mergeCell ref="G28:G29"/>
    <mergeCell ref="A23:A24"/>
    <mergeCell ref="B23:B24"/>
    <mergeCell ref="C23:C24"/>
    <mergeCell ref="E23:E24"/>
    <mergeCell ref="F23:F24"/>
    <mergeCell ref="A5:A7"/>
    <mergeCell ref="B5:B7"/>
    <mergeCell ref="C5:C7"/>
    <mergeCell ref="D5:D7"/>
    <mergeCell ref="E5:E7"/>
    <mergeCell ref="C34:G34"/>
    <mergeCell ref="G30:G31"/>
    <mergeCell ref="L34:P34"/>
    <mergeCell ref="B35:H35"/>
    <mergeCell ref="B36:H36"/>
    <mergeCell ref="L19:L20"/>
    <mergeCell ref="A19:A22"/>
    <mergeCell ref="B19:B22"/>
    <mergeCell ref="C19:C22"/>
    <mergeCell ref="E19:E22"/>
    <mergeCell ref="G23:G24"/>
    <mergeCell ref="A12:A18"/>
    <mergeCell ref="B12:B18"/>
    <mergeCell ref="C11:K11"/>
    <mergeCell ref="F5:F7"/>
    <mergeCell ref="G5:G7"/>
    <mergeCell ref="H5:H7"/>
    <mergeCell ref="I5:I7"/>
    <mergeCell ref="J5:J7"/>
    <mergeCell ref="K5:K7"/>
    <mergeCell ref="F12:F18"/>
    <mergeCell ref="G12:G18"/>
    <mergeCell ref="F19:F22"/>
    <mergeCell ref="G19:G22"/>
    <mergeCell ref="C12:C18"/>
    <mergeCell ref="E12:E18"/>
    <mergeCell ref="L5:P5"/>
    <mergeCell ref="L6:L7"/>
    <mergeCell ref="M6:M7"/>
    <mergeCell ref="N6:P6"/>
    <mergeCell ref="D2:O2"/>
    <mergeCell ref="D3:K3"/>
  </mergeCells>
  <pageMargins left="0.7" right="0.7" top="0.75" bottom="0.75" header="0.3" footer="0.3"/>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8"/>
  <sheetViews>
    <sheetView workbookViewId="0">
      <selection activeCell="A137" sqref="A137:XFD137"/>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33.88671875" customWidth="1"/>
    <col min="13" max="13" width="9.109375" customWidth="1"/>
    <col min="14" max="14" width="9.33203125" customWidth="1"/>
    <col min="15" max="15" width="9" customWidth="1"/>
    <col min="16" max="16" width="37.88671875" customWidth="1"/>
  </cols>
  <sheetData>
    <row r="1" spans="1:16" ht="13.2" customHeight="1" x14ac:dyDescent="0.25">
      <c r="D1" s="4447" t="s">
        <v>191</v>
      </c>
      <c r="E1" s="4448"/>
      <c r="F1" s="4448"/>
      <c r="G1" s="4448"/>
      <c r="H1" s="4448"/>
      <c r="I1" s="4448"/>
      <c r="J1" s="4448"/>
      <c r="K1" s="4448"/>
      <c r="L1" s="4448"/>
      <c r="M1" s="4448"/>
      <c r="N1" s="4448"/>
      <c r="O1" s="4448"/>
    </row>
    <row r="2" spans="1:16" ht="14.4" customHeight="1" x14ac:dyDescent="0.25">
      <c r="D2" s="4449" t="s">
        <v>1019</v>
      </c>
      <c r="E2" s="4449"/>
      <c r="F2" s="4449"/>
      <c r="G2" s="4449"/>
      <c r="H2" s="4449"/>
      <c r="I2" s="2158"/>
      <c r="J2" s="2158"/>
      <c r="K2" s="2158"/>
      <c r="L2" s="2158"/>
      <c r="M2" s="2158"/>
      <c r="N2" s="2158"/>
      <c r="O2" s="2158"/>
    </row>
    <row r="3" spans="1:16" ht="13.8" thickBot="1" x14ac:dyDescent="0.3">
      <c r="P3" s="197" t="s">
        <v>513</v>
      </c>
    </row>
    <row r="4" spans="1:16" ht="14.4" thickBot="1" x14ac:dyDescent="0.3">
      <c r="A4" s="3729" t="s">
        <v>0</v>
      </c>
      <c r="B4" s="3729" t="s">
        <v>1</v>
      </c>
      <c r="C4" s="3732" t="s">
        <v>2</v>
      </c>
      <c r="D4" s="3729" t="s">
        <v>256</v>
      </c>
      <c r="E4" s="3735" t="s">
        <v>3</v>
      </c>
      <c r="F4" s="3715" t="s">
        <v>4</v>
      </c>
      <c r="G4" s="3732" t="s">
        <v>5</v>
      </c>
      <c r="H4" s="3715" t="s">
        <v>6</v>
      </c>
      <c r="I4" s="3713" t="s">
        <v>192</v>
      </c>
      <c r="J4" s="3715" t="s">
        <v>193</v>
      </c>
      <c r="K4" s="3715" t="s">
        <v>83</v>
      </c>
      <c r="L4" s="3717" t="s">
        <v>991</v>
      </c>
      <c r="M4" s="3718"/>
      <c r="N4" s="3718"/>
      <c r="O4" s="3718"/>
      <c r="P4" s="3719"/>
    </row>
    <row r="5" spans="1:16" ht="13.8" x14ac:dyDescent="0.25">
      <c r="A5" s="3730"/>
      <c r="B5" s="3730"/>
      <c r="C5" s="3733"/>
      <c r="D5" s="3730"/>
      <c r="E5" s="3736"/>
      <c r="F5" s="3716"/>
      <c r="G5" s="3733"/>
      <c r="H5" s="3716"/>
      <c r="I5" s="3714"/>
      <c r="J5" s="3716"/>
      <c r="K5" s="3716"/>
      <c r="L5" s="3720" t="s">
        <v>306</v>
      </c>
      <c r="M5" s="3721" t="s">
        <v>194</v>
      </c>
      <c r="N5" s="3723"/>
      <c r="O5" s="3723"/>
      <c r="P5" s="3724"/>
    </row>
    <row r="6" spans="1:16" ht="155.4" customHeight="1" thickBot="1" x14ac:dyDescent="0.3">
      <c r="A6" s="3812"/>
      <c r="B6" s="3812"/>
      <c r="C6" s="3811"/>
      <c r="D6" s="3812"/>
      <c r="E6" s="3813"/>
      <c r="F6" s="3810"/>
      <c r="G6" s="3811"/>
      <c r="H6" s="3810"/>
      <c r="I6" s="3826"/>
      <c r="J6" s="3810"/>
      <c r="K6" s="3810"/>
      <c r="L6" s="3823"/>
      <c r="M6" s="3824"/>
      <c r="N6" s="218" t="s">
        <v>53</v>
      </c>
      <c r="O6" s="219" t="s">
        <v>54</v>
      </c>
      <c r="P6" s="821" t="s">
        <v>446</v>
      </c>
    </row>
    <row r="7" spans="1:16" ht="14.4" thickBot="1" x14ac:dyDescent="0.3">
      <c r="A7" s="834" t="s">
        <v>7</v>
      </c>
      <c r="B7" s="2159" t="s">
        <v>1020</v>
      </c>
      <c r="C7" s="2160"/>
      <c r="D7" s="2161"/>
      <c r="E7" s="2162"/>
      <c r="F7" s="2161"/>
      <c r="G7" s="2161"/>
      <c r="H7" s="2161"/>
      <c r="I7" s="2066"/>
      <c r="J7" s="2067"/>
      <c r="K7" s="2066"/>
      <c r="L7" s="840"/>
      <c r="M7" s="840"/>
      <c r="N7" s="2163"/>
      <c r="O7" s="2164"/>
      <c r="P7" s="2165"/>
    </row>
    <row r="8" spans="1:16" ht="26.4" x14ac:dyDescent="0.25">
      <c r="A8" s="4417"/>
      <c r="B8" s="4419"/>
      <c r="C8" s="668"/>
      <c r="D8" s="668"/>
      <c r="E8" s="669"/>
      <c r="F8" s="668"/>
      <c r="G8" s="668"/>
      <c r="H8" s="668"/>
      <c r="I8" s="670"/>
      <c r="J8" s="670"/>
      <c r="K8" s="2166"/>
      <c r="L8" s="206" t="s">
        <v>1021</v>
      </c>
      <c r="M8" s="2167" t="s">
        <v>360</v>
      </c>
      <c r="N8" s="2591">
        <v>17.5</v>
      </c>
      <c r="O8" s="2675">
        <v>17.3</v>
      </c>
      <c r="P8" s="2168"/>
    </row>
    <row r="9" spans="1:16" ht="40.200000000000003" thickBot="1" x14ac:dyDescent="0.3">
      <c r="A9" s="4418"/>
      <c r="B9" s="4420"/>
      <c r="C9" s="2070"/>
      <c r="D9" s="2070"/>
      <c r="E9" s="2071"/>
      <c r="F9" s="2070"/>
      <c r="G9" s="2070"/>
      <c r="H9" s="2070"/>
      <c r="I9" s="2072"/>
      <c r="J9" s="2072"/>
      <c r="K9" s="2073"/>
      <c r="L9" s="240" t="s">
        <v>1022</v>
      </c>
      <c r="M9" s="224" t="s">
        <v>1023</v>
      </c>
      <c r="N9" s="2592" t="s">
        <v>1024</v>
      </c>
      <c r="O9" s="2676" t="s">
        <v>1024</v>
      </c>
      <c r="P9" s="2169"/>
    </row>
    <row r="10" spans="1:16" ht="13.8" thickBot="1" x14ac:dyDescent="0.3">
      <c r="A10" s="675" t="s">
        <v>7</v>
      </c>
      <c r="B10" s="765" t="s">
        <v>7</v>
      </c>
      <c r="C10" s="2170" t="s">
        <v>1025</v>
      </c>
      <c r="D10" s="2171"/>
      <c r="E10" s="2172"/>
      <c r="F10" s="2172"/>
      <c r="G10" s="2172"/>
      <c r="H10" s="2172"/>
      <c r="I10" s="2172"/>
      <c r="J10" s="2172"/>
      <c r="K10" s="2172"/>
      <c r="L10" s="2173"/>
      <c r="M10" s="2173"/>
      <c r="N10" s="2174"/>
      <c r="O10" s="2174"/>
      <c r="P10" s="2175"/>
    </row>
    <row r="11" spans="1:16" ht="26.4" x14ac:dyDescent="0.25">
      <c r="A11" s="4207"/>
      <c r="B11" s="2176"/>
      <c r="C11" s="2177"/>
      <c r="D11" s="2178"/>
      <c r="E11" s="2179"/>
      <c r="F11" s="2179"/>
      <c r="G11" s="2179"/>
      <c r="H11" s="2179"/>
      <c r="I11" s="2179"/>
      <c r="J11" s="2179"/>
      <c r="K11" s="2180"/>
      <c r="L11" s="2181" t="s">
        <v>1026</v>
      </c>
      <c r="M11" s="2167" t="s">
        <v>360</v>
      </c>
      <c r="N11" s="2182">
        <v>97.9</v>
      </c>
      <c r="O11" s="2698">
        <v>97.6</v>
      </c>
      <c r="P11" s="2678"/>
    </row>
    <row r="12" spans="1:16" ht="41.4" customHeight="1" x14ac:dyDescent="0.25">
      <c r="A12" s="4208"/>
      <c r="B12" s="2176"/>
      <c r="C12" s="2183"/>
      <c r="D12" s="2184"/>
      <c r="E12" s="238"/>
      <c r="F12" s="238"/>
      <c r="G12" s="238"/>
      <c r="H12" s="238"/>
      <c r="I12" s="238"/>
      <c r="J12" s="238"/>
      <c r="K12" s="2185"/>
      <c r="L12" s="202" t="s">
        <v>1027</v>
      </c>
      <c r="M12" s="210" t="s">
        <v>360</v>
      </c>
      <c r="N12" s="2186" t="s">
        <v>1028</v>
      </c>
      <c r="O12" s="2699" t="s">
        <v>1251</v>
      </c>
      <c r="P12" s="2700" t="s">
        <v>1285</v>
      </c>
    </row>
    <row r="13" spans="1:16" ht="39.6" customHeight="1" x14ac:dyDescent="0.25">
      <c r="A13" s="4208"/>
      <c r="B13" s="2176"/>
      <c r="C13" s="2183"/>
      <c r="D13" s="2184"/>
      <c r="E13" s="238"/>
      <c r="F13" s="238"/>
      <c r="G13" s="238"/>
      <c r="H13" s="238"/>
      <c r="I13" s="238"/>
      <c r="J13" s="238"/>
      <c r="K13" s="2185"/>
      <c r="L13" s="2187" t="s">
        <v>1029</v>
      </c>
      <c r="M13" s="210" t="s">
        <v>313</v>
      </c>
      <c r="N13" s="2188">
        <v>16.399999999999999</v>
      </c>
      <c r="O13" s="2698">
        <v>16.399999999999999</v>
      </c>
      <c r="P13" s="2679"/>
    </row>
    <row r="14" spans="1:16" ht="39.6" x14ac:dyDescent="0.25">
      <c r="A14" s="4208"/>
      <c r="B14" s="2176"/>
      <c r="C14" s="2183"/>
      <c r="D14" s="2184"/>
      <c r="E14" s="238"/>
      <c r="F14" s="238"/>
      <c r="G14" s="238"/>
      <c r="H14" s="238"/>
      <c r="I14" s="238"/>
      <c r="J14" s="238"/>
      <c r="K14" s="2185"/>
      <c r="L14" s="91" t="s">
        <v>1030</v>
      </c>
      <c r="M14" s="210" t="s">
        <v>264</v>
      </c>
      <c r="N14" s="2704">
        <v>16</v>
      </c>
      <c r="O14" s="2705">
        <v>16</v>
      </c>
      <c r="P14" s="2679" t="s">
        <v>1252</v>
      </c>
    </row>
    <row r="15" spans="1:16" ht="39.6" x14ac:dyDescent="0.25">
      <c r="A15" s="4208"/>
      <c r="B15" s="2176"/>
      <c r="C15" s="2183"/>
      <c r="D15" s="2184"/>
      <c r="E15" s="238"/>
      <c r="F15" s="238"/>
      <c r="G15" s="238"/>
      <c r="H15" s="238"/>
      <c r="I15" s="238"/>
      <c r="J15" s="238"/>
      <c r="K15" s="2185"/>
      <c r="L15" s="1197" t="s">
        <v>1031</v>
      </c>
      <c r="M15" s="210" t="s">
        <v>1032</v>
      </c>
      <c r="N15" s="2188">
        <v>35000</v>
      </c>
      <c r="O15" s="2698">
        <v>35000</v>
      </c>
      <c r="P15" s="2679" t="s">
        <v>1253</v>
      </c>
    </row>
    <row r="16" spans="1:16" ht="43.2" customHeight="1" thickBot="1" x14ac:dyDescent="0.3">
      <c r="A16" s="4208"/>
      <c r="B16" s="2176"/>
      <c r="C16" s="2183"/>
      <c r="D16" s="2184"/>
      <c r="E16" s="238"/>
      <c r="F16" s="238"/>
      <c r="G16" s="238"/>
      <c r="H16" s="238"/>
      <c r="I16" s="238"/>
      <c r="J16" s="238"/>
      <c r="K16" s="2185"/>
      <c r="L16" s="2190" t="s">
        <v>1033</v>
      </c>
      <c r="M16" s="2671" t="s">
        <v>360</v>
      </c>
      <c r="N16" s="2191">
        <v>39</v>
      </c>
      <c r="O16" s="2701">
        <v>67</v>
      </c>
      <c r="P16" s="2768" t="s">
        <v>1254</v>
      </c>
    </row>
    <row r="17" spans="1:16" ht="15.6" customHeight="1" x14ac:dyDescent="0.25">
      <c r="A17" s="3794" t="s">
        <v>7</v>
      </c>
      <c r="B17" s="3797" t="s">
        <v>7</v>
      </c>
      <c r="C17" s="4392" t="s">
        <v>7</v>
      </c>
      <c r="D17" s="1296"/>
      <c r="E17" s="3517" t="s">
        <v>1034</v>
      </c>
      <c r="F17" s="4269" t="s">
        <v>46</v>
      </c>
      <c r="G17" s="4071" t="s">
        <v>82</v>
      </c>
      <c r="H17" s="149" t="s">
        <v>27</v>
      </c>
      <c r="I17" s="155">
        <v>13051</v>
      </c>
      <c r="J17" s="155">
        <v>13341.6</v>
      </c>
      <c r="K17" s="1192">
        <v>13226</v>
      </c>
      <c r="L17" s="169" t="s">
        <v>1035</v>
      </c>
      <c r="M17" s="2141" t="s">
        <v>264</v>
      </c>
      <c r="N17" s="2192">
        <v>29</v>
      </c>
      <c r="O17" s="2769">
        <v>29</v>
      </c>
      <c r="P17" s="2770"/>
    </row>
    <row r="18" spans="1:16" ht="39.6" x14ac:dyDescent="0.25">
      <c r="A18" s="3795"/>
      <c r="B18" s="3798"/>
      <c r="C18" s="4388"/>
      <c r="D18" s="1308"/>
      <c r="E18" s="4414"/>
      <c r="F18" s="4069"/>
      <c r="G18" s="4072"/>
      <c r="H18" s="157" t="s">
        <v>112</v>
      </c>
      <c r="I18" s="163">
        <v>1765.3</v>
      </c>
      <c r="J18" s="163">
        <v>1889.2</v>
      </c>
      <c r="K18" s="2108">
        <v>1652.1</v>
      </c>
      <c r="L18" s="84" t="s">
        <v>1036</v>
      </c>
      <c r="M18" s="2193" t="s">
        <v>313</v>
      </c>
      <c r="N18" s="2194">
        <v>4500</v>
      </c>
      <c r="O18" s="2706">
        <v>4343</v>
      </c>
      <c r="P18" s="2771" t="s">
        <v>1255</v>
      </c>
    </row>
    <row r="19" spans="1:16" ht="26.4" x14ac:dyDescent="0.25">
      <c r="A19" s="3795"/>
      <c r="B19" s="3798"/>
      <c r="C19" s="4388"/>
      <c r="D19" s="1308"/>
      <c r="E19" s="4414"/>
      <c r="F19" s="4069"/>
      <c r="G19" s="4072"/>
      <c r="H19" s="157" t="s">
        <v>1037</v>
      </c>
      <c r="I19" s="163">
        <v>9120.5</v>
      </c>
      <c r="J19" s="163">
        <v>9120.5</v>
      </c>
      <c r="K19" s="2108">
        <v>9120.5</v>
      </c>
      <c r="L19" s="87" t="s">
        <v>164</v>
      </c>
      <c r="M19" s="2193" t="s">
        <v>313</v>
      </c>
      <c r="N19" s="2195" t="s">
        <v>1038</v>
      </c>
      <c r="O19" s="2706">
        <v>914</v>
      </c>
      <c r="P19" s="2771" t="s">
        <v>1256</v>
      </c>
    </row>
    <row r="20" spans="1:16" ht="59.4" customHeight="1" x14ac:dyDescent="0.25">
      <c r="A20" s="3795"/>
      <c r="B20" s="3798"/>
      <c r="C20" s="4388"/>
      <c r="D20" s="1308"/>
      <c r="E20" s="4414"/>
      <c r="F20" s="4069"/>
      <c r="G20" s="4072"/>
      <c r="H20" s="157" t="s">
        <v>84</v>
      </c>
      <c r="I20" s="163">
        <v>298.10000000000002</v>
      </c>
      <c r="J20" s="163">
        <v>298.10000000000002</v>
      </c>
      <c r="K20" s="2108">
        <v>298.10000000000002</v>
      </c>
      <c r="L20" s="145" t="s">
        <v>165</v>
      </c>
      <c r="M20" s="2196" t="s">
        <v>313</v>
      </c>
      <c r="N20" s="2707" t="s">
        <v>1039</v>
      </c>
      <c r="O20" s="2708">
        <v>623</v>
      </c>
      <c r="P20" s="2771" t="s">
        <v>1286</v>
      </c>
    </row>
    <row r="21" spans="1:16" x14ac:dyDescent="0.25">
      <c r="A21" s="3795"/>
      <c r="B21" s="3798"/>
      <c r="C21" s="4388"/>
      <c r="D21" s="1308"/>
      <c r="E21" s="4414"/>
      <c r="F21" s="4069"/>
      <c r="G21" s="4072"/>
      <c r="H21" s="151" t="s">
        <v>52</v>
      </c>
      <c r="I21" s="158">
        <v>558.70000000000005</v>
      </c>
      <c r="J21" s="158">
        <v>800.1</v>
      </c>
      <c r="K21" s="2104">
        <v>797.6</v>
      </c>
      <c r="L21" s="2197"/>
      <c r="M21" s="2198"/>
      <c r="N21" s="2199"/>
      <c r="O21" s="2681"/>
      <c r="P21" s="2772"/>
    </row>
    <row r="22" spans="1:16" x14ac:dyDescent="0.25">
      <c r="A22" s="3795"/>
      <c r="B22" s="3798"/>
      <c r="C22" s="4388"/>
      <c r="D22" s="1308"/>
      <c r="E22" s="4414"/>
      <c r="F22" s="4069"/>
      <c r="G22" s="4072"/>
      <c r="H22" s="151" t="s">
        <v>230</v>
      </c>
      <c r="I22" s="158"/>
      <c r="J22" s="158"/>
      <c r="K22" s="2104"/>
      <c r="L22" s="2197"/>
      <c r="M22" s="2198"/>
      <c r="N22" s="2199"/>
      <c r="O22" s="2681"/>
      <c r="P22" s="2772"/>
    </row>
    <row r="23" spans="1:16" ht="13.8" thickBot="1" x14ac:dyDescent="0.3">
      <c r="A23" s="3796"/>
      <c r="B23" s="3799"/>
      <c r="C23" s="4389"/>
      <c r="D23" s="2098"/>
      <c r="E23" s="3808"/>
      <c r="F23" s="4070"/>
      <c r="G23" s="4073"/>
      <c r="H23" s="2200" t="s">
        <v>8</v>
      </c>
      <c r="I23" s="2112">
        <f>SUM(I17:I22)</f>
        <v>24793.599999999999</v>
      </c>
      <c r="J23" s="2112">
        <f>SUM(J17:J22)</f>
        <v>25449.5</v>
      </c>
      <c r="K23" s="2112">
        <f>SUM(K17:K22)</f>
        <v>25094.299999999996</v>
      </c>
      <c r="L23" s="2201"/>
      <c r="M23" s="2202"/>
      <c r="N23" s="2203"/>
      <c r="O23" s="2723"/>
      <c r="P23" s="2773"/>
    </row>
    <row r="24" spans="1:16" x14ac:dyDescent="0.25">
      <c r="A24" s="3794" t="s">
        <v>7</v>
      </c>
      <c r="B24" s="3797" t="s">
        <v>7</v>
      </c>
      <c r="C24" s="4392" t="s">
        <v>9</v>
      </c>
      <c r="D24" s="1296"/>
      <c r="E24" s="3517" t="s">
        <v>1040</v>
      </c>
      <c r="F24" s="4415">
        <v>288724610</v>
      </c>
      <c r="G24" s="4071" t="s">
        <v>82</v>
      </c>
      <c r="H24" s="149" t="s">
        <v>1037</v>
      </c>
      <c r="I24" s="155">
        <v>84.3</v>
      </c>
      <c r="J24" s="155">
        <v>83.2</v>
      </c>
      <c r="K24" s="1192">
        <v>83.2</v>
      </c>
      <c r="L24" s="4460" t="s">
        <v>166</v>
      </c>
      <c r="M24" s="2141" t="s">
        <v>264</v>
      </c>
      <c r="N24" s="2204" t="s">
        <v>72</v>
      </c>
      <c r="O24" s="2722">
        <v>2</v>
      </c>
      <c r="P24" s="4456" t="s">
        <v>1287</v>
      </c>
    </row>
    <row r="25" spans="1:16" x14ac:dyDescent="0.25">
      <c r="A25" s="3795"/>
      <c r="B25" s="3798"/>
      <c r="C25" s="4388"/>
      <c r="D25" s="1308"/>
      <c r="E25" s="4414"/>
      <c r="F25" s="4416"/>
      <c r="G25" s="4072"/>
      <c r="H25" s="1176" t="s">
        <v>52</v>
      </c>
      <c r="I25" s="1177"/>
      <c r="J25" s="1177">
        <v>0.5</v>
      </c>
      <c r="K25" s="2205">
        <v>0.5</v>
      </c>
      <c r="L25" s="4461"/>
      <c r="M25" s="2206"/>
      <c r="N25" s="2207"/>
      <c r="O25" s="2685"/>
      <c r="P25" s="4457"/>
    </row>
    <row r="26" spans="1:16" ht="13.8" thickBot="1" x14ac:dyDescent="0.3">
      <c r="A26" s="3796"/>
      <c r="B26" s="3799"/>
      <c r="C26" s="4389"/>
      <c r="D26" s="2098"/>
      <c r="E26" s="3808"/>
      <c r="F26" s="4070"/>
      <c r="G26" s="4073"/>
      <c r="H26" s="2200" t="s">
        <v>8</v>
      </c>
      <c r="I26" s="2112">
        <f>I24+I25</f>
        <v>84.3</v>
      </c>
      <c r="J26" s="2112">
        <f>J24+J25</f>
        <v>83.7</v>
      </c>
      <c r="K26" s="2112">
        <f>K24+K25</f>
        <v>83.7</v>
      </c>
      <c r="L26" s="4032"/>
      <c r="M26" s="2202"/>
      <c r="N26" s="2208"/>
      <c r="O26" s="2723"/>
      <c r="P26" s="4458"/>
    </row>
    <row r="27" spans="1:16" x14ac:dyDescent="0.25">
      <c r="A27" s="4379" t="s">
        <v>7</v>
      </c>
      <c r="B27" s="4421" t="s">
        <v>7</v>
      </c>
      <c r="C27" s="4388" t="s">
        <v>25</v>
      </c>
      <c r="D27" s="1308"/>
      <c r="E27" s="4414" t="s">
        <v>1041</v>
      </c>
      <c r="F27" s="4422">
        <v>288724610</v>
      </c>
      <c r="G27" s="4072" t="s">
        <v>82</v>
      </c>
      <c r="H27" s="151" t="s">
        <v>27</v>
      </c>
      <c r="I27" s="158">
        <v>6507.7</v>
      </c>
      <c r="J27" s="158">
        <v>6880.4</v>
      </c>
      <c r="K27" s="2104">
        <v>6783.1</v>
      </c>
      <c r="L27" s="2721" t="s">
        <v>167</v>
      </c>
      <c r="M27" s="2075" t="s">
        <v>264</v>
      </c>
      <c r="N27" s="2213">
        <v>22</v>
      </c>
      <c r="O27" s="2712">
        <v>21</v>
      </c>
      <c r="P27" s="2682"/>
    </row>
    <row r="28" spans="1:16" ht="26.4" x14ac:dyDescent="0.25">
      <c r="A28" s="3795"/>
      <c r="B28" s="3798"/>
      <c r="C28" s="4388"/>
      <c r="D28" s="1308"/>
      <c r="E28" s="4414"/>
      <c r="F28" s="4069"/>
      <c r="G28" s="4072"/>
      <c r="H28" s="157" t="s">
        <v>84</v>
      </c>
      <c r="I28" s="163">
        <v>191.3</v>
      </c>
      <c r="J28" s="163">
        <v>163</v>
      </c>
      <c r="K28" s="2108">
        <v>163</v>
      </c>
      <c r="L28" s="87" t="s">
        <v>1042</v>
      </c>
      <c r="M28" s="2193" t="s">
        <v>313</v>
      </c>
      <c r="N28" s="2195" t="s">
        <v>169</v>
      </c>
      <c r="O28" s="2680">
        <v>9846</v>
      </c>
      <c r="P28" s="2687" t="s">
        <v>1288</v>
      </c>
    </row>
    <row r="29" spans="1:16" ht="39.6" x14ac:dyDescent="0.25">
      <c r="A29" s="3795"/>
      <c r="B29" s="3798"/>
      <c r="C29" s="4388"/>
      <c r="D29" s="1308"/>
      <c r="E29" s="4414"/>
      <c r="F29" s="4069"/>
      <c r="G29" s="4072"/>
      <c r="H29" s="157" t="s">
        <v>112</v>
      </c>
      <c r="I29" s="163">
        <v>347.8</v>
      </c>
      <c r="J29" s="163">
        <v>385.1</v>
      </c>
      <c r="K29" s="2108">
        <v>323.60000000000002</v>
      </c>
      <c r="L29" s="145" t="s">
        <v>1043</v>
      </c>
      <c r="M29" s="2196" t="s">
        <v>313</v>
      </c>
      <c r="N29" s="2707" t="s">
        <v>168</v>
      </c>
      <c r="O29" s="2710">
        <v>809</v>
      </c>
      <c r="P29" s="2687" t="s">
        <v>1257</v>
      </c>
    </row>
    <row r="30" spans="1:16" ht="26.4" x14ac:dyDescent="0.25">
      <c r="A30" s="3795"/>
      <c r="B30" s="3798"/>
      <c r="C30" s="4388"/>
      <c r="D30" s="1308"/>
      <c r="E30" s="4414"/>
      <c r="F30" s="4069"/>
      <c r="G30" s="4072"/>
      <c r="H30" s="157" t="s">
        <v>1037</v>
      </c>
      <c r="I30" s="163">
        <v>22196.1</v>
      </c>
      <c r="J30" s="163">
        <v>22210.5</v>
      </c>
      <c r="K30" s="2108">
        <v>22147</v>
      </c>
      <c r="L30" s="2209" t="s">
        <v>1044</v>
      </c>
      <c r="M30" s="2210" t="s">
        <v>360</v>
      </c>
      <c r="N30" s="2713" t="s">
        <v>1045</v>
      </c>
      <c r="O30" s="2714">
        <v>41</v>
      </c>
      <c r="P30" s="2688"/>
    </row>
    <row r="31" spans="1:16" ht="39.6" x14ac:dyDescent="0.25">
      <c r="A31" s="3795"/>
      <c r="B31" s="3798"/>
      <c r="C31" s="4388"/>
      <c r="D31" s="1308"/>
      <c r="E31" s="4414"/>
      <c r="F31" s="4069"/>
      <c r="G31" s="4072"/>
      <c r="H31" s="157" t="s">
        <v>52</v>
      </c>
      <c r="I31" s="163">
        <v>73.5</v>
      </c>
      <c r="J31" s="163">
        <v>738.4</v>
      </c>
      <c r="K31" s="2108">
        <v>665.7</v>
      </c>
      <c r="L31" s="2211" t="s">
        <v>1046</v>
      </c>
      <c r="M31" s="210" t="s">
        <v>264</v>
      </c>
      <c r="N31" s="2715">
        <v>1</v>
      </c>
      <c r="O31" s="2710">
        <v>0</v>
      </c>
      <c r="P31" s="2711" t="s">
        <v>1289</v>
      </c>
    </row>
    <row r="32" spans="1:16" ht="26.4" x14ac:dyDescent="0.25">
      <c r="A32" s="3795"/>
      <c r="B32" s="3798"/>
      <c r="C32" s="4388"/>
      <c r="D32" s="1308"/>
      <c r="E32" s="4414"/>
      <c r="F32" s="4069"/>
      <c r="G32" s="4072"/>
      <c r="H32" s="157" t="s">
        <v>230</v>
      </c>
      <c r="I32" s="163"/>
      <c r="J32" s="163"/>
      <c r="K32" s="2108"/>
      <c r="L32" s="2212" t="s">
        <v>1047</v>
      </c>
      <c r="M32" s="204" t="s">
        <v>264</v>
      </c>
      <c r="N32" s="2716">
        <v>1</v>
      </c>
      <c r="O32" s="2717">
        <v>0</v>
      </c>
      <c r="P32" s="2682" t="s">
        <v>1258</v>
      </c>
    </row>
    <row r="33" spans="1:16" ht="39.6" x14ac:dyDescent="0.25">
      <c r="A33" s="3795"/>
      <c r="B33" s="3798"/>
      <c r="C33" s="4388"/>
      <c r="D33" s="1308"/>
      <c r="E33" s="4414"/>
      <c r="F33" s="4069"/>
      <c r="G33" s="4072"/>
      <c r="H33" s="157" t="s">
        <v>1048</v>
      </c>
      <c r="I33" s="163">
        <v>2222.5</v>
      </c>
      <c r="J33" s="163">
        <v>2222.5</v>
      </c>
      <c r="K33" s="2108">
        <v>2201.4</v>
      </c>
      <c r="L33" s="2214" t="s">
        <v>1049</v>
      </c>
      <c r="M33" s="2215" t="s">
        <v>264</v>
      </c>
      <c r="N33" s="2718" t="s">
        <v>148</v>
      </c>
      <c r="O33" s="2719">
        <v>1</v>
      </c>
      <c r="P33" s="2682"/>
    </row>
    <row r="34" spans="1:16" ht="52.8" x14ac:dyDescent="0.25">
      <c r="A34" s="3795"/>
      <c r="B34" s="3798"/>
      <c r="C34" s="4388"/>
      <c r="D34" s="1308"/>
      <c r="E34" s="4414"/>
      <c r="F34" s="4069"/>
      <c r="G34" s="4072"/>
      <c r="H34" s="1176"/>
      <c r="I34" s="1177"/>
      <c r="J34" s="1177"/>
      <c r="K34" s="2205"/>
      <c r="L34" s="1197" t="s">
        <v>1050</v>
      </c>
      <c r="M34" s="2215" t="s">
        <v>360</v>
      </c>
      <c r="N34" s="2715">
        <v>10</v>
      </c>
      <c r="O34" s="2708">
        <v>10</v>
      </c>
      <c r="P34" s="2687"/>
    </row>
    <row r="35" spans="1:16" ht="39.6" x14ac:dyDescent="0.25">
      <c r="A35" s="3795"/>
      <c r="B35" s="3798"/>
      <c r="C35" s="4388"/>
      <c r="D35" s="1308"/>
      <c r="E35" s="4414"/>
      <c r="F35" s="4069"/>
      <c r="G35" s="4072"/>
      <c r="H35" s="151"/>
      <c r="I35" s="158"/>
      <c r="J35" s="158"/>
      <c r="K35" s="2104"/>
      <c r="L35" s="2211" t="s">
        <v>1051</v>
      </c>
      <c r="M35" s="139" t="s">
        <v>360</v>
      </c>
      <c r="N35" s="2707" t="s">
        <v>107</v>
      </c>
      <c r="O35" s="2708">
        <v>8</v>
      </c>
      <c r="P35" s="2687"/>
    </row>
    <row r="36" spans="1:16" ht="13.8" thickBot="1" x14ac:dyDescent="0.3">
      <c r="A36" s="3796"/>
      <c r="B36" s="3799"/>
      <c r="C36" s="4389"/>
      <c r="D36" s="2098"/>
      <c r="E36" s="3808"/>
      <c r="F36" s="4070"/>
      <c r="G36" s="4073"/>
      <c r="H36" s="2200" t="s">
        <v>8</v>
      </c>
      <c r="I36" s="2112">
        <f>I27+I28+I29+I30+I31+I32+I33</f>
        <v>31538.899999999998</v>
      </c>
      <c r="J36" s="2112">
        <f>J27+J28+J29+J30+J31+J32+J33</f>
        <v>32599.9</v>
      </c>
      <c r="K36" s="2112">
        <f>K27+K28+K29+K30+K31+K32+K33</f>
        <v>32283.800000000003</v>
      </c>
      <c r="L36" s="2216"/>
      <c r="M36" s="134"/>
      <c r="N36" s="2203"/>
      <c r="O36" s="2683"/>
      <c r="P36" s="2684"/>
    </row>
    <row r="37" spans="1:16" x14ac:dyDescent="0.25">
      <c r="A37" s="4379" t="s">
        <v>7</v>
      </c>
      <c r="B37" s="4380" t="s">
        <v>7</v>
      </c>
      <c r="C37" s="4425" t="s">
        <v>26</v>
      </c>
      <c r="D37" s="1308"/>
      <c r="E37" s="4066" t="s">
        <v>1052</v>
      </c>
      <c r="F37" s="4429" t="s">
        <v>46</v>
      </c>
      <c r="G37" s="4072" t="s">
        <v>82</v>
      </c>
      <c r="H37" s="151" t="s">
        <v>1037</v>
      </c>
      <c r="I37" s="158">
        <v>1986.5</v>
      </c>
      <c r="J37" s="158">
        <v>2002.9</v>
      </c>
      <c r="K37" s="2104">
        <v>2002.9</v>
      </c>
      <c r="L37" s="2214"/>
      <c r="M37" s="2215"/>
      <c r="N37" s="2217"/>
      <c r="O37" s="2689"/>
      <c r="P37" s="2690"/>
    </row>
    <row r="38" spans="1:16" x14ac:dyDescent="0.25">
      <c r="A38" s="3795"/>
      <c r="B38" s="3798"/>
      <c r="C38" s="4426"/>
      <c r="D38" s="1308"/>
      <c r="E38" s="4066"/>
      <c r="F38" s="4069"/>
      <c r="G38" s="4072"/>
      <c r="H38" s="151" t="s">
        <v>27</v>
      </c>
      <c r="I38" s="158"/>
      <c r="J38" s="158"/>
      <c r="K38" s="2104"/>
      <c r="L38" s="2212"/>
      <c r="M38" s="2215"/>
      <c r="N38" s="2217"/>
      <c r="O38" s="2689"/>
      <c r="P38" s="2690"/>
    </row>
    <row r="39" spans="1:16" x14ac:dyDescent="0.25">
      <c r="A39" s="3795"/>
      <c r="B39" s="3798"/>
      <c r="C39" s="4426"/>
      <c r="D39" s="1308"/>
      <c r="E39" s="4066"/>
      <c r="F39" s="4069"/>
      <c r="G39" s="4072"/>
      <c r="H39" s="157" t="s">
        <v>52</v>
      </c>
      <c r="I39" s="163"/>
      <c r="J39" s="163">
        <v>26.6</v>
      </c>
      <c r="K39" s="2108">
        <v>26.6</v>
      </c>
      <c r="L39" s="199"/>
      <c r="M39" s="210"/>
      <c r="N39" s="2218"/>
      <c r="O39" s="2677"/>
      <c r="P39" s="2679"/>
    </row>
    <row r="40" spans="1:16" ht="13.8" thickBot="1" x14ac:dyDescent="0.3">
      <c r="A40" s="4423"/>
      <c r="B40" s="4424"/>
      <c r="C40" s="4427"/>
      <c r="D40" s="2720"/>
      <c r="E40" s="4428"/>
      <c r="F40" s="4430"/>
      <c r="G40" s="4072"/>
      <c r="H40" s="2728" t="s">
        <v>8</v>
      </c>
      <c r="I40" s="2729">
        <f>I37+I39+I38</f>
        <v>1986.5</v>
      </c>
      <c r="J40" s="2729">
        <f>J37+J39+J38</f>
        <v>2029.5</v>
      </c>
      <c r="K40" s="2729">
        <f>K37+K39+K38</f>
        <v>2029.5</v>
      </c>
      <c r="L40" s="2730"/>
      <c r="M40" s="2731"/>
      <c r="N40" s="2732"/>
      <c r="O40" s="2694"/>
      <c r="P40" s="2695"/>
    </row>
    <row r="41" spans="1:16" ht="52.8" x14ac:dyDescent="0.25">
      <c r="A41" s="4431" t="s">
        <v>7</v>
      </c>
      <c r="B41" s="3797" t="s">
        <v>7</v>
      </c>
      <c r="C41" s="4392" t="s">
        <v>29</v>
      </c>
      <c r="D41" s="1296"/>
      <c r="E41" s="3514" t="s">
        <v>1053</v>
      </c>
      <c r="F41" s="4269" t="s">
        <v>46</v>
      </c>
      <c r="G41" s="4071" t="s">
        <v>82</v>
      </c>
      <c r="H41" s="149" t="s">
        <v>27</v>
      </c>
      <c r="I41" s="155">
        <v>2206.4</v>
      </c>
      <c r="J41" s="155">
        <v>2278.3000000000002</v>
      </c>
      <c r="K41" s="1192">
        <v>2265.1</v>
      </c>
      <c r="L41" s="2220" t="s">
        <v>1054</v>
      </c>
      <c r="M41" s="138" t="s">
        <v>360</v>
      </c>
      <c r="N41" s="2221">
        <v>20</v>
      </c>
      <c r="O41" s="2733">
        <v>29</v>
      </c>
      <c r="P41" s="2734" t="s">
        <v>1259</v>
      </c>
    </row>
    <row r="42" spans="1:16" ht="39.6" x14ac:dyDescent="0.25">
      <c r="A42" s="3795"/>
      <c r="B42" s="3798"/>
      <c r="C42" s="4388"/>
      <c r="D42" s="1308"/>
      <c r="E42" s="4066"/>
      <c r="F42" s="4069"/>
      <c r="G42" s="4072"/>
      <c r="H42" s="157" t="s">
        <v>52</v>
      </c>
      <c r="I42" s="163">
        <v>170.3</v>
      </c>
      <c r="J42" s="163">
        <v>172</v>
      </c>
      <c r="K42" s="2108">
        <v>171.3</v>
      </c>
      <c r="L42" s="199" t="s">
        <v>1055</v>
      </c>
      <c r="M42" s="139" t="s">
        <v>360</v>
      </c>
      <c r="N42" s="2222">
        <v>10</v>
      </c>
      <c r="O42" s="2698">
        <v>19</v>
      </c>
      <c r="P42" s="2735" t="s">
        <v>1260</v>
      </c>
    </row>
    <row r="43" spans="1:16" ht="26.4" x14ac:dyDescent="0.25">
      <c r="A43" s="3795"/>
      <c r="B43" s="3798"/>
      <c r="C43" s="4388"/>
      <c r="D43" s="1308"/>
      <c r="E43" s="4066"/>
      <c r="F43" s="4069"/>
      <c r="G43" s="4072"/>
      <c r="H43" s="157" t="s">
        <v>230</v>
      </c>
      <c r="I43" s="159"/>
      <c r="J43" s="159"/>
      <c r="K43" s="2108"/>
      <c r="L43" s="2223" t="s">
        <v>1056</v>
      </c>
      <c r="M43" s="139" t="s">
        <v>1057</v>
      </c>
      <c r="N43" s="2724">
        <v>1</v>
      </c>
      <c r="O43" s="2725">
        <v>1</v>
      </c>
      <c r="P43" s="2739" t="s">
        <v>1434</v>
      </c>
    </row>
    <row r="44" spans="1:16" ht="52.2" customHeight="1" x14ac:dyDescent="0.25">
      <c r="A44" s="3795"/>
      <c r="B44" s="3798"/>
      <c r="C44" s="4388"/>
      <c r="D44" s="1308"/>
      <c r="E44" s="243"/>
      <c r="F44" s="4069"/>
      <c r="G44" s="4072"/>
      <c r="H44" s="2225" t="s">
        <v>1037</v>
      </c>
      <c r="I44" s="2226">
        <v>229.8</v>
      </c>
      <c r="J44" s="2226">
        <v>232.1</v>
      </c>
      <c r="K44" s="2104">
        <v>232.1</v>
      </c>
      <c r="L44" s="2227" t="s">
        <v>1058</v>
      </c>
      <c r="M44" s="139" t="s">
        <v>264</v>
      </c>
      <c r="N44" s="2726">
        <v>4</v>
      </c>
      <c r="O44" s="2727">
        <v>5</v>
      </c>
      <c r="P44" s="2736" t="s">
        <v>1261</v>
      </c>
    </row>
    <row r="45" spans="1:16" ht="66.599999999999994" customHeight="1" x14ac:dyDescent="0.25">
      <c r="A45" s="3795"/>
      <c r="B45" s="3798"/>
      <c r="C45" s="4388"/>
      <c r="D45" s="1308"/>
      <c r="E45" s="243"/>
      <c r="F45" s="4069"/>
      <c r="G45" s="4072"/>
      <c r="H45" s="2228" t="s">
        <v>112</v>
      </c>
      <c r="I45" s="159">
        <v>192</v>
      </c>
      <c r="J45" s="159">
        <v>231.6</v>
      </c>
      <c r="K45" s="2108">
        <v>204.6</v>
      </c>
      <c r="L45" s="2229" t="s">
        <v>1059</v>
      </c>
      <c r="M45" s="139" t="s">
        <v>313</v>
      </c>
      <c r="N45" s="2724">
        <v>93</v>
      </c>
      <c r="O45" s="2725">
        <v>109</v>
      </c>
      <c r="P45" s="2739" t="s">
        <v>1290</v>
      </c>
    </row>
    <row r="46" spans="1:16" ht="39.6" x14ac:dyDescent="0.25">
      <c r="A46" s="3795"/>
      <c r="B46" s="3798"/>
      <c r="C46" s="4388"/>
      <c r="D46" s="1308"/>
      <c r="E46" s="243"/>
      <c r="F46" s="4069"/>
      <c r="G46" s="4072"/>
      <c r="H46" s="2228" t="s">
        <v>52</v>
      </c>
      <c r="I46" s="159">
        <v>561.70000000000005</v>
      </c>
      <c r="J46" s="159">
        <v>554.79999999999995</v>
      </c>
      <c r="K46" s="2108">
        <v>542.70000000000005</v>
      </c>
      <c r="L46" s="2229" t="s">
        <v>1060</v>
      </c>
      <c r="M46" s="2224" t="s">
        <v>313</v>
      </c>
      <c r="N46" s="2724">
        <v>3800</v>
      </c>
      <c r="O46" s="2725">
        <v>3278</v>
      </c>
      <c r="P46" s="2735" t="s">
        <v>1262</v>
      </c>
    </row>
    <row r="47" spans="1:16" ht="26.4" x14ac:dyDescent="0.25">
      <c r="A47" s="3795"/>
      <c r="B47" s="3798"/>
      <c r="C47" s="4388"/>
      <c r="D47" s="1308"/>
      <c r="E47" s="243"/>
      <c r="F47" s="4069"/>
      <c r="G47" s="4072"/>
      <c r="H47" s="2228" t="s">
        <v>84</v>
      </c>
      <c r="I47" s="159"/>
      <c r="J47" s="159">
        <v>28.3</v>
      </c>
      <c r="K47" s="159">
        <v>28.3</v>
      </c>
      <c r="L47" s="2230" t="s">
        <v>1061</v>
      </c>
      <c r="M47" s="2224" t="s">
        <v>264</v>
      </c>
      <c r="N47" s="2724">
        <v>110</v>
      </c>
      <c r="O47" s="2725">
        <v>164</v>
      </c>
      <c r="P47" s="2735" t="s">
        <v>1263</v>
      </c>
    </row>
    <row r="48" spans="1:16" ht="13.8" thickBot="1" x14ac:dyDescent="0.3">
      <c r="A48" s="3796"/>
      <c r="B48" s="3799"/>
      <c r="C48" s="4389"/>
      <c r="D48" s="2098"/>
      <c r="E48" s="241"/>
      <c r="F48" s="4070"/>
      <c r="G48" s="4073"/>
      <c r="H48" s="103" t="s">
        <v>8</v>
      </c>
      <c r="I48" s="45">
        <f>I41+I42+I43+I44+I45+I46+I47</f>
        <v>3360.2000000000007</v>
      </c>
      <c r="J48" s="45">
        <f>J41+J42+J43+J44+J45+J46+J47</f>
        <v>3497.1000000000004</v>
      </c>
      <c r="K48" s="45">
        <f>K41+K42+K43+K44+K45+K46+K47</f>
        <v>3444.1000000000004</v>
      </c>
      <c r="L48" s="2231"/>
      <c r="M48" s="2232"/>
      <c r="N48" s="2219"/>
      <c r="O48" s="2737"/>
      <c r="P48" s="2738"/>
    </row>
    <row r="49" spans="1:16" ht="13.8" thickBot="1" x14ac:dyDescent="0.3">
      <c r="A49" s="675" t="s">
        <v>7</v>
      </c>
      <c r="B49" s="2233">
        <v>1</v>
      </c>
      <c r="C49" s="2118"/>
      <c r="D49" s="2119"/>
      <c r="E49" s="3816" t="s">
        <v>308</v>
      </c>
      <c r="F49" s="3816"/>
      <c r="G49" s="3817"/>
      <c r="H49" s="2234" t="s">
        <v>8</v>
      </c>
      <c r="I49" s="2154">
        <f>I23+I26+I36+I40+I48</f>
        <v>61763.5</v>
      </c>
      <c r="J49" s="2154">
        <f>J23+J26+J36+J40+J48</f>
        <v>63659.700000000004</v>
      </c>
      <c r="K49" s="2121">
        <f t="shared" ref="K49" si="0">K23+K26+K36+K40+K48</f>
        <v>62935.4</v>
      </c>
      <c r="L49" s="2122"/>
      <c r="M49" s="2123"/>
      <c r="N49" s="2235"/>
      <c r="O49" s="2235"/>
      <c r="P49" s="2236"/>
    </row>
    <row r="50" spans="1:16" ht="13.8" thickBot="1" x14ac:dyDescent="0.3">
      <c r="A50" s="675" t="s">
        <v>7</v>
      </c>
      <c r="B50" s="1604" t="s">
        <v>9</v>
      </c>
      <c r="C50" s="2126" t="s">
        <v>1062</v>
      </c>
      <c r="D50" s="2078"/>
      <c r="E50" s="2127"/>
      <c r="F50" s="2127"/>
      <c r="G50" s="2127"/>
      <c r="H50" s="2155"/>
      <c r="I50" s="2155"/>
      <c r="J50" s="2155"/>
      <c r="K50" s="2127"/>
      <c r="L50" s="2127"/>
      <c r="M50" s="2127"/>
      <c r="N50" s="2237"/>
      <c r="O50" s="2237"/>
      <c r="P50" s="2238"/>
    </row>
    <row r="51" spans="1:16" ht="53.4" thickBot="1" x14ac:dyDescent="0.3">
      <c r="A51" s="1712"/>
      <c r="B51" s="2670"/>
      <c r="C51" s="2774"/>
      <c r="D51" s="2189"/>
      <c r="E51" s="2258"/>
      <c r="F51" s="2258"/>
      <c r="G51" s="2258"/>
      <c r="H51" s="2775"/>
      <c r="I51" s="2775"/>
      <c r="J51" s="2775"/>
      <c r="K51" s="2259"/>
      <c r="L51" s="2776" t="s">
        <v>1063</v>
      </c>
      <c r="M51" s="2777" t="s">
        <v>997</v>
      </c>
      <c r="N51" s="2778">
        <v>1</v>
      </c>
      <c r="O51" s="2779">
        <v>1</v>
      </c>
      <c r="P51" s="2690" t="s">
        <v>1264</v>
      </c>
    </row>
    <row r="52" spans="1:16" ht="40.200000000000003" thickBot="1" x14ac:dyDescent="0.3">
      <c r="A52" s="675"/>
      <c r="B52" s="1604"/>
      <c r="C52" s="2241"/>
      <c r="D52" s="2130"/>
      <c r="E52" s="2131"/>
      <c r="F52" s="2131"/>
      <c r="G52" s="2131"/>
      <c r="H52" s="2156"/>
      <c r="I52" s="2156"/>
      <c r="J52" s="2156"/>
      <c r="K52" s="2132"/>
      <c r="L52" s="2242" t="s">
        <v>1064</v>
      </c>
      <c r="M52" s="2239"/>
      <c r="N52" s="2240"/>
      <c r="O52" s="2692"/>
      <c r="P52" s="2693"/>
    </row>
    <row r="53" spans="1:16" ht="52.8" x14ac:dyDescent="0.25">
      <c r="A53" s="3794" t="s">
        <v>7</v>
      </c>
      <c r="B53" s="3797" t="s">
        <v>9</v>
      </c>
      <c r="C53" s="4392" t="s">
        <v>7</v>
      </c>
      <c r="D53" s="1296"/>
      <c r="E53" s="3517" t="s">
        <v>1065</v>
      </c>
      <c r="F53" s="4269" t="s">
        <v>46</v>
      </c>
      <c r="G53" s="4071" t="s">
        <v>36</v>
      </c>
      <c r="H53" s="149" t="s">
        <v>27</v>
      </c>
      <c r="I53" s="155">
        <v>358</v>
      </c>
      <c r="J53" s="155">
        <v>215.7</v>
      </c>
      <c r="K53" s="1192">
        <v>215</v>
      </c>
      <c r="L53" s="170" t="s">
        <v>1066</v>
      </c>
      <c r="M53" s="2167"/>
      <c r="N53" s="2243"/>
      <c r="O53" s="2675"/>
      <c r="P53" s="2678"/>
    </row>
    <row r="54" spans="1:16" ht="39.6" x14ac:dyDescent="0.25">
      <c r="A54" s="3795"/>
      <c r="B54" s="3798"/>
      <c r="C54" s="4388"/>
      <c r="D54" s="1308"/>
      <c r="E54" s="4414"/>
      <c r="F54" s="4069"/>
      <c r="G54" s="4072"/>
      <c r="H54" s="157" t="s">
        <v>52</v>
      </c>
      <c r="I54" s="163"/>
      <c r="J54" s="163"/>
      <c r="K54" s="2108"/>
      <c r="L54" s="171" t="s">
        <v>1067</v>
      </c>
      <c r="M54" s="139" t="s">
        <v>264</v>
      </c>
      <c r="N54" s="2724">
        <v>3600</v>
      </c>
      <c r="O54" s="2725">
        <v>3594</v>
      </c>
      <c r="P54" s="2679" t="s">
        <v>1265</v>
      </c>
    </row>
    <row r="55" spans="1:16" ht="52.8" x14ac:dyDescent="0.25">
      <c r="A55" s="3795"/>
      <c r="B55" s="3798"/>
      <c r="C55" s="4388"/>
      <c r="D55" s="1308"/>
      <c r="E55" s="4414"/>
      <c r="F55" s="4069"/>
      <c r="G55" s="4072"/>
      <c r="H55" s="157" t="s">
        <v>91</v>
      </c>
      <c r="I55" s="163">
        <v>306.3</v>
      </c>
      <c r="J55" s="163">
        <v>327</v>
      </c>
      <c r="K55" s="2108">
        <v>326.89999999999998</v>
      </c>
      <c r="L55" s="171" t="s">
        <v>1068</v>
      </c>
      <c r="M55" s="137" t="s">
        <v>264</v>
      </c>
      <c r="N55" s="2740">
        <v>5000</v>
      </c>
      <c r="O55" s="2725">
        <v>8033</v>
      </c>
      <c r="P55" s="2741" t="s">
        <v>1291</v>
      </c>
    </row>
    <row r="56" spans="1:16" ht="39.6" x14ac:dyDescent="0.25">
      <c r="A56" s="3795"/>
      <c r="B56" s="3798"/>
      <c r="C56" s="4388"/>
      <c r="D56" s="1308"/>
      <c r="E56" s="4414"/>
      <c r="F56" s="4069"/>
      <c r="G56" s="4072"/>
      <c r="H56" s="157" t="s">
        <v>112</v>
      </c>
      <c r="I56" s="163"/>
      <c r="J56" s="163"/>
      <c r="K56" s="2108"/>
      <c r="L56" s="171" t="s">
        <v>171</v>
      </c>
      <c r="M56" s="210"/>
      <c r="N56" s="2724" t="s">
        <v>90</v>
      </c>
      <c r="O56" s="2742" t="s">
        <v>90</v>
      </c>
      <c r="P56" s="2679"/>
    </row>
    <row r="57" spans="1:16" ht="39.6" x14ac:dyDescent="0.25">
      <c r="A57" s="3795"/>
      <c r="B57" s="3798"/>
      <c r="C57" s="4388"/>
      <c r="D57" s="1308"/>
      <c r="E57" s="4414"/>
      <c r="F57" s="4069"/>
      <c r="G57" s="4072"/>
      <c r="H57" s="157"/>
      <c r="I57" s="163"/>
      <c r="J57" s="163"/>
      <c r="K57" s="2108"/>
      <c r="L57" s="87" t="s">
        <v>1069</v>
      </c>
      <c r="M57" s="210" t="s">
        <v>264</v>
      </c>
      <c r="N57" s="2724">
        <v>2000</v>
      </c>
      <c r="O57" s="2725">
        <v>2173</v>
      </c>
      <c r="P57" s="2679" t="s">
        <v>1266</v>
      </c>
    </row>
    <row r="58" spans="1:16" ht="39.6" x14ac:dyDescent="0.25">
      <c r="A58" s="3795"/>
      <c r="B58" s="3798"/>
      <c r="C58" s="4388"/>
      <c r="D58" s="1308"/>
      <c r="E58" s="4428"/>
      <c r="F58" s="4069"/>
      <c r="G58" s="4072"/>
      <c r="H58" s="157"/>
      <c r="I58" s="163"/>
      <c r="J58" s="163"/>
      <c r="K58" s="2108"/>
      <c r="L58" s="87" t="s">
        <v>1070</v>
      </c>
      <c r="M58" s="209" t="s">
        <v>313</v>
      </c>
      <c r="N58" s="2724">
        <v>15</v>
      </c>
      <c r="O58" s="2698" t="s">
        <v>1267</v>
      </c>
      <c r="P58" s="2679" t="s">
        <v>1268</v>
      </c>
    </row>
    <row r="59" spans="1:16" ht="26.4" x14ac:dyDescent="0.25">
      <c r="A59" s="3795"/>
      <c r="B59" s="3798"/>
      <c r="C59" s="4388"/>
      <c r="D59" s="1308"/>
      <c r="E59" s="4428"/>
      <c r="F59" s="4069"/>
      <c r="G59" s="4072"/>
      <c r="H59" s="157"/>
      <c r="I59" s="163"/>
      <c r="J59" s="163"/>
      <c r="K59" s="2108"/>
      <c r="L59" s="87" t="s">
        <v>1071</v>
      </c>
      <c r="M59" s="209" t="s">
        <v>264</v>
      </c>
      <c r="N59" s="2724">
        <v>1</v>
      </c>
      <c r="O59" s="2725">
        <v>1</v>
      </c>
      <c r="P59" s="2741" t="s">
        <v>1292</v>
      </c>
    </row>
    <row r="60" spans="1:16" ht="39.6" x14ac:dyDescent="0.25">
      <c r="A60" s="3795"/>
      <c r="B60" s="3798"/>
      <c r="C60" s="4388"/>
      <c r="D60" s="1308"/>
      <c r="E60" s="4428"/>
      <c r="F60" s="4069"/>
      <c r="G60" s="4072"/>
      <c r="H60" s="157"/>
      <c r="I60" s="163"/>
      <c r="J60" s="163"/>
      <c r="K60" s="2108"/>
      <c r="L60" s="87" t="s">
        <v>1072</v>
      </c>
      <c r="M60" s="209" t="s">
        <v>360</v>
      </c>
      <c r="N60" s="2724">
        <v>80</v>
      </c>
      <c r="O60" s="2725">
        <v>100</v>
      </c>
      <c r="P60" s="2679" t="s">
        <v>1269</v>
      </c>
    </row>
    <row r="61" spans="1:16" ht="79.2" x14ac:dyDescent="0.25">
      <c r="A61" s="3795"/>
      <c r="B61" s="3798"/>
      <c r="C61" s="4388"/>
      <c r="D61" s="1308"/>
      <c r="E61" s="4428"/>
      <c r="F61" s="4069"/>
      <c r="G61" s="4072"/>
      <c r="H61" s="157"/>
      <c r="I61" s="163"/>
      <c r="J61" s="163"/>
      <c r="K61" s="2108"/>
      <c r="L61" s="87" t="s">
        <v>1073</v>
      </c>
      <c r="M61" s="209" t="s">
        <v>264</v>
      </c>
      <c r="N61" s="2724">
        <v>40</v>
      </c>
      <c r="O61" s="2725">
        <v>54</v>
      </c>
      <c r="P61" s="2741" t="s">
        <v>1293</v>
      </c>
    </row>
    <row r="62" spans="1:16" ht="39.6" x14ac:dyDescent="0.25">
      <c r="A62" s="3795"/>
      <c r="B62" s="3798"/>
      <c r="C62" s="4388"/>
      <c r="D62" s="1308"/>
      <c r="E62" s="4428"/>
      <c r="F62" s="4069"/>
      <c r="G62" s="4072"/>
      <c r="H62" s="157"/>
      <c r="I62" s="163"/>
      <c r="J62" s="163"/>
      <c r="K62" s="2108"/>
      <c r="L62" s="83" t="s">
        <v>1074</v>
      </c>
      <c r="M62" s="209" t="s">
        <v>264</v>
      </c>
      <c r="N62" s="2724">
        <v>40</v>
      </c>
      <c r="O62" s="2725">
        <v>51</v>
      </c>
      <c r="P62" s="2741" t="s">
        <v>1294</v>
      </c>
    </row>
    <row r="63" spans="1:16" ht="26.4" x14ac:dyDescent="0.25">
      <c r="A63" s="3795"/>
      <c r="B63" s="3798"/>
      <c r="C63" s="4388"/>
      <c r="D63" s="1308"/>
      <c r="E63" s="4428"/>
      <c r="F63" s="4069"/>
      <c r="G63" s="4072"/>
      <c r="H63" s="157"/>
      <c r="I63" s="163"/>
      <c r="J63" s="163"/>
      <c r="K63" s="2108"/>
      <c r="L63" s="83" t="s">
        <v>1075</v>
      </c>
      <c r="M63" s="209" t="s">
        <v>264</v>
      </c>
      <c r="N63" s="2724">
        <v>3</v>
      </c>
      <c r="O63" s="2725">
        <v>3</v>
      </c>
      <c r="P63" s="2679"/>
    </row>
    <row r="64" spans="1:16" ht="39.6" x14ac:dyDescent="0.25">
      <c r="A64" s="3795"/>
      <c r="B64" s="3798"/>
      <c r="C64" s="4388"/>
      <c r="D64" s="1308"/>
      <c r="E64" s="4428"/>
      <c r="F64" s="4069"/>
      <c r="G64" s="4072"/>
      <c r="H64" s="157"/>
      <c r="I64" s="163"/>
      <c r="J64" s="163"/>
      <c r="K64" s="2108"/>
      <c r="L64" s="83" t="s">
        <v>1076</v>
      </c>
      <c r="M64" s="209" t="s">
        <v>264</v>
      </c>
      <c r="N64" s="2724">
        <v>3</v>
      </c>
      <c r="O64" s="2725">
        <v>2</v>
      </c>
      <c r="P64" s="2679" t="s">
        <v>1270</v>
      </c>
    </row>
    <row r="65" spans="1:16" ht="39.6" x14ac:dyDescent="0.25">
      <c r="A65" s="3795"/>
      <c r="B65" s="3798"/>
      <c r="C65" s="4388"/>
      <c r="D65" s="1308"/>
      <c r="E65" s="4428"/>
      <c r="F65" s="4069"/>
      <c r="G65" s="4072"/>
      <c r="H65" s="157"/>
      <c r="I65" s="163"/>
      <c r="J65" s="163"/>
      <c r="K65" s="2108"/>
      <c r="L65" s="83" t="s">
        <v>1077</v>
      </c>
      <c r="M65" s="209" t="s">
        <v>264</v>
      </c>
      <c r="N65" s="2724">
        <v>1</v>
      </c>
      <c r="O65" s="2725">
        <v>1</v>
      </c>
      <c r="P65" s="2679"/>
    </row>
    <row r="66" spans="1:16" ht="66" x14ac:dyDescent="0.25">
      <c r="A66" s="3795"/>
      <c r="B66" s="3798"/>
      <c r="C66" s="4388"/>
      <c r="D66" s="1308"/>
      <c r="E66" s="4428"/>
      <c r="F66" s="4069"/>
      <c r="G66" s="4072"/>
      <c r="H66" s="157"/>
      <c r="I66" s="163"/>
      <c r="J66" s="163"/>
      <c r="K66" s="2108"/>
      <c r="L66" s="83" t="s">
        <v>1078</v>
      </c>
      <c r="M66" s="209" t="s">
        <v>313</v>
      </c>
      <c r="N66" s="2724">
        <v>10</v>
      </c>
      <c r="O66" s="2725">
        <v>9</v>
      </c>
      <c r="P66" s="2679" t="s">
        <v>1271</v>
      </c>
    </row>
    <row r="67" spans="1:16" ht="52.8" x14ac:dyDescent="0.25">
      <c r="A67" s="3795"/>
      <c r="B67" s="3798"/>
      <c r="C67" s="4388"/>
      <c r="D67" s="1308"/>
      <c r="E67" s="4428"/>
      <c r="F67" s="4069"/>
      <c r="G67" s="4072"/>
      <c r="H67" s="157"/>
      <c r="I67" s="163"/>
      <c r="J67" s="163"/>
      <c r="K67" s="2108"/>
      <c r="L67" s="83" t="s">
        <v>1079</v>
      </c>
      <c r="M67" s="209" t="s">
        <v>313</v>
      </c>
      <c r="N67" s="2724">
        <v>40</v>
      </c>
      <c r="O67" s="2725">
        <v>0</v>
      </c>
      <c r="P67" s="2679" t="s">
        <v>1272</v>
      </c>
    </row>
    <row r="68" spans="1:16" ht="82.2" customHeight="1" x14ac:dyDescent="0.25">
      <c r="A68" s="3795"/>
      <c r="B68" s="3798"/>
      <c r="C68" s="4388"/>
      <c r="D68" s="1308"/>
      <c r="E68" s="4428"/>
      <c r="F68" s="4069"/>
      <c r="G68" s="4072"/>
      <c r="H68" s="157"/>
      <c r="I68" s="163"/>
      <c r="J68" s="163"/>
      <c r="K68" s="2108"/>
      <c r="L68" s="83" t="s">
        <v>1080</v>
      </c>
      <c r="M68" s="209" t="s">
        <v>313</v>
      </c>
      <c r="N68" s="2724">
        <v>100</v>
      </c>
      <c r="O68" s="2725">
        <v>100</v>
      </c>
      <c r="P68" s="2679" t="s">
        <v>1273</v>
      </c>
    </row>
    <row r="69" spans="1:16" ht="39.6" x14ac:dyDescent="0.25">
      <c r="A69" s="3795"/>
      <c r="B69" s="3798"/>
      <c r="C69" s="4388"/>
      <c r="D69" s="1308"/>
      <c r="E69" s="4428"/>
      <c r="F69" s="4069"/>
      <c r="G69" s="4072"/>
      <c r="H69" s="157"/>
      <c r="I69" s="163"/>
      <c r="J69" s="163"/>
      <c r="K69" s="2108"/>
      <c r="L69" s="83" t="s">
        <v>1081</v>
      </c>
      <c r="M69" s="209" t="s">
        <v>264</v>
      </c>
      <c r="N69" s="2724">
        <v>5</v>
      </c>
      <c r="O69" s="2725">
        <v>5</v>
      </c>
      <c r="P69" s="2679"/>
    </row>
    <row r="70" spans="1:16" ht="26.4" x14ac:dyDescent="0.25">
      <c r="A70" s="3795"/>
      <c r="B70" s="3798"/>
      <c r="C70" s="4388"/>
      <c r="D70" s="1308"/>
      <c r="E70" s="4428"/>
      <c r="F70" s="4069"/>
      <c r="G70" s="4072"/>
      <c r="H70" s="157"/>
      <c r="I70" s="163"/>
      <c r="J70" s="163"/>
      <c r="K70" s="2108"/>
      <c r="L70" s="83" t="s">
        <v>1082</v>
      </c>
      <c r="M70" s="139" t="s">
        <v>264</v>
      </c>
      <c r="N70" s="2740">
        <v>38</v>
      </c>
      <c r="O70" s="2725">
        <v>38</v>
      </c>
      <c r="P70" s="2679"/>
    </row>
    <row r="71" spans="1:16" x14ac:dyDescent="0.25">
      <c r="A71" s="3795"/>
      <c r="B71" s="3798"/>
      <c r="C71" s="4388"/>
      <c r="D71" s="1308"/>
      <c r="E71" s="4428"/>
      <c r="F71" s="4069"/>
      <c r="G71" s="4072"/>
      <c r="H71" s="2244"/>
      <c r="I71" s="2245"/>
      <c r="J71" s="2245"/>
      <c r="K71" s="2246"/>
      <c r="L71" s="2247" t="s">
        <v>1083</v>
      </c>
      <c r="M71" s="139" t="s">
        <v>264</v>
      </c>
      <c r="N71" s="2743">
        <v>1</v>
      </c>
      <c r="O71" s="2745">
        <v>1</v>
      </c>
      <c r="P71" s="2695"/>
    </row>
    <row r="72" spans="1:16" ht="39.6" x14ac:dyDescent="0.25">
      <c r="A72" s="3795"/>
      <c r="B72" s="3798"/>
      <c r="C72" s="4388"/>
      <c r="D72" s="1308"/>
      <c r="E72" s="4428"/>
      <c r="F72" s="4069"/>
      <c r="G72" s="4072"/>
      <c r="H72" s="2244"/>
      <c r="I72" s="2245"/>
      <c r="J72" s="2245"/>
      <c r="K72" s="2246"/>
      <c r="L72" s="145" t="s">
        <v>1084</v>
      </c>
      <c r="M72" s="2248" t="s">
        <v>264</v>
      </c>
      <c r="N72" s="2746" t="s">
        <v>123</v>
      </c>
      <c r="O72" s="2710">
        <v>5</v>
      </c>
      <c r="P72" s="2687"/>
    </row>
    <row r="73" spans="1:16" ht="13.8" thickBot="1" x14ac:dyDescent="0.3">
      <c r="A73" s="3796"/>
      <c r="B73" s="3799"/>
      <c r="C73" s="4389"/>
      <c r="D73" s="2098"/>
      <c r="E73" s="3808"/>
      <c r="F73" s="4070"/>
      <c r="G73" s="4073"/>
      <c r="H73" s="2137" t="s">
        <v>8</v>
      </c>
      <c r="I73" s="2100">
        <f>I53+I54+I55+I56</f>
        <v>664.3</v>
      </c>
      <c r="J73" s="2100">
        <f>J53+J54+J55+J56</f>
        <v>542.70000000000005</v>
      </c>
      <c r="K73" s="2100">
        <f>K53+K54+K55+K56</f>
        <v>541.9</v>
      </c>
      <c r="L73" s="2117"/>
      <c r="M73" s="2102"/>
      <c r="N73" s="2219"/>
      <c r="O73" s="2676"/>
      <c r="P73" s="2691"/>
    </row>
    <row r="74" spans="1:16" ht="26.4" x14ac:dyDescent="0.25">
      <c r="A74" s="3794" t="s">
        <v>7</v>
      </c>
      <c r="B74" s="3797" t="s">
        <v>9</v>
      </c>
      <c r="C74" s="4392" t="s">
        <v>9</v>
      </c>
      <c r="D74" s="1296"/>
      <c r="E74" s="3517" t="s">
        <v>1085</v>
      </c>
      <c r="F74" s="4068" t="s">
        <v>1086</v>
      </c>
      <c r="G74" s="4071" t="s">
        <v>82</v>
      </c>
      <c r="H74" s="149" t="s">
        <v>27</v>
      </c>
      <c r="I74" s="155">
        <v>63.9</v>
      </c>
      <c r="J74" s="155">
        <v>67</v>
      </c>
      <c r="K74" s="1192">
        <v>66.8</v>
      </c>
      <c r="L74" s="2249" t="s">
        <v>1087</v>
      </c>
      <c r="M74" s="2136" t="s">
        <v>264</v>
      </c>
      <c r="N74" s="2748" t="s">
        <v>148</v>
      </c>
      <c r="O74" s="2709">
        <v>1</v>
      </c>
      <c r="P74" s="2686" t="s">
        <v>1274</v>
      </c>
    </row>
    <row r="75" spans="1:16" ht="26.4" x14ac:dyDescent="0.25">
      <c r="A75" s="3795"/>
      <c r="B75" s="3798"/>
      <c r="C75" s="4388"/>
      <c r="D75" s="1308"/>
      <c r="E75" s="4414"/>
      <c r="F75" s="4069"/>
      <c r="G75" s="4072"/>
      <c r="H75" s="157" t="s">
        <v>1037</v>
      </c>
      <c r="I75" s="163">
        <v>367.3</v>
      </c>
      <c r="J75" s="163">
        <v>368.9</v>
      </c>
      <c r="K75" s="2108">
        <v>368.9</v>
      </c>
      <c r="L75" s="2250" t="s">
        <v>1088</v>
      </c>
      <c r="M75" s="2251"/>
      <c r="N75" s="2744"/>
      <c r="O75" s="2706"/>
      <c r="P75" s="2687"/>
    </row>
    <row r="76" spans="1:16" x14ac:dyDescent="0.25">
      <c r="A76" s="3795"/>
      <c r="B76" s="3798"/>
      <c r="C76" s="4388"/>
      <c r="D76" s="1308"/>
      <c r="E76" s="4414"/>
      <c r="F76" s="4069"/>
      <c r="G76" s="4072"/>
      <c r="H76" s="151" t="s">
        <v>84</v>
      </c>
      <c r="I76" s="158">
        <v>1</v>
      </c>
      <c r="J76" s="158">
        <v>1</v>
      </c>
      <c r="K76" s="2108">
        <v>1</v>
      </c>
      <c r="L76" s="2250"/>
      <c r="M76" s="2251"/>
      <c r="N76" s="2744"/>
      <c r="O76" s="2706"/>
      <c r="P76" s="2687"/>
    </row>
    <row r="77" spans="1:16" x14ac:dyDescent="0.25">
      <c r="A77" s="3795"/>
      <c r="B77" s="3798"/>
      <c r="C77" s="4388"/>
      <c r="D77" s="1308"/>
      <c r="E77" s="4414"/>
      <c r="F77" s="4069"/>
      <c r="G77" s="4072"/>
      <c r="H77" s="151" t="s">
        <v>112</v>
      </c>
      <c r="I77" s="158"/>
      <c r="J77" s="158">
        <v>5.5</v>
      </c>
      <c r="K77" s="2104">
        <v>2.7</v>
      </c>
      <c r="L77" s="2250"/>
      <c r="M77" s="2251"/>
      <c r="N77" s="2744"/>
      <c r="O77" s="2706"/>
      <c r="P77" s="2687"/>
    </row>
    <row r="78" spans="1:16" ht="27" thickBot="1" x14ac:dyDescent="0.3">
      <c r="A78" s="3796"/>
      <c r="B78" s="3799"/>
      <c r="C78" s="4389"/>
      <c r="D78" s="2098"/>
      <c r="E78" s="3808"/>
      <c r="F78" s="4070"/>
      <c r="G78" s="4073"/>
      <c r="H78" s="2200" t="s">
        <v>8</v>
      </c>
      <c r="I78" s="2112">
        <f>I74+I75+I76+I77</f>
        <v>432.2</v>
      </c>
      <c r="J78" s="2112">
        <f>J74+J75+J76+J77</f>
        <v>442.4</v>
      </c>
      <c r="K78" s="2112">
        <f t="shared" ref="K78" si="1">K74+K75+K76+K77</f>
        <v>439.4</v>
      </c>
      <c r="L78" s="2252" t="s">
        <v>1089</v>
      </c>
      <c r="M78" s="2253" t="s">
        <v>313</v>
      </c>
      <c r="N78" s="2749" t="s">
        <v>170</v>
      </c>
      <c r="O78" s="2747">
        <v>20</v>
      </c>
      <c r="P78" s="2696"/>
    </row>
    <row r="79" spans="1:16" ht="22.8" customHeight="1" thickBot="1" x14ac:dyDescent="0.3">
      <c r="A79" s="675" t="s">
        <v>7</v>
      </c>
      <c r="B79" s="1604" t="s">
        <v>9</v>
      </c>
      <c r="C79" s="3816" t="s">
        <v>308</v>
      </c>
      <c r="D79" s="3816"/>
      <c r="E79" s="3816"/>
      <c r="F79" s="3816"/>
      <c r="G79" s="3817"/>
      <c r="H79" s="2120" t="s">
        <v>8</v>
      </c>
      <c r="I79" s="2121">
        <f>I73+I78</f>
        <v>1096.5</v>
      </c>
      <c r="J79" s="2121">
        <f>J73+J78</f>
        <v>985.1</v>
      </c>
      <c r="K79" s="2121">
        <f>K73+K78</f>
        <v>981.3</v>
      </c>
      <c r="L79" s="4395"/>
      <c r="M79" s="4396"/>
      <c r="N79" s="4396"/>
      <c r="O79" s="4396"/>
      <c r="P79" s="4397"/>
    </row>
    <row r="80" spans="1:16" ht="23.4" customHeight="1" thickBot="1" x14ac:dyDescent="0.3">
      <c r="A80" s="675" t="s">
        <v>7</v>
      </c>
      <c r="B80" s="1604" t="s">
        <v>25</v>
      </c>
      <c r="C80" s="2126" t="s">
        <v>1090</v>
      </c>
      <c r="D80" s="2078"/>
      <c r="E80" s="2127"/>
      <c r="F80" s="2127"/>
      <c r="G80" s="2127"/>
      <c r="H80" s="2127"/>
      <c r="I80" s="2127"/>
      <c r="J80" s="2127"/>
      <c r="K80" s="2127"/>
      <c r="L80" s="2127"/>
      <c r="M80" s="2127"/>
      <c r="N80" s="2237"/>
      <c r="O80" s="2237"/>
      <c r="P80" s="2238"/>
    </row>
    <row r="81" spans="1:16" ht="61.2" customHeight="1" x14ac:dyDescent="0.25">
      <c r="A81" s="4207"/>
      <c r="B81" s="4209"/>
      <c r="C81" s="2752"/>
      <c r="D81" s="2178"/>
      <c r="E81" s="2753"/>
      <c r="F81" s="2753"/>
      <c r="G81" s="2753"/>
      <c r="H81" s="2753"/>
      <c r="I81" s="2753"/>
      <c r="J81" s="2753"/>
      <c r="K81" s="2754"/>
      <c r="L81" s="1207" t="s">
        <v>1091</v>
      </c>
      <c r="M81" s="2167" t="s">
        <v>360</v>
      </c>
      <c r="N81" s="2182">
        <v>25</v>
      </c>
      <c r="O81" s="2733">
        <v>25.4</v>
      </c>
      <c r="P81" s="2734"/>
    </row>
    <row r="82" spans="1:16" ht="73.8" customHeight="1" x14ac:dyDescent="0.25">
      <c r="A82" s="4208"/>
      <c r="B82" s="3798"/>
      <c r="C82" s="2254"/>
      <c r="D82" s="2184"/>
      <c r="E82" s="2755"/>
      <c r="F82" s="2755"/>
      <c r="G82" s="2755"/>
      <c r="H82" s="2755"/>
      <c r="I82" s="2755"/>
      <c r="J82" s="2755"/>
      <c r="K82" s="2255"/>
      <c r="L82" s="1197" t="s">
        <v>1092</v>
      </c>
      <c r="M82" s="210" t="s">
        <v>360</v>
      </c>
      <c r="N82" s="2188">
        <v>5</v>
      </c>
      <c r="O82" s="2698">
        <v>7</v>
      </c>
      <c r="P82" s="2735"/>
    </row>
    <row r="83" spans="1:16" ht="39.6" x14ac:dyDescent="0.25">
      <c r="A83" s="4208"/>
      <c r="B83" s="3798"/>
      <c r="C83" s="2254"/>
      <c r="D83" s="2184"/>
      <c r="E83" s="2755"/>
      <c r="F83" s="2755"/>
      <c r="G83" s="2755"/>
      <c r="H83" s="2755"/>
      <c r="I83" s="2755"/>
      <c r="J83" s="2755"/>
      <c r="K83" s="2255"/>
      <c r="L83" s="2256" t="s">
        <v>1093</v>
      </c>
      <c r="M83" s="210" t="s">
        <v>1094</v>
      </c>
      <c r="N83" s="2188">
        <v>25000</v>
      </c>
      <c r="O83" s="2698">
        <v>25000</v>
      </c>
      <c r="P83" s="2735" t="s">
        <v>1275</v>
      </c>
    </row>
    <row r="84" spans="1:16" ht="68.400000000000006" customHeight="1" thickBot="1" x14ac:dyDescent="0.3">
      <c r="A84" s="4401"/>
      <c r="B84" s="4402"/>
      <c r="C84" s="2257"/>
      <c r="D84" s="2189"/>
      <c r="E84" s="2258"/>
      <c r="F84" s="2258"/>
      <c r="G84" s="2258"/>
      <c r="H84" s="2258"/>
      <c r="I84" s="2258"/>
      <c r="J84" s="2258"/>
      <c r="K84" s="2259"/>
      <c r="L84" s="2216" t="s">
        <v>1095</v>
      </c>
      <c r="M84" s="224" t="s">
        <v>360</v>
      </c>
      <c r="N84" s="2750">
        <v>60</v>
      </c>
      <c r="O84" s="2756">
        <v>60</v>
      </c>
      <c r="P84" s="2757"/>
    </row>
    <row r="85" spans="1:16" ht="26.4" x14ac:dyDescent="0.25">
      <c r="A85" s="4207" t="s">
        <v>7</v>
      </c>
      <c r="B85" s="4209" t="s">
        <v>25</v>
      </c>
      <c r="C85" s="4271" t="s">
        <v>7</v>
      </c>
      <c r="D85" s="2260"/>
      <c r="E85" s="4432" t="s">
        <v>1096</v>
      </c>
      <c r="F85" s="4435" t="s">
        <v>1097</v>
      </c>
      <c r="G85" s="4436" t="s">
        <v>82</v>
      </c>
      <c r="H85" s="149" t="s">
        <v>27</v>
      </c>
      <c r="I85" s="155">
        <v>455</v>
      </c>
      <c r="J85" s="155">
        <v>466.8</v>
      </c>
      <c r="K85" s="1192">
        <v>466.7</v>
      </c>
      <c r="L85" s="201" t="s">
        <v>1098</v>
      </c>
      <c r="M85" s="2788" t="s">
        <v>313</v>
      </c>
      <c r="N85" s="2789">
        <v>19</v>
      </c>
      <c r="O85" s="2766">
        <v>28.25</v>
      </c>
      <c r="P85" s="2734" t="s">
        <v>1276</v>
      </c>
    </row>
    <row r="86" spans="1:16" ht="29.4" customHeight="1" x14ac:dyDescent="0.25">
      <c r="A86" s="4208"/>
      <c r="B86" s="3798"/>
      <c r="C86" s="4272"/>
      <c r="D86" s="2262"/>
      <c r="E86" s="4433"/>
      <c r="F86" s="4069"/>
      <c r="G86" s="4437"/>
      <c r="H86" s="157" t="s">
        <v>1037</v>
      </c>
      <c r="I86" s="163"/>
      <c r="J86" s="163"/>
      <c r="K86" s="2108"/>
      <c r="L86" s="171" t="s">
        <v>1099</v>
      </c>
      <c r="M86" s="2224" t="s">
        <v>997</v>
      </c>
      <c r="N86" s="2759">
        <v>1</v>
      </c>
      <c r="O86" s="2703">
        <v>5</v>
      </c>
      <c r="P86" s="2735"/>
    </row>
    <row r="87" spans="1:16" ht="39.6" x14ac:dyDescent="0.25">
      <c r="A87" s="4208"/>
      <c r="B87" s="3798"/>
      <c r="C87" s="4272"/>
      <c r="D87" s="2262"/>
      <c r="E87" s="4433"/>
      <c r="F87" s="4069"/>
      <c r="G87" s="4437"/>
      <c r="H87" s="151" t="s">
        <v>52</v>
      </c>
      <c r="I87" s="158">
        <v>10</v>
      </c>
      <c r="J87" s="158">
        <v>30.4</v>
      </c>
      <c r="K87" s="2104">
        <v>30.4</v>
      </c>
      <c r="L87" s="172" t="s">
        <v>1100</v>
      </c>
      <c r="M87" s="2261" t="s">
        <v>997</v>
      </c>
      <c r="N87" s="2758">
        <v>10</v>
      </c>
      <c r="O87" s="2751">
        <v>19</v>
      </c>
      <c r="P87" s="2736"/>
    </row>
    <row r="88" spans="1:16" ht="82.8" customHeight="1" x14ac:dyDescent="0.25">
      <c r="A88" s="4208"/>
      <c r="B88" s="3798"/>
      <c r="C88" s="4272"/>
      <c r="D88" s="2262"/>
      <c r="E88" s="4433"/>
      <c r="F88" s="4069"/>
      <c r="G88" s="4437"/>
      <c r="H88" s="157" t="s">
        <v>230</v>
      </c>
      <c r="I88" s="163"/>
      <c r="J88" s="163"/>
      <c r="K88" s="2108"/>
      <c r="L88" s="2263" t="s">
        <v>1101</v>
      </c>
      <c r="M88" s="2264" t="s">
        <v>264</v>
      </c>
      <c r="N88" s="2759">
        <v>1</v>
      </c>
      <c r="O88" s="2703">
        <v>45</v>
      </c>
      <c r="P88" s="2735" t="s">
        <v>1277</v>
      </c>
    </row>
    <row r="89" spans="1:16" ht="44.4" customHeight="1" x14ac:dyDescent="0.25">
      <c r="A89" s="4208"/>
      <c r="B89" s="3798"/>
      <c r="C89" s="4272"/>
      <c r="D89" s="2262"/>
      <c r="E89" s="4433"/>
      <c r="F89" s="4069"/>
      <c r="G89" s="4437"/>
      <c r="H89" s="157" t="s">
        <v>84</v>
      </c>
      <c r="I89" s="159">
        <v>4.4000000000000004</v>
      </c>
      <c r="J89" s="159">
        <v>4.4000000000000004</v>
      </c>
      <c r="K89" s="2108">
        <v>4.4000000000000004</v>
      </c>
      <c r="L89" s="34" t="s">
        <v>1102</v>
      </c>
      <c r="M89" s="2265" t="s">
        <v>264</v>
      </c>
      <c r="N89" s="2724">
        <v>10</v>
      </c>
      <c r="O89" s="2725">
        <v>14</v>
      </c>
      <c r="P89" s="2735" t="s">
        <v>1278</v>
      </c>
    </row>
    <row r="90" spans="1:16" ht="39.6" x14ac:dyDescent="0.25">
      <c r="A90" s="4208"/>
      <c r="B90" s="3798"/>
      <c r="C90" s="4272"/>
      <c r="D90" s="2262"/>
      <c r="E90" s="4433"/>
      <c r="F90" s="4069"/>
      <c r="G90" s="4437"/>
      <c r="H90" s="2266" t="s">
        <v>91</v>
      </c>
      <c r="I90" s="2267">
        <v>125.3</v>
      </c>
      <c r="J90" s="2267">
        <v>133.6</v>
      </c>
      <c r="K90" s="2246">
        <v>117.9</v>
      </c>
      <c r="L90" s="2268" t="s">
        <v>1103</v>
      </c>
      <c r="M90" s="2269" t="s">
        <v>997</v>
      </c>
      <c r="N90" s="2743">
        <v>3</v>
      </c>
      <c r="O90" s="2745">
        <v>5</v>
      </c>
      <c r="P90" s="2790" t="s">
        <v>1279</v>
      </c>
    </row>
    <row r="91" spans="1:16" ht="55.8" customHeight="1" x14ac:dyDescent="0.25">
      <c r="A91" s="4208"/>
      <c r="B91" s="3798"/>
      <c r="C91" s="4272"/>
      <c r="D91" s="2262"/>
      <c r="E91" s="4433"/>
      <c r="F91" s="4069"/>
      <c r="G91" s="4437"/>
      <c r="H91" s="2266" t="s">
        <v>112</v>
      </c>
      <c r="I91" s="2267">
        <v>18</v>
      </c>
      <c r="J91" s="2267">
        <v>26</v>
      </c>
      <c r="K91" s="2246">
        <v>24.8</v>
      </c>
      <c r="L91" s="2268" t="s">
        <v>1104</v>
      </c>
      <c r="M91" s="2269" t="s">
        <v>997</v>
      </c>
      <c r="N91" s="2743">
        <v>3</v>
      </c>
      <c r="O91" s="2745">
        <v>24</v>
      </c>
      <c r="P91" s="2790"/>
    </row>
    <row r="92" spans="1:16" ht="75.599999999999994" customHeight="1" x14ac:dyDescent="0.25">
      <c r="A92" s="4208"/>
      <c r="B92" s="3798"/>
      <c r="C92" s="4272"/>
      <c r="D92" s="2262"/>
      <c r="E92" s="4433"/>
      <c r="F92" s="4069"/>
      <c r="G92" s="4437"/>
      <c r="H92" s="2266"/>
      <c r="I92" s="2267"/>
      <c r="J92" s="2267"/>
      <c r="K92" s="2246"/>
      <c r="L92" s="2268" t="s">
        <v>1105</v>
      </c>
      <c r="M92" s="2270" t="s">
        <v>1106</v>
      </c>
      <c r="N92" s="2743">
        <v>10000</v>
      </c>
      <c r="O92" s="2745">
        <v>14400</v>
      </c>
      <c r="P92" s="2790"/>
    </row>
    <row r="93" spans="1:16" ht="61.2" customHeight="1" x14ac:dyDescent="0.25">
      <c r="A93" s="4208"/>
      <c r="B93" s="3798"/>
      <c r="C93" s="4272"/>
      <c r="D93" s="2262"/>
      <c r="E93" s="4433"/>
      <c r="F93" s="4069"/>
      <c r="G93" s="4437"/>
      <c r="H93" s="2271"/>
      <c r="I93" s="2272"/>
      <c r="J93" s="2272"/>
      <c r="K93" s="2273"/>
      <c r="L93" s="186" t="s">
        <v>1107</v>
      </c>
      <c r="M93" s="2270" t="s">
        <v>313</v>
      </c>
      <c r="N93" s="2740">
        <v>1000</v>
      </c>
      <c r="O93" s="2725">
        <v>1068</v>
      </c>
      <c r="P93" s="2735" t="s">
        <v>1280</v>
      </c>
    </row>
    <row r="94" spans="1:16" ht="41.4" customHeight="1" x14ac:dyDescent="0.25">
      <c r="A94" s="4208"/>
      <c r="B94" s="3798"/>
      <c r="C94" s="4272"/>
      <c r="D94" s="2262"/>
      <c r="E94" s="4433"/>
      <c r="F94" s="4069"/>
      <c r="G94" s="4437"/>
      <c r="H94" s="2271"/>
      <c r="I94" s="2272"/>
      <c r="J94" s="2272"/>
      <c r="K94" s="2273"/>
      <c r="L94" s="2274" t="s">
        <v>1108</v>
      </c>
      <c r="M94" s="2275" t="s">
        <v>264</v>
      </c>
      <c r="N94" s="2760"/>
      <c r="O94" s="2761">
        <v>1</v>
      </c>
      <c r="P94" s="2735" t="s">
        <v>1281</v>
      </c>
    </row>
    <row r="95" spans="1:16" ht="42" customHeight="1" thickBot="1" x14ac:dyDescent="0.3">
      <c r="A95" s="4401"/>
      <c r="B95" s="4402"/>
      <c r="C95" s="4403"/>
      <c r="D95" s="2276"/>
      <c r="E95" s="4434"/>
      <c r="F95" s="4405"/>
      <c r="G95" s="4438"/>
      <c r="H95" s="2111" t="s">
        <v>8</v>
      </c>
      <c r="I95" s="2112">
        <f>I85+I86+I87+I88+I89+I90+I91</f>
        <v>612.69999999999993</v>
      </c>
      <c r="J95" s="2112">
        <f>J85+J86+J87+J88+J89+J90+J91</f>
        <v>661.19999999999993</v>
      </c>
      <c r="K95" s="2112">
        <f>K85+K86+K87+K88+K89+K90+K91</f>
        <v>644.19999999999993</v>
      </c>
      <c r="L95" s="247" t="s">
        <v>1109</v>
      </c>
      <c r="M95" s="2277" t="s">
        <v>264</v>
      </c>
      <c r="N95" s="125">
        <v>7</v>
      </c>
      <c r="O95" s="2791">
        <v>13</v>
      </c>
      <c r="P95" s="2757" t="s">
        <v>1282</v>
      </c>
    </row>
    <row r="96" spans="1:16" ht="16.8" customHeight="1" thickBot="1" x14ac:dyDescent="0.3">
      <c r="A96" s="675" t="s">
        <v>7</v>
      </c>
      <c r="B96" s="1604" t="s">
        <v>25</v>
      </c>
      <c r="C96" s="3816" t="s">
        <v>308</v>
      </c>
      <c r="D96" s="3816"/>
      <c r="E96" s="3816"/>
      <c r="F96" s="3816"/>
      <c r="G96" s="3817"/>
      <c r="H96" s="2120" t="s">
        <v>8</v>
      </c>
      <c r="I96" s="2121">
        <f>I95*1</f>
        <v>612.69999999999993</v>
      </c>
      <c r="J96" s="2121">
        <f>J95*1</f>
        <v>661.19999999999993</v>
      </c>
      <c r="K96" s="2121">
        <f>K95*1</f>
        <v>644.19999999999993</v>
      </c>
      <c r="L96" s="4395"/>
      <c r="M96" s="4396"/>
      <c r="N96" s="4396"/>
      <c r="O96" s="4396"/>
      <c r="P96" s="4397"/>
    </row>
    <row r="97" spans="1:16" ht="25.2" customHeight="1" thickBot="1" x14ac:dyDescent="0.3">
      <c r="A97" s="2278" t="s">
        <v>7</v>
      </c>
      <c r="B97" s="4439" t="s">
        <v>11</v>
      </c>
      <c r="C97" s="4440"/>
      <c r="D97" s="4440"/>
      <c r="E97" s="4440"/>
      <c r="F97" s="4440"/>
      <c r="G97" s="4440"/>
      <c r="H97" s="4440"/>
      <c r="I97" s="2146">
        <f>I49+I79+I96</f>
        <v>63472.7</v>
      </c>
      <c r="J97" s="2146">
        <f>J49+J79+J96</f>
        <v>65306</v>
      </c>
      <c r="K97" s="2146">
        <f>K49+K79+K96</f>
        <v>64560.9</v>
      </c>
      <c r="L97" s="2279"/>
      <c r="M97" s="2147"/>
      <c r="N97" s="2280"/>
      <c r="O97" s="2280"/>
      <c r="P97" s="2281"/>
    </row>
    <row r="98" spans="1:16" ht="19.8" customHeight="1" thickBot="1" x14ac:dyDescent="0.3">
      <c r="A98" s="2282" t="s">
        <v>9</v>
      </c>
      <c r="B98" s="2283" t="s">
        <v>1110</v>
      </c>
      <c r="C98" s="2284"/>
      <c r="D98" s="2284"/>
      <c r="E98" s="2285"/>
      <c r="F98" s="2286"/>
      <c r="G98" s="2286"/>
      <c r="H98" s="2286"/>
      <c r="I98" s="2286"/>
      <c r="J98" s="2286"/>
      <c r="K98" s="2286"/>
      <c r="L98" s="2286"/>
      <c r="M98" s="2286"/>
      <c r="N98" s="2287"/>
      <c r="O98" s="2287"/>
      <c r="P98" s="2288"/>
    </row>
    <row r="99" spans="1:16" ht="42" customHeight="1" thickBot="1" x14ac:dyDescent="0.3">
      <c r="A99" s="729"/>
      <c r="B99" s="2762"/>
      <c r="C99" s="2289"/>
      <c r="D99" s="2289"/>
      <c r="E99" s="2289"/>
      <c r="F99" s="2289"/>
      <c r="G99" s="2289"/>
      <c r="H99" s="2289"/>
      <c r="I99" s="2289"/>
      <c r="J99" s="2289"/>
      <c r="K99" s="2290"/>
      <c r="L99" s="2291" t="s">
        <v>1111</v>
      </c>
      <c r="M99" s="2292" t="s">
        <v>360</v>
      </c>
      <c r="N99" s="2293">
        <v>37.6</v>
      </c>
      <c r="O99" s="2764">
        <v>37.6</v>
      </c>
      <c r="P99" s="2697"/>
    </row>
    <row r="100" spans="1:16" ht="19.8" customHeight="1" thickBot="1" x14ac:dyDescent="0.3">
      <c r="A100" s="729" t="s">
        <v>9</v>
      </c>
      <c r="B100" s="1154" t="s">
        <v>7</v>
      </c>
      <c r="C100" s="2780" t="s">
        <v>1112</v>
      </c>
      <c r="D100" s="2781"/>
      <c r="E100" s="2781"/>
      <c r="F100" s="2781"/>
      <c r="G100" s="2781"/>
      <c r="H100" s="2781"/>
      <c r="I100" s="2781"/>
      <c r="J100" s="2781"/>
      <c r="K100" s="2782"/>
      <c r="L100" s="2782"/>
      <c r="M100" s="2781"/>
      <c r="N100" s="2783"/>
      <c r="O100" s="2784"/>
      <c r="P100" s="2785"/>
    </row>
    <row r="101" spans="1:16" ht="57.6" customHeight="1" thickBot="1" x14ac:dyDescent="0.3">
      <c r="A101" s="675"/>
      <c r="B101" s="680"/>
      <c r="C101" s="2129"/>
      <c r="D101" s="2294"/>
      <c r="E101" s="2294"/>
      <c r="F101" s="2294"/>
      <c r="G101" s="2294"/>
      <c r="H101" s="2294"/>
      <c r="I101" s="2294"/>
      <c r="J101" s="2294"/>
      <c r="K101" s="2295"/>
      <c r="L101" s="2296" t="s">
        <v>544</v>
      </c>
      <c r="M101" s="2297" t="s">
        <v>1113</v>
      </c>
      <c r="N101" s="2298">
        <v>70</v>
      </c>
      <c r="O101" s="2786">
        <v>124</v>
      </c>
      <c r="P101" s="2787"/>
    </row>
    <row r="102" spans="1:16" ht="26.4" x14ac:dyDescent="0.25">
      <c r="A102" s="3794" t="s">
        <v>9</v>
      </c>
      <c r="B102" s="3797" t="s">
        <v>7</v>
      </c>
      <c r="C102" s="3800" t="s">
        <v>7</v>
      </c>
      <c r="D102" s="686"/>
      <c r="E102" s="3514" t="s">
        <v>1114</v>
      </c>
      <c r="F102" s="4441" t="s">
        <v>46</v>
      </c>
      <c r="G102" s="4071" t="s">
        <v>82</v>
      </c>
      <c r="H102" s="149" t="s">
        <v>91</v>
      </c>
      <c r="I102" s="155"/>
      <c r="J102" s="155">
        <v>61.4</v>
      </c>
      <c r="K102" s="1192">
        <v>61.4</v>
      </c>
      <c r="L102" s="82" t="s">
        <v>1115</v>
      </c>
      <c r="M102" s="138" t="s">
        <v>264</v>
      </c>
      <c r="N102" s="2765">
        <v>12.5</v>
      </c>
      <c r="O102" s="2766">
        <v>12.5</v>
      </c>
      <c r="P102" s="2734" t="s">
        <v>1283</v>
      </c>
    </row>
    <row r="103" spans="1:16" ht="64.8" customHeight="1" x14ac:dyDescent="0.25">
      <c r="A103" s="3795"/>
      <c r="B103" s="3798"/>
      <c r="C103" s="3801"/>
      <c r="D103" s="695"/>
      <c r="E103" s="4066"/>
      <c r="F103" s="4442"/>
      <c r="G103" s="4072"/>
      <c r="H103" s="157"/>
      <c r="I103" s="158"/>
      <c r="J103" s="158"/>
      <c r="K103" s="2104"/>
      <c r="L103" s="87" t="s">
        <v>1116</v>
      </c>
      <c r="M103" s="204" t="s">
        <v>264</v>
      </c>
      <c r="N103" s="2767">
        <v>2</v>
      </c>
      <c r="O103" s="2751">
        <v>2</v>
      </c>
      <c r="P103" s="2736" t="s">
        <v>1284</v>
      </c>
    </row>
    <row r="104" spans="1:16" ht="16.8" customHeight="1" thickBot="1" x14ac:dyDescent="0.3">
      <c r="A104" s="3796"/>
      <c r="B104" s="3799"/>
      <c r="C104" s="3802"/>
      <c r="D104" s="703"/>
      <c r="E104" s="3518"/>
      <c r="F104" s="4443"/>
      <c r="G104" s="4073"/>
      <c r="H104" s="2099" t="s">
        <v>8</v>
      </c>
      <c r="I104" s="2100">
        <f>I102+I103</f>
        <v>0</v>
      </c>
      <c r="J104" s="2100">
        <f>J102+J103</f>
        <v>61.4</v>
      </c>
      <c r="K104" s="2100">
        <f>K102+K103</f>
        <v>61.4</v>
      </c>
      <c r="L104" s="2300"/>
      <c r="M104" s="2301"/>
      <c r="N104" s="2302"/>
      <c r="O104" s="2763"/>
      <c r="P104" s="2738"/>
    </row>
    <row r="105" spans="1:16" ht="26.4" x14ac:dyDescent="0.25">
      <c r="A105" s="4379" t="s">
        <v>9</v>
      </c>
      <c r="B105" s="4380" t="s">
        <v>7</v>
      </c>
      <c r="C105" s="3801" t="s">
        <v>9</v>
      </c>
      <c r="D105" s="695"/>
      <c r="E105" s="4066" t="s">
        <v>1117</v>
      </c>
      <c r="F105" s="4429" t="s">
        <v>46</v>
      </c>
      <c r="G105" s="4072" t="s">
        <v>82</v>
      </c>
      <c r="H105" s="151"/>
      <c r="I105" s="158"/>
      <c r="J105" s="158"/>
      <c r="K105" s="2104"/>
      <c r="L105" s="136" t="s">
        <v>1118</v>
      </c>
      <c r="M105" s="204" t="s">
        <v>264</v>
      </c>
      <c r="N105" s="2299"/>
      <c r="O105" s="2689"/>
      <c r="P105" s="2690"/>
    </row>
    <row r="106" spans="1:16" ht="26.4" x14ac:dyDescent="0.25">
      <c r="A106" s="3795"/>
      <c r="B106" s="3798"/>
      <c r="C106" s="3801"/>
      <c r="D106" s="695"/>
      <c r="E106" s="4066"/>
      <c r="F106" s="4069"/>
      <c r="G106" s="4072"/>
      <c r="H106" s="157"/>
      <c r="I106" s="163"/>
      <c r="J106" s="163"/>
      <c r="K106" s="2108"/>
      <c r="L106" s="87" t="s">
        <v>1119</v>
      </c>
      <c r="M106" s="204" t="s">
        <v>264</v>
      </c>
      <c r="N106" s="2188"/>
      <c r="O106" s="2677"/>
      <c r="P106" s="2679"/>
    </row>
    <row r="107" spans="1:16" ht="79.2" x14ac:dyDescent="0.25">
      <c r="A107" s="3795"/>
      <c r="B107" s="3798"/>
      <c r="C107" s="3801"/>
      <c r="D107" s="695"/>
      <c r="E107" s="4066"/>
      <c r="F107" s="4069"/>
      <c r="G107" s="4072"/>
      <c r="H107" s="157"/>
      <c r="I107" s="163"/>
      <c r="J107" s="163"/>
      <c r="K107" s="2108"/>
      <c r="L107" s="87" t="s">
        <v>1120</v>
      </c>
      <c r="M107" s="139" t="s">
        <v>360</v>
      </c>
      <c r="N107" s="2702">
        <v>50</v>
      </c>
      <c r="O107" s="2703">
        <v>50</v>
      </c>
      <c r="P107" s="2679"/>
    </row>
    <row r="108" spans="1:16" ht="79.2" x14ac:dyDescent="0.25">
      <c r="A108" s="3795"/>
      <c r="B108" s="3798"/>
      <c r="C108" s="3801"/>
      <c r="D108" s="695"/>
      <c r="E108" s="2304"/>
      <c r="F108" s="4069"/>
      <c r="G108" s="4072"/>
      <c r="H108" s="157"/>
      <c r="I108" s="163"/>
      <c r="J108" s="163"/>
      <c r="K108" s="2108"/>
      <c r="L108" s="2291" t="s">
        <v>1121</v>
      </c>
      <c r="M108" s="139" t="s">
        <v>313</v>
      </c>
      <c r="N108" s="2702">
        <v>263</v>
      </c>
      <c r="O108" s="2703">
        <v>263</v>
      </c>
      <c r="P108" s="2679"/>
    </row>
    <row r="109" spans="1:16" ht="13.8" thickBot="1" x14ac:dyDescent="0.3">
      <c r="A109" s="3796"/>
      <c r="B109" s="3799"/>
      <c r="C109" s="3802"/>
      <c r="D109" s="703"/>
      <c r="E109" s="2305"/>
      <c r="F109" s="4070"/>
      <c r="G109" s="4073"/>
      <c r="H109" s="2099" t="s">
        <v>8</v>
      </c>
      <c r="I109" s="2100"/>
      <c r="J109" s="2100"/>
      <c r="K109" s="2101"/>
      <c r="L109" s="2300"/>
      <c r="M109" s="2301"/>
      <c r="N109" s="2302"/>
      <c r="O109" s="2302"/>
      <c r="P109" s="2303"/>
    </row>
    <row r="110" spans="1:16" ht="13.8" thickBot="1" x14ac:dyDescent="0.3">
      <c r="A110" s="764" t="s">
        <v>9</v>
      </c>
      <c r="B110" s="765" t="s">
        <v>7</v>
      </c>
      <c r="C110" s="3789" t="s">
        <v>308</v>
      </c>
      <c r="D110" s="3789"/>
      <c r="E110" s="3789"/>
      <c r="F110" s="3789"/>
      <c r="G110" s="3790"/>
      <c r="H110" s="2306" t="s">
        <v>8</v>
      </c>
      <c r="I110" s="2307">
        <f>I104+I109</f>
        <v>0</v>
      </c>
      <c r="J110" s="2307">
        <f>J104+J109</f>
        <v>61.4</v>
      </c>
      <c r="K110" s="2307">
        <f>K104+K109</f>
        <v>61.4</v>
      </c>
      <c r="L110" s="4450"/>
      <c r="M110" s="4451"/>
      <c r="N110" s="4451"/>
      <c r="O110" s="4451"/>
      <c r="P110" s="4452"/>
    </row>
    <row r="111" spans="1:16" ht="13.8" thickBot="1" x14ac:dyDescent="0.3">
      <c r="A111" s="124" t="s">
        <v>9</v>
      </c>
      <c r="B111" s="4453" t="s">
        <v>11</v>
      </c>
      <c r="C111" s="4454"/>
      <c r="D111" s="4454"/>
      <c r="E111" s="4454"/>
      <c r="F111" s="4454"/>
      <c r="G111" s="4454"/>
      <c r="H111" s="4455"/>
      <c r="I111" s="2308">
        <f>I104+I109</f>
        <v>0</v>
      </c>
      <c r="J111" s="2308">
        <f>J104+J109</f>
        <v>61.4</v>
      </c>
      <c r="K111" s="2308">
        <f t="shared" ref="K111" si="2">K104+K109</f>
        <v>61.4</v>
      </c>
      <c r="L111" s="2309"/>
      <c r="M111" s="2309"/>
      <c r="N111" s="2310"/>
      <c r="O111" s="2310"/>
      <c r="P111" s="2311"/>
    </row>
    <row r="112" spans="1:16" ht="13.8" thickBot="1" x14ac:dyDescent="0.3">
      <c r="A112" s="124"/>
      <c r="B112" s="4453" t="s">
        <v>237</v>
      </c>
      <c r="C112" s="4454"/>
      <c r="D112" s="4454"/>
      <c r="E112" s="4454"/>
      <c r="F112" s="4454"/>
      <c r="G112" s="4454"/>
      <c r="H112" s="4455"/>
      <c r="I112" s="2308">
        <f>I113-I20-I28-I76-I89-I47</f>
        <v>62977.899999999994</v>
      </c>
      <c r="J112" s="2308">
        <f>J113-J20-J28-J76-J89-J47</f>
        <v>64872.6</v>
      </c>
      <c r="K112" s="2308">
        <f>K113-K20-K28-K76-K89-K47</f>
        <v>64127.5</v>
      </c>
      <c r="L112" s="2309"/>
      <c r="M112" s="2309"/>
      <c r="N112" s="2310"/>
      <c r="O112" s="2310"/>
      <c r="P112" s="2311"/>
    </row>
    <row r="113" spans="1:16" ht="13.8" thickBot="1" x14ac:dyDescent="0.3">
      <c r="A113" s="3931" t="s">
        <v>12</v>
      </c>
      <c r="B113" s="3932"/>
      <c r="C113" s="3932"/>
      <c r="D113" s="3932"/>
      <c r="E113" s="3932"/>
      <c r="F113" s="3932"/>
      <c r="G113" s="3932"/>
      <c r="H113" s="3933"/>
      <c r="I113" s="924">
        <f>I97+I111</f>
        <v>63472.7</v>
      </c>
      <c r="J113" s="924">
        <f>J97+J111</f>
        <v>65367.4</v>
      </c>
      <c r="K113" s="924">
        <f>K97+K111</f>
        <v>64622.3</v>
      </c>
      <c r="L113" s="3777"/>
      <c r="M113" s="3778"/>
      <c r="N113" s="3778"/>
      <c r="O113" s="3778"/>
      <c r="P113" s="3779"/>
    </row>
    <row r="114" spans="1:16" x14ac:dyDescent="0.25">
      <c r="A114" s="928" t="s">
        <v>431</v>
      </c>
      <c r="B114" s="928"/>
      <c r="C114" s="928"/>
      <c r="D114" s="928"/>
      <c r="E114" s="928"/>
      <c r="F114" s="928"/>
      <c r="G114" s="928"/>
      <c r="H114" s="928"/>
      <c r="I114" s="928"/>
      <c r="J114" s="928"/>
      <c r="K114" s="928"/>
      <c r="L114" s="795"/>
      <c r="M114" s="796"/>
      <c r="N114" s="2312"/>
      <c r="O114" s="2312"/>
      <c r="P114" s="2312"/>
    </row>
    <row r="115" spans="1:16" x14ac:dyDescent="0.25">
      <c r="A115" s="29"/>
      <c r="B115" s="29"/>
      <c r="C115" s="29"/>
      <c r="D115" s="29"/>
      <c r="E115" s="29"/>
      <c r="F115" s="29"/>
      <c r="G115" s="29"/>
      <c r="H115" s="29"/>
      <c r="I115" s="29"/>
      <c r="J115" s="29"/>
      <c r="K115" s="29"/>
      <c r="L115" s="796"/>
      <c r="M115" s="796"/>
      <c r="N115" s="2312"/>
      <c r="O115" s="2312"/>
      <c r="P115" s="2312"/>
    </row>
    <row r="116" spans="1:16" x14ac:dyDescent="0.25">
      <c r="A116" s="29"/>
      <c r="B116" s="29"/>
      <c r="C116" s="29"/>
      <c r="D116" s="29"/>
      <c r="E116" s="29"/>
      <c r="F116" s="29"/>
      <c r="G116" s="29"/>
      <c r="H116" s="29" t="s">
        <v>27</v>
      </c>
      <c r="I116" s="2313">
        <f>I17+I27+I38+I41+I53+I74+I85</f>
        <v>22642.000000000004</v>
      </c>
      <c r="J116" s="2313">
        <f>J17+J27+J38+J41+J53+J74+J85</f>
        <v>23249.8</v>
      </c>
      <c r="K116" s="2313">
        <f>K17+K27+K38+K41+K53+K74+K85</f>
        <v>23022.699999999997</v>
      </c>
      <c r="L116" s="29"/>
      <c r="M116" s="796"/>
      <c r="N116" s="2312"/>
      <c r="O116" s="2312"/>
      <c r="P116" s="2312"/>
    </row>
    <row r="117" spans="1:16" x14ac:dyDescent="0.25">
      <c r="A117" s="29"/>
      <c r="B117" s="29"/>
      <c r="C117" s="29"/>
      <c r="D117" s="29"/>
      <c r="E117" s="29"/>
      <c r="F117" s="29"/>
      <c r="G117" s="29"/>
      <c r="H117" s="29" t="s">
        <v>112</v>
      </c>
      <c r="I117" s="2313">
        <f>I18+I29+I77+I91+I45</f>
        <v>2323.1</v>
      </c>
      <c r="J117" s="2313">
        <f>J18+J29+J77+J91+J45</f>
        <v>2537.4</v>
      </c>
      <c r="K117" s="2313">
        <f>K18+K29+K77+K91+K45</f>
        <v>2207.7999999999997</v>
      </c>
      <c r="L117" s="29"/>
      <c r="M117" s="796"/>
      <c r="N117" s="2312"/>
      <c r="O117" s="2312"/>
      <c r="P117" s="2312"/>
    </row>
    <row r="118" spans="1:16" x14ac:dyDescent="0.25">
      <c r="A118" s="29"/>
      <c r="B118" s="29"/>
      <c r="C118" s="29"/>
      <c r="D118" s="29"/>
      <c r="E118" s="29"/>
      <c r="F118" s="29"/>
      <c r="G118" s="29"/>
      <c r="H118" s="29" t="s">
        <v>52</v>
      </c>
      <c r="I118" s="2313">
        <f>I21+I31+I42+I54+I87+I46+I39+I25</f>
        <v>1374.2</v>
      </c>
      <c r="J118" s="2313">
        <f>J21+J31+J42+J54+J87+J46+J39+J25</f>
        <v>2322.7999999999997</v>
      </c>
      <c r="K118" s="2313">
        <f>K21+K31+K42+K54+K87+K46+K39+K25</f>
        <v>2234.8000000000002</v>
      </c>
      <c r="L118" s="29"/>
      <c r="M118" s="796"/>
      <c r="N118" s="2312"/>
      <c r="O118" s="2312"/>
      <c r="P118" s="2312"/>
    </row>
    <row r="119" spans="1:16" x14ac:dyDescent="0.25">
      <c r="A119" s="29"/>
      <c r="B119" s="29"/>
      <c r="C119" s="29"/>
      <c r="D119" s="29"/>
      <c r="E119" s="29"/>
      <c r="F119" s="29"/>
      <c r="G119" s="29"/>
      <c r="H119" s="29" t="s">
        <v>1037</v>
      </c>
      <c r="I119" s="2313">
        <f>I19+I30+I44+I75+I86+I24+I37</f>
        <v>33984.5</v>
      </c>
      <c r="J119" s="2313">
        <f>J19+J30+J44+J75+J86+J24+J37</f>
        <v>34018.1</v>
      </c>
      <c r="K119" s="2313">
        <f>K19+K30+K44+K75+K86+K24+K37</f>
        <v>33954.6</v>
      </c>
      <c r="L119" s="2314"/>
      <c r="M119" s="796"/>
      <c r="N119" s="2312"/>
      <c r="O119" s="2312"/>
      <c r="P119" s="2312"/>
    </row>
    <row r="120" spans="1:16" x14ac:dyDescent="0.25">
      <c r="A120" s="29"/>
      <c r="B120" s="29"/>
      <c r="C120" s="29"/>
      <c r="D120" s="29"/>
      <c r="E120" s="29"/>
      <c r="F120" s="29"/>
      <c r="G120" s="29"/>
      <c r="H120" s="29" t="s">
        <v>230</v>
      </c>
      <c r="I120" s="2313">
        <f>I22+I32+I43+I88</f>
        <v>0</v>
      </c>
      <c r="J120" s="2313">
        <f>J22+J32+J43+J88</f>
        <v>0</v>
      </c>
      <c r="K120" s="2313">
        <f>K22+K32+K43+K88</f>
        <v>0</v>
      </c>
      <c r="L120" s="29"/>
      <c r="M120" s="796"/>
      <c r="N120" s="2312"/>
      <c r="O120" s="2312"/>
      <c r="P120" s="2312"/>
    </row>
    <row r="121" spans="1:16" x14ac:dyDescent="0.25">
      <c r="A121" s="29"/>
      <c r="B121" s="29"/>
      <c r="C121" s="29"/>
      <c r="D121" s="29"/>
      <c r="E121" s="29"/>
      <c r="F121" s="29"/>
      <c r="G121" s="29"/>
      <c r="H121" s="29" t="s">
        <v>91</v>
      </c>
      <c r="I121" s="2313">
        <f>I55+I90+I102</f>
        <v>431.6</v>
      </c>
      <c r="J121" s="2313">
        <f>J55+J90+J102</f>
        <v>522</v>
      </c>
      <c r="K121" s="2313">
        <f>K55+K90+K102</f>
        <v>506.19999999999993</v>
      </c>
      <c r="L121" s="29"/>
      <c r="M121" s="796"/>
      <c r="N121" s="2312"/>
      <c r="O121" s="2312"/>
      <c r="P121" s="2312"/>
    </row>
    <row r="122" spans="1:16" x14ac:dyDescent="0.25">
      <c r="A122" s="29"/>
      <c r="B122" s="29"/>
      <c r="C122" s="29"/>
      <c r="D122" s="29"/>
      <c r="E122" s="29"/>
      <c r="F122" s="29"/>
      <c r="G122" s="29"/>
      <c r="H122" s="29" t="s">
        <v>84</v>
      </c>
      <c r="I122" s="2313">
        <f>I20+I28+I76+I89+I47</f>
        <v>494.8</v>
      </c>
      <c r="J122" s="2313">
        <f>J20+J28+J76+J89+J47</f>
        <v>494.8</v>
      </c>
      <c r="K122" s="2313">
        <f>K20+K28+K76+K89+K47</f>
        <v>494.8</v>
      </c>
      <c r="L122" s="29"/>
      <c r="M122" s="796"/>
      <c r="N122" s="2312"/>
      <c r="O122" s="2312"/>
      <c r="P122" s="2312"/>
    </row>
    <row r="123" spans="1:16" x14ac:dyDescent="0.25">
      <c r="A123" s="29"/>
      <c r="B123" s="29"/>
      <c r="C123" s="29"/>
      <c r="D123" s="29"/>
      <c r="E123" s="29"/>
      <c r="F123" s="29"/>
      <c r="G123" s="29"/>
      <c r="H123" s="29" t="s">
        <v>1048</v>
      </c>
      <c r="I123" s="2313">
        <f>I33</f>
        <v>2222.5</v>
      </c>
      <c r="J123" s="2313">
        <f>J33</f>
        <v>2222.5</v>
      </c>
      <c r="K123" s="2313">
        <f>K33</f>
        <v>2201.4</v>
      </c>
      <c r="L123" s="29"/>
      <c r="M123" s="796"/>
      <c r="N123" s="2312"/>
      <c r="O123" s="2312"/>
      <c r="P123" s="2312"/>
    </row>
    <row r="124" spans="1:16" x14ac:dyDescent="0.25">
      <c r="A124" s="29"/>
      <c r="B124" s="30"/>
      <c r="C124" s="30"/>
      <c r="D124" s="30"/>
      <c r="E124" s="2629"/>
      <c r="F124" s="2629"/>
      <c r="G124" s="2629"/>
      <c r="H124" s="2629" t="s">
        <v>1122</v>
      </c>
      <c r="I124" s="2630">
        <f>I116+I117+I118+I119+I120+I121+I122+I123</f>
        <v>63472.700000000004</v>
      </c>
      <c r="J124" s="2630">
        <f>J116+J117+J118+J119+J120+J121+J122+J123</f>
        <v>65367.4</v>
      </c>
      <c r="K124" s="2630">
        <f>K116+K117+K118+K119+K120+K121+K122+K123</f>
        <v>64622.299999999996</v>
      </c>
      <c r="L124" s="28"/>
      <c r="M124" s="797"/>
      <c r="N124" s="2312"/>
      <c r="O124" s="2312"/>
      <c r="P124" s="2312"/>
    </row>
    <row r="125" spans="1:16" x14ac:dyDescent="0.25">
      <c r="A125" s="29"/>
      <c r="B125" s="30"/>
      <c r="C125" s="30"/>
      <c r="D125" s="30"/>
      <c r="E125" s="2629"/>
      <c r="F125" s="2629"/>
      <c r="G125" s="2629"/>
      <c r="H125" s="2629"/>
      <c r="I125" s="2630"/>
      <c r="J125" s="2630"/>
      <c r="K125" s="2630"/>
      <c r="L125" s="28"/>
      <c r="M125" s="797"/>
      <c r="N125" s="2312"/>
      <c r="O125" s="2312"/>
      <c r="P125" s="2312"/>
    </row>
    <row r="126" spans="1:16" x14ac:dyDescent="0.25">
      <c r="A126" s="29"/>
      <c r="B126" s="30"/>
      <c r="C126" s="30"/>
      <c r="D126" s="30"/>
      <c r="E126" s="2629"/>
      <c r="F126" s="2629"/>
      <c r="G126" s="2629"/>
      <c r="H126" s="2629"/>
      <c r="I126" s="2630"/>
      <c r="J126" s="2630"/>
      <c r="K126" s="2630"/>
      <c r="L126" s="28"/>
      <c r="M126" s="797"/>
      <c r="N126" s="2312"/>
      <c r="O126" s="2312"/>
      <c r="P126" s="2312"/>
    </row>
    <row r="127" spans="1:16" x14ac:dyDescent="0.25">
      <c r="A127" s="29"/>
      <c r="B127" s="30"/>
      <c r="C127" s="30"/>
      <c r="D127" s="30"/>
      <c r="E127" s="2629"/>
      <c r="F127" s="2629"/>
      <c r="G127" s="2629"/>
      <c r="H127" s="2629"/>
      <c r="I127" s="2630"/>
      <c r="J127" s="2630"/>
      <c r="K127" s="2630"/>
      <c r="L127" s="28"/>
      <c r="M127" s="797"/>
      <c r="N127" s="2312"/>
      <c r="O127" s="2312"/>
      <c r="P127" s="2312"/>
    </row>
    <row r="128" spans="1:16" x14ac:dyDescent="0.25">
      <c r="A128" s="29"/>
      <c r="B128" s="30"/>
      <c r="C128" s="30"/>
      <c r="D128" s="30"/>
      <c r="E128" s="2629"/>
      <c r="F128" s="2629"/>
      <c r="G128" s="2629"/>
      <c r="H128" s="2629"/>
      <c r="I128" s="2630"/>
      <c r="J128" s="2630"/>
      <c r="K128" s="2630"/>
      <c r="L128" s="28"/>
      <c r="M128" s="797"/>
      <c r="N128" s="2312"/>
      <c r="O128" s="2312"/>
      <c r="P128" s="2312"/>
    </row>
    <row r="129" spans="1:16" x14ac:dyDescent="0.25">
      <c r="A129" s="29"/>
      <c r="B129" s="30"/>
      <c r="C129" s="30"/>
      <c r="D129" s="30"/>
      <c r="E129" s="2629"/>
      <c r="F129" s="2629"/>
      <c r="G129" s="2629"/>
      <c r="H129" s="2629"/>
      <c r="I129" s="2630"/>
      <c r="J129" s="2630"/>
      <c r="K129" s="2630"/>
      <c r="L129" s="28"/>
      <c r="M129" s="797"/>
      <c r="N129" s="2312"/>
      <c r="O129" s="2312"/>
      <c r="P129" s="2312"/>
    </row>
    <row r="130" spans="1:16" x14ac:dyDescent="0.25">
      <c r="A130" s="29"/>
      <c r="B130" s="30"/>
      <c r="C130" s="30"/>
      <c r="D130" s="30"/>
      <c r="E130" s="2629"/>
      <c r="F130" s="2629"/>
      <c r="G130" s="2629"/>
      <c r="H130" s="2629"/>
      <c r="I130" s="2630"/>
      <c r="J130" s="2630"/>
      <c r="K130" s="2630"/>
      <c r="L130" s="28"/>
      <c r="M130" s="797"/>
      <c r="N130" s="2312"/>
      <c r="O130" s="2312"/>
      <c r="P130" s="2312"/>
    </row>
    <row r="131" spans="1:16" x14ac:dyDescent="0.25">
      <c r="A131" s="29"/>
      <c r="B131" s="30"/>
      <c r="C131" s="30"/>
      <c r="D131" s="30"/>
      <c r="E131" s="2629"/>
      <c r="F131" s="2629"/>
      <c r="G131" s="2629"/>
      <c r="H131" s="2629"/>
      <c r="I131" s="2630"/>
      <c r="J131" s="2630"/>
      <c r="K131" s="2630"/>
      <c r="L131" s="28"/>
      <c r="M131" s="797"/>
      <c r="N131" s="2312"/>
      <c r="O131" s="2312"/>
      <c r="P131" s="2312"/>
    </row>
    <row r="132" spans="1:16" x14ac:dyDescent="0.25">
      <c r="A132" s="29"/>
      <c r="B132" s="30"/>
      <c r="C132" s="30"/>
      <c r="D132" s="30"/>
      <c r="E132" s="2629"/>
      <c r="F132" s="2629"/>
      <c r="G132" s="2629"/>
      <c r="H132" s="2629"/>
      <c r="I132" s="2630"/>
      <c r="J132" s="2630"/>
      <c r="K132" s="2630"/>
      <c r="L132" s="28"/>
      <c r="M132" s="797"/>
      <c r="N132" s="2312"/>
      <c r="O132" s="2312"/>
      <c r="P132" s="2312"/>
    </row>
    <row r="133" spans="1:16" x14ac:dyDescent="0.25">
      <c r="A133" s="29"/>
      <c r="B133" s="30"/>
      <c r="C133" s="30"/>
      <c r="D133" s="30"/>
      <c r="E133" s="2629"/>
      <c r="F133" s="2629"/>
      <c r="G133" s="2629"/>
      <c r="H133" s="2629"/>
      <c r="I133" s="2630"/>
      <c r="J133" s="2630"/>
      <c r="K133" s="2630"/>
      <c r="L133" s="28"/>
      <c r="M133" s="797"/>
      <c r="N133" s="2312"/>
      <c r="O133" s="2312"/>
      <c r="P133" s="2312"/>
    </row>
    <row r="134" spans="1:16" x14ac:dyDescent="0.25">
      <c r="A134" s="29"/>
      <c r="B134" s="30"/>
      <c r="C134" s="30"/>
      <c r="D134" s="30"/>
      <c r="E134" s="2629"/>
      <c r="F134" s="2629"/>
      <c r="G134" s="2629"/>
      <c r="H134" s="2629"/>
      <c r="I134" s="2630"/>
      <c r="J134" s="2630"/>
      <c r="K134" s="2630"/>
      <c r="L134" s="28"/>
      <c r="M134" s="797"/>
      <c r="N134" s="2312"/>
      <c r="O134" s="2312"/>
      <c r="P134" s="2312"/>
    </row>
    <row r="135" spans="1:16" x14ac:dyDescent="0.25">
      <c r="A135" s="29"/>
      <c r="B135" s="30"/>
      <c r="C135" s="30"/>
      <c r="D135" s="30"/>
      <c r="E135" s="2629"/>
      <c r="F135" s="2629"/>
      <c r="G135" s="2629"/>
      <c r="H135" s="2629"/>
      <c r="I135" s="2630"/>
      <c r="J135" s="2630"/>
      <c r="K135" s="2630"/>
      <c r="L135" s="28"/>
      <c r="M135" s="797"/>
      <c r="N135" s="2312"/>
      <c r="O135" s="2312"/>
      <c r="P135" s="2312"/>
    </row>
    <row r="136" spans="1:16" x14ac:dyDescent="0.25">
      <c r="A136" s="796"/>
      <c r="B136" s="1226"/>
      <c r="C136" s="1226"/>
      <c r="D136" s="1226"/>
      <c r="E136" s="2629"/>
      <c r="F136" s="2629"/>
      <c r="G136" s="2629"/>
      <c r="H136" s="2629"/>
      <c r="I136" s="2630"/>
      <c r="J136" s="2630"/>
      <c r="K136" s="2630"/>
      <c r="L136" s="28"/>
      <c r="M136" s="797"/>
      <c r="N136" s="2312"/>
      <c r="O136" s="2312"/>
      <c r="P136" s="2312"/>
    </row>
    <row r="137" spans="1:16" x14ac:dyDescent="0.25">
      <c r="A137" s="796"/>
      <c r="B137" s="1226"/>
      <c r="C137" s="1226"/>
      <c r="D137" s="1226"/>
      <c r="E137" s="2629"/>
      <c r="F137" s="2629"/>
      <c r="G137" s="2629"/>
      <c r="H137" s="2629"/>
      <c r="I137" s="2630"/>
      <c r="J137" s="2630"/>
      <c r="K137" s="2630"/>
      <c r="L137" s="28"/>
      <c r="M137" s="797"/>
      <c r="N137" s="2312"/>
      <c r="O137" s="2312"/>
      <c r="P137" s="2312"/>
    </row>
    <row r="138" spans="1:16" x14ac:dyDescent="0.25">
      <c r="A138" s="796"/>
      <c r="B138" s="1226"/>
      <c r="C138" s="1226"/>
      <c r="D138" s="1226"/>
      <c r="E138" s="2629"/>
      <c r="F138" s="2629"/>
      <c r="G138" s="2629"/>
      <c r="H138" s="2629"/>
      <c r="I138" s="2630"/>
      <c r="J138" s="2630"/>
      <c r="K138" s="2630"/>
      <c r="L138" s="28"/>
      <c r="M138" s="797"/>
      <c r="N138" s="2312"/>
      <c r="O138" s="2312"/>
      <c r="P138" s="2312"/>
    </row>
    <row r="139" spans="1:16" x14ac:dyDescent="0.25">
      <c r="A139" s="796"/>
      <c r="B139" s="1226"/>
      <c r="C139" s="1226"/>
      <c r="D139" s="1226"/>
      <c r="E139" s="2629"/>
      <c r="F139" s="2629"/>
      <c r="G139" s="2629"/>
      <c r="H139" s="2629"/>
      <c r="I139" s="2630"/>
      <c r="J139" s="2630"/>
      <c r="K139" s="2630"/>
      <c r="L139" s="28"/>
      <c r="M139" s="797"/>
      <c r="N139" s="2312"/>
      <c r="O139" s="2312"/>
      <c r="P139" s="2312"/>
    </row>
    <row r="140" spans="1:16" x14ac:dyDescent="0.25">
      <c r="A140" s="796"/>
      <c r="B140" s="1226"/>
      <c r="C140" s="1226"/>
      <c r="D140" s="1226"/>
      <c r="E140" s="2629"/>
      <c r="F140" s="2629"/>
      <c r="G140" s="2629"/>
      <c r="H140" s="2629"/>
      <c r="I140" s="2630"/>
      <c r="J140" s="2630"/>
      <c r="K140" s="2630"/>
      <c r="L140" s="28"/>
      <c r="M140" s="797"/>
      <c r="N140" s="2312"/>
      <c r="O140" s="2312"/>
      <c r="P140" s="2312"/>
    </row>
    <row r="141" spans="1:16" x14ac:dyDescent="0.25">
      <c r="A141" s="1"/>
      <c r="B141" s="17"/>
      <c r="C141" s="17"/>
      <c r="D141" s="17"/>
      <c r="E141" s="2629"/>
      <c r="F141" s="2629"/>
      <c r="G141" s="2629"/>
      <c r="H141" s="2629"/>
      <c r="I141" s="2629"/>
      <c r="J141" s="2629"/>
      <c r="K141" s="2629"/>
      <c r="L141" s="13"/>
      <c r="M141" s="17"/>
      <c r="N141" s="2315"/>
      <c r="O141" s="168"/>
      <c r="P141" s="168"/>
    </row>
    <row r="142" spans="1:16" ht="16.2" thickBot="1" x14ac:dyDescent="0.3">
      <c r="A142" s="1"/>
      <c r="B142" s="17"/>
      <c r="C142" s="17"/>
      <c r="D142" s="17"/>
      <c r="E142" s="4459" t="s">
        <v>13</v>
      </c>
      <c r="F142" s="4459"/>
      <c r="G142" s="4459"/>
      <c r="H142" s="4459"/>
      <c r="I142" s="4459"/>
      <c r="J142" s="4459"/>
      <c r="K142" s="4459"/>
      <c r="L142" s="2184"/>
      <c r="M142" s="798"/>
      <c r="N142" s="2315"/>
      <c r="O142" s="168"/>
      <c r="P142" s="168"/>
    </row>
    <row r="143" spans="1:16" ht="66.599999999999994" thickBot="1" x14ac:dyDescent="0.3">
      <c r="A143" s="1"/>
      <c r="B143" s="17"/>
      <c r="C143" s="17"/>
      <c r="D143" s="17"/>
      <c r="E143" s="653"/>
      <c r="F143" s="654"/>
      <c r="G143" s="654"/>
      <c r="H143" s="2631"/>
      <c r="I143" s="229" t="s">
        <v>192</v>
      </c>
      <c r="J143" s="656" t="s">
        <v>193</v>
      </c>
      <c r="K143" s="113" t="s">
        <v>83</v>
      </c>
      <c r="L143" s="13"/>
      <c r="M143" s="1"/>
      <c r="N143" s="2315"/>
      <c r="O143" s="168"/>
      <c r="P143" s="168"/>
    </row>
    <row r="144" spans="1:16" ht="13.8" thickBot="1" x14ac:dyDescent="0.3">
      <c r="A144" s="1"/>
      <c r="B144" s="17"/>
      <c r="C144" s="17"/>
      <c r="D144" s="17"/>
      <c r="E144" s="3559" t="s">
        <v>14</v>
      </c>
      <c r="F144" s="3560"/>
      <c r="G144" s="3560"/>
      <c r="H144" s="3561"/>
      <c r="I144" s="2632">
        <f>SUM(I145:I155)</f>
        <v>63472.700000000004</v>
      </c>
      <c r="J144" s="2632">
        <f t="shared" ref="J144:K144" si="3">SUM(J145:J155)</f>
        <v>65367.4</v>
      </c>
      <c r="K144" s="2632">
        <f t="shared" si="3"/>
        <v>64622.3</v>
      </c>
      <c r="L144" s="2633"/>
      <c r="M144" s="1"/>
      <c r="N144" s="2315"/>
      <c r="O144" s="168"/>
      <c r="P144" s="168"/>
    </row>
    <row r="145" spans="1:16" x14ac:dyDescent="0.25">
      <c r="A145" s="1"/>
      <c r="B145" s="17"/>
      <c r="C145" s="17"/>
      <c r="D145" s="17"/>
      <c r="E145" s="3525" t="s">
        <v>447</v>
      </c>
      <c r="F145" s="3526"/>
      <c r="G145" s="3526"/>
      <c r="H145" s="3527"/>
      <c r="I145" s="51">
        <v>22642</v>
      </c>
      <c r="J145" s="51">
        <v>23249.8</v>
      </c>
      <c r="K145" s="51">
        <v>23022.7</v>
      </c>
      <c r="L145" s="13"/>
      <c r="M145" s="1"/>
      <c r="N145" s="2315"/>
      <c r="O145" s="168"/>
      <c r="P145" s="168"/>
    </row>
    <row r="146" spans="1:16" x14ac:dyDescent="0.25">
      <c r="A146" s="1"/>
      <c r="B146" s="17"/>
      <c r="C146" s="17"/>
      <c r="D146" s="17"/>
      <c r="E146" s="3525" t="s">
        <v>448</v>
      </c>
      <c r="F146" s="3526"/>
      <c r="G146" s="3526"/>
      <c r="H146" s="3527"/>
      <c r="I146" s="2634">
        <v>2323.1</v>
      </c>
      <c r="J146" s="2634">
        <v>2537.4</v>
      </c>
      <c r="K146" s="2634">
        <v>2207.9</v>
      </c>
      <c r="L146" s="2635"/>
      <c r="M146" s="1"/>
      <c r="N146" s="2315"/>
      <c r="O146" s="168"/>
      <c r="P146" s="168"/>
    </row>
    <row r="147" spans="1:16" x14ac:dyDescent="0.25">
      <c r="A147" s="1"/>
      <c r="B147" s="17"/>
      <c r="C147" s="17"/>
      <c r="D147" s="17"/>
      <c r="E147" s="3525" t="s">
        <v>449</v>
      </c>
      <c r="F147" s="3526"/>
      <c r="G147" s="3526"/>
      <c r="H147" s="3527"/>
      <c r="I147" s="2634">
        <v>1374.2</v>
      </c>
      <c r="J147" s="2634">
        <v>2322.8000000000002</v>
      </c>
      <c r="K147" s="2634">
        <v>2234.8000000000002</v>
      </c>
      <c r="L147" s="13"/>
      <c r="M147" s="1"/>
      <c r="N147" s="2315"/>
      <c r="O147" s="168"/>
      <c r="P147" s="168"/>
    </row>
    <row r="148" spans="1:16" x14ac:dyDescent="0.25">
      <c r="A148" s="1"/>
      <c r="B148" s="17"/>
      <c r="C148" s="17"/>
      <c r="D148" s="17"/>
      <c r="E148" s="3525" t="s">
        <v>450</v>
      </c>
      <c r="F148" s="3526"/>
      <c r="G148" s="3526"/>
      <c r="H148" s="3527"/>
      <c r="I148" s="2634"/>
      <c r="J148" s="2634"/>
      <c r="K148" s="2634"/>
      <c r="L148" s="13"/>
      <c r="M148" s="1"/>
      <c r="N148" s="2315"/>
      <c r="O148" s="168"/>
      <c r="P148" s="168"/>
    </row>
    <row r="149" spans="1:16" x14ac:dyDescent="0.25">
      <c r="A149" s="1"/>
      <c r="B149" s="17"/>
      <c r="C149" s="17"/>
      <c r="D149" s="17"/>
      <c r="E149" s="3562" t="s">
        <v>451</v>
      </c>
      <c r="F149" s="3563"/>
      <c r="G149" s="3563"/>
      <c r="H149" s="3564"/>
      <c r="I149" s="2636"/>
      <c r="J149" s="2637"/>
      <c r="K149" s="2636"/>
      <c r="L149" s="13"/>
      <c r="M149" s="1"/>
      <c r="N149" s="2315"/>
      <c r="O149" s="168"/>
      <c r="P149" s="168"/>
    </row>
    <row r="150" spans="1:16" x14ac:dyDescent="0.25">
      <c r="A150" s="1"/>
      <c r="B150" s="17"/>
      <c r="C150" s="17"/>
      <c r="D150" s="17"/>
      <c r="E150" s="4444" t="s">
        <v>452</v>
      </c>
      <c r="F150" s="4445"/>
      <c r="G150" s="4445"/>
      <c r="H150" s="4446"/>
      <c r="I150" s="2634">
        <v>33984.5</v>
      </c>
      <c r="J150" s="2634">
        <v>34018.1</v>
      </c>
      <c r="K150" s="2634">
        <v>33954.6</v>
      </c>
      <c r="L150" s="2635"/>
      <c r="M150" s="1"/>
      <c r="N150" s="2315"/>
      <c r="O150" s="168"/>
      <c r="P150" s="168"/>
    </row>
    <row r="151" spans="1:16" x14ac:dyDescent="0.25">
      <c r="A151" s="1"/>
      <c r="B151" s="17"/>
      <c r="C151" s="17"/>
      <c r="D151" s="17"/>
      <c r="E151" s="3525" t="s">
        <v>453</v>
      </c>
      <c r="F151" s="3526"/>
      <c r="G151" s="3526"/>
      <c r="H151" s="3527"/>
      <c r="I151" s="2634"/>
      <c r="J151" s="2634"/>
      <c r="K151" s="2634"/>
      <c r="L151" s="13"/>
      <c r="M151" s="1"/>
      <c r="N151" s="2317"/>
      <c r="O151" s="2317"/>
      <c r="P151" s="2317"/>
    </row>
    <row r="152" spans="1:16" ht="30.6" customHeight="1" x14ac:dyDescent="0.25">
      <c r="A152" s="1"/>
      <c r="B152" s="17"/>
      <c r="C152" s="17"/>
      <c r="D152" s="17"/>
      <c r="E152" s="3525" t="s">
        <v>454</v>
      </c>
      <c r="F152" s="3526"/>
      <c r="G152" s="3526"/>
      <c r="H152" s="3527"/>
      <c r="I152" s="2638">
        <v>2222.5</v>
      </c>
      <c r="J152" s="2638">
        <v>2222.5</v>
      </c>
      <c r="K152" s="2638">
        <v>2201.3000000000002</v>
      </c>
      <c r="L152" s="13"/>
      <c r="M152" s="1"/>
      <c r="N152" s="2315"/>
      <c r="O152" s="168"/>
      <c r="P152" s="168"/>
    </row>
    <row r="153" spans="1:16" x14ac:dyDescent="0.25">
      <c r="A153" s="1"/>
      <c r="B153" s="17"/>
      <c r="C153" s="17"/>
      <c r="D153" s="17"/>
      <c r="E153" s="3525" t="s">
        <v>455</v>
      </c>
      <c r="F153" s="3526"/>
      <c r="G153" s="3526"/>
      <c r="H153" s="3527"/>
      <c r="I153" s="2638"/>
      <c r="J153" s="2638"/>
      <c r="K153" s="2638"/>
      <c r="L153" s="13"/>
      <c r="M153" s="1"/>
      <c r="N153" s="2315"/>
      <c r="O153" s="168"/>
      <c r="P153" s="168"/>
    </row>
    <row r="154" spans="1:16" x14ac:dyDescent="0.25">
      <c r="A154" s="1"/>
      <c r="B154" s="17"/>
      <c r="C154" s="17"/>
      <c r="D154" s="17"/>
      <c r="E154" s="3525" t="s">
        <v>456</v>
      </c>
      <c r="F154" s="3526"/>
      <c r="G154" s="3526"/>
      <c r="H154" s="3527"/>
      <c r="I154" s="2638">
        <v>431.6</v>
      </c>
      <c r="J154" s="2638">
        <v>522</v>
      </c>
      <c r="K154" s="2638">
        <v>506.2</v>
      </c>
      <c r="L154" s="13" t="s">
        <v>1246</v>
      </c>
      <c r="M154" s="1"/>
      <c r="N154" s="2315"/>
      <c r="O154" s="168"/>
      <c r="P154" s="168"/>
    </row>
    <row r="155" spans="1:16" ht="13.8" thickBot="1" x14ac:dyDescent="0.3">
      <c r="E155" s="3534" t="s">
        <v>457</v>
      </c>
      <c r="F155" s="3535"/>
      <c r="G155" s="3535"/>
      <c r="H155" s="3536"/>
      <c r="I155" s="2639">
        <v>494.8</v>
      </c>
      <c r="J155" s="2639">
        <v>494.8</v>
      </c>
      <c r="K155" s="2639">
        <v>494.8</v>
      </c>
      <c r="L155" s="13"/>
      <c r="M155" s="1"/>
      <c r="N155" s="2318"/>
      <c r="O155" s="2318"/>
      <c r="P155" s="2318"/>
    </row>
    <row r="156" spans="1:16" ht="13.8" thickBot="1" x14ac:dyDescent="0.3">
      <c r="E156" s="3537" t="s">
        <v>15</v>
      </c>
      <c r="F156" s="3538"/>
      <c r="G156" s="3538"/>
      <c r="H156" s="3538"/>
      <c r="I156" s="2595"/>
      <c r="J156" s="2595"/>
      <c r="K156" s="2596"/>
      <c r="L156" s="13"/>
      <c r="M156" s="1"/>
      <c r="N156" s="2318"/>
      <c r="O156" s="2318"/>
      <c r="P156" s="2318"/>
    </row>
    <row r="157" spans="1:16" x14ac:dyDescent="0.25">
      <c r="E157" s="3539" t="s">
        <v>1245</v>
      </c>
      <c r="F157" s="3540"/>
      <c r="G157" s="3540"/>
      <c r="H157" s="3541"/>
      <c r="I157" s="2640"/>
      <c r="J157" s="2640"/>
      <c r="K157" s="2641"/>
      <c r="L157" s="2629"/>
      <c r="N157" s="2318"/>
      <c r="O157" s="2318"/>
      <c r="P157" s="2318"/>
    </row>
    <row r="158" spans="1:16" x14ac:dyDescent="0.25">
      <c r="E158" s="2629"/>
      <c r="F158" s="2629"/>
      <c r="G158" s="2629"/>
      <c r="H158" s="2629"/>
      <c r="I158" s="2629"/>
      <c r="J158" s="2629"/>
      <c r="K158" s="2629"/>
      <c r="L158" s="2629"/>
    </row>
  </sheetData>
  <mergeCells count="111">
    <mergeCell ref="P24:P26"/>
    <mergeCell ref="L113:P113"/>
    <mergeCell ref="E142:K142"/>
    <mergeCell ref="E144:H144"/>
    <mergeCell ref="E145:H145"/>
    <mergeCell ref="E146:H146"/>
    <mergeCell ref="E147:H147"/>
    <mergeCell ref="E148:H148"/>
    <mergeCell ref="E149:H149"/>
    <mergeCell ref="E53:E73"/>
    <mergeCell ref="L24:L26"/>
    <mergeCell ref="E151:H151"/>
    <mergeCell ref="A113:H113"/>
    <mergeCell ref="E152:H152"/>
    <mergeCell ref="E153:H153"/>
    <mergeCell ref="E154:H154"/>
    <mergeCell ref="B111:H111"/>
    <mergeCell ref="B112:H112"/>
    <mergeCell ref="C110:G110"/>
    <mergeCell ref="E155:H155"/>
    <mergeCell ref="E156:H156"/>
    <mergeCell ref="E157:H157"/>
    <mergeCell ref="E150:H150"/>
    <mergeCell ref="D1:O1"/>
    <mergeCell ref="D2:H2"/>
    <mergeCell ref="A4:A6"/>
    <mergeCell ref="B4:B6"/>
    <mergeCell ref="C4:C6"/>
    <mergeCell ref="D4:D6"/>
    <mergeCell ref="E4:E6"/>
    <mergeCell ref="F4:F6"/>
    <mergeCell ref="G4:G6"/>
    <mergeCell ref="H4:H6"/>
    <mergeCell ref="I4:I6"/>
    <mergeCell ref="J4:J6"/>
    <mergeCell ref="K4:K6"/>
    <mergeCell ref="L4:P4"/>
    <mergeCell ref="L5:L6"/>
    <mergeCell ref="M5:M6"/>
    <mergeCell ref="N5:P5"/>
    <mergeCell ref="L96:P96"/>
    <mergeCell ref="L110:P110"/>
    <mergeCell ref="C79:G79"/>
    <mergeCell ref="L79:P79"/>
    <mergeCell ref="A81:A84"/>
    <mergeCell ref="B81:B84"/>
    <mergeCell ref="A85:A95"/>
    <mergeCell ref="C96:G96"/>
    <mergeCell ref="B97:H97"/>
    <mergeCell ref="A102:A104"/>
    <mergeCell ref="B102:B104"/>
    <mergeCell ref="C102:C104"/>
    <mergeCell ref="E102:E104"/>
    <mergeCell ref="F102:F104"/>
    <mergeCell ref="G102:G104"/>
    <mergeCell ref="A105:A109"/>
    <mergeCell ref="B105:B109"/>
    <mergeCell ref="C105:C109"/>
    <mergeCell ref="E105:E107"/>
    <mergeCell ref="F105:F109"/>
    <mergeCell ref="G105:G109"/>
    <mergeCell ref="A41:A48"/>
    <mergeCell ref="B41:B48"/>
    <mergeCell ref="C41:C48"/>
    <mergeCell ref="E41:E43"/>
    <mergeCell ref="F41:F48"/>
    <mergeCell ref="G41:G48"/>
    <mergeCell ref="E49:G49"/>
    <mergeCell ref="B85:B95"/>
    <mergeCell ref="C85:C95"/>
    <mergeCell ref="E85:E95"/>
    <mergeCell ref="F85:F95"/>
    <mergeCell ref="G85:G95"/>
    <mergeCell ref="F53:F73"/>
    <mergeCell ref="G53:G73"/>
    <mergeCell ref="A74:A78"/>
    <mergeCell ref="A53:A73"/>
    <mergeCell ref="B53:B73"/>
    <mergeCell ref="C53:C73"/>
    <mergeCell ref="B74:B78"/>
    <mergeCell ref="C74:C78"/>
    <mergeCell ref="E74:E78"/>
    <mergeCell ref="F74:F78"/>
    <mergeCell ref="G74:G78"/>
    <mergeCell ref="A27:A36"/>
    <mergeCell ref="B27:B36"/>
    <mergeCell ref="C27:C36"/>
    <mergeCell ref="E27:E36"/>
    <mergeCell ref="F27:F36"/>
    <mergeCell ref="G27:G36"/>
    <mergeCell ref="A37:A40"/>
    <mergeCell ref="B37:B40"/>
    <mergeCell ref="C37:C40"/>
    <mergeCell ref="E37:E40"/>
    <mergeCell ref="F37:F40"/>
    <mergeCell ref="G37:G40"/>
    <mergeCell ref="A24:A26"/>
    <mergeCell ref="B24:B26"/>
    <mergeCell ref="C24:C26"/>
    <mergeCell ref="E24:E26"/>
    <mergeCell ref="F24:F26"/>
    <mergeCell ref="G24:G26"/>
    <mergeCell ref="A8:A9"/>
    <mergeCell ref="B8:B9"/>
    <mergeCell ref="A11:A16"/>
    <mergeCell ref="A17:A23"/>
    <mergeCell ref="B17:B23"/>
    <mergeCell ref="C17:C23"/>
    <mergeCell ref="E17:E23"/>
    <mergeCell ref="F17:F23"/>
    <mergeCell ref="G17:G23"/>
  </mergeCells>
  <pageMargins left="0.7" right="0.7" top="0.75" bottom="0.75" header="0.3" footer="0.3"/>
  <pageSetup paperSize="9" scale="7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0"/>
  <sheetViews>
    <sheetView workbookViewId="0">
      <selection activeCell="H9" sqref="H9"/>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10" width="9.44140625" customWidth="1"/>
    <col min="11" max="11" width="8.6640625" customWidth="1"/>
    <col min="12" max="12" width="35.33203125" customWidth="1"/>
    <col min="13" max="13" width="9.109375" customWidth="1"/>
    <col min="14" max="14" width="6.21875" customWidth="1"/>
    <col min="15" max="15" width="9.44140625" customWidth="1"/>
    <col min="16" max="16" width="36" customWidth="1"/>
  </cols>
  <sheetData>
    <row r="2" spans="1:16" x14ac:dyDescent="0.25">
      <c r="A2" s="3"/>
      <c r="B2" s="3"/>
      <c r="C2" s="3"/>
      <c r="D2" s="3976" t="s">
        <v>191</v>
      </c>
      <c r="E2" s="3554"/>
      <c r="F2" s="3554"/>
      <c r="G2" s="3554"/>
      <c r="H2" s="3554"/>
      <c r="I2" s="3554"/>
      <c r="J2" s="3554"/>
      <c r="K2" s="3554"/>
      <c r="L2" s="3554"/>
      <c r="M2" s="3554"/>
      <c r="N2" s="3554"/>
      <c r="O2" s="3554"/>
    </row>
    <row r="3" spans="1:16" ht="13.8" x14ac:dyDescent="0.25">
      <c r="A3" s="28"/>
      <c r="B3" s="16"/>
      <c r="C3" s="16"/>
      <c r="D3" s="4049" t="s">
        <v>172</v>
      </c>
      <c r="E3" s="4049"/>
      <c r="F3" s="4049"/>
      <c r="G3" s="4049"/>
      <c r="H3" s="4049"/>
      <c r="I3" s="4049"/>
      <c r="J3" s="4049"/>
      <c r="K3" s="4049"/>
      <c r="L3" s="3832"/>
      <c r="M3" s="3832"/>
      <c r="N3" s="3832"/>
      <c r="O3" s="93"/>
    </row>
    <row r="4" spans="1:16" ht="13.8" thickBot="1" x14ac:dyDescent="0.3">
      <c r="P4" s="197" t="s">
        <v>513</v>
      </c>
    </row>
    <row r="5" spans="1:16" ht="14.4"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72.8"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4.4" thickBot="1" x14ac:dyDescent="0.3">
      <c r="A8" s="2319" t="s">
        <v>7</v>
      </c>
      <c r="B8" s="2320" t="s">
        <v>315</v>
      </c>
      <c r="C8" s="599"/>
      <c r="D8" s="599"/>
      <c r="E8" s="599"/>
      <c r="F8" s="599"/>
      <c r="G8" s="599"/>
      <c r="H8" s="599"/>
      <c r="I8" s="599"/>
      <c r="J8" s="599"/>
      <c r="K8" s="599"/>
      <c r="L8" s="600"/>
      <c r="M8" s="600"/>
      <c r="N8" s="598"/>
      <c r="O8" s="599"/>
      <c r="P8" s="2321"/>
    </row>
    <row r="9" spans="1:16" ht="41.4" x14ac:dyDescent="0.25">
      <c r="A9" s="2322"/>
      <c r="B9" s="342"/>
      <c r="C9" s="2323"/>
      <c r="D9" s="2324"/>
      <c r="E9" s="2325"/>
      <c r="F9" s="2325"/>
      <c r="G9" s="2325"/>
      <c r="H9" s="2325"/>
      <c r="I9" s="2325"/>
      <c r="J9" s="2325"/>
      <c r="K9" s="2325"/>
      <c r="L9" s="2326" t="s">
        <v>1123</v>
      </c>
      <c r="M9" s="2327" t="s">
        <v>360</v>
      </c>
      <c r="N9" s="2328"/>
      <c r="O9" s="2329"/>
      <c r="P9" s="2330"/>
    </row>
    <row r="10" spans="1:16" ht="42" customHeight="1" x14ac:dyDescent="0.25">
      <c r="A10" s="2331"/>
      <c r="B10" s="349"/>
      <c r="C10" s="2332"/>
      <c r="D10" s="2333"/>
      <c r="E10" s="2334"/>
      <c r="F10" s="2334"/>
      <c r="G10" s="2334"/>
      <c r="H10" s="2334"/>
      <c r="I10" s="2334"/>
      <c r="J10" s="2334"/>
      <c r="K10" s="2334"/>
      <c r="L10" s="2335" t="s">
        <v>1124</v>
      </c>
      <c r="M10" s="2336" t="s">
        <v>360</v>
      </c>
      <c r="N10" s="2337"/>
      <c r="O10" s="521"/>
      <c r="P10" s="2374"/>
    </row>
    <row r="11" spans="1:16" ht="138.6" thickBot="1" x14ac:dyDescent="0.3">
      <c r="A11" s="2338"/>
      <c r="B11" s="349"/>
      <c r="C11" s="2332"/>
      <c r="D11" s="2333"/>
      <c r="E11" s="2334"/>
      <c r="F11" s="2334"/>
      <c r="G11" s="2334"/>
      <c r="H11" s="2334"/>
      <c r="I11" s="2334"/>
      <c r="J11" s="2334"/>
      <c r="K11" s="2334"/>
      <c r="L11" s="3159" t="s">
        <v>1125</v>
      </c>
      <c r="M11" s="3160" t="s">
        <v>264</v>
      </c>
      <c r="N11" s="3160">
        <v>6</v>
      </c>
      <c r="O11" s="3160">
        <v>4</v>
      </c>
      <c r="P11" s="3161" t="s">
        <v>1603</v>
      </c>
    </row>
    <row r="12" spans="1:16" ht="14.4" thickBot="1" x14ac:dyDescent="0.3">
      <c r="A12" s="2339" t="s">
        <v>7</v>
      </c>
      <c r="B12" s="338" t="s">
        <v>7</v>
      </c>
      <c r="C12" s="4462" t="s">
        <v>1126</v>
      </c>
      <c r="D12" s="4463"/>
      <c r="E12" s="4463"/>
      <c r="F12" s="4463"/>
      <c r="G12" s="4463"/>
      <c r="H12" s="4463"/>
      <c r="I12" s="4463"/>
      <c r="J12" s="4463"/>
      <c r="K12" s="4463"/>
      <c r="L12" s="4463"/>
      <c r="M12" s="4463"/>
      <c r="N12" s="4463"/>
      <c r="O12" s="4463"/>
      <c r="P12" s="4464"/>
    </row>
    <row r="13" spans="1:16" ht="28.2" thickBot="1" x14ac:dyDescent="0.3">
      <c r="A13" s="2339"/>
      <c r="B13" s="2340"/>
      <c r="C13" s="2341"/>
      <c r="D13" s="2333"/>
      <c r="E13" s="2334"/>
      <c r="F13" s="2334"/>
      <c r="G13" s="2334"/>
      <c r="H13" s="2334"/>
      <c r="I13" s="2334"/>
      <c r="J13" s="2334"/>
      <c r="K13" s="2334"/>
      <c r="L13" s="2342" t="s">
        <v>1127</v>
      </c>
      <c r="M13" s="2848" t="s">
        <v>997</v>
      </c>
      <c r="N13" s="2848">
        <v>2000</v>
      </c>
      <c r="O13" s="2848">
        <v>3135</v>
      </c>
      <c r="P13" s="2824" t="s">
        <v>1324</v>
      </c>
    </row>
    <row r="14" spans="1:16" ht="69" x14ac:dyDescent="0.25">
      <c r="A14" s="4473" t="s">
        <v>7</v>
      </c>
      <c r="B14" s="3605" t="s">
        <v>7</v>
      </c>
      <c r="C14" s="4476" t="s">
        <v>7</v>
      </c>
      <c r="D14" s="344"/>
      <c r="E14" s="4479" t="s">
        <v>1128</v>
      </c>
      <c r="F14" s="4465" t="s">
        <v>46</v>
      </c>
      <c r="G14" s="3622" t="s">
        <v>28</v>
      </c>
      <c r="H14" s="2344" t="s">
        <v>27</v>
      </c>
      <c r="I14" s="390"/>
      <c r="J14" s="390">
        <v>1.6</v>
      </c>
      <c r="K14" s="2345">
        <v>1.6</v>
      </c>
      <c r="L14" s="2397" t="s">
        <v>1129</v>
      </c>
      <c r="M14" s="2840" t="s">
        <v>795</v>
      </c>
      <c r="N14" s="2841">
        <v>2</v>
      </c>
      <c r="O14" s="2841">
        <v>3</v>
      </c>
      <c r="P14" s="2849" t="s">
        <v>1604</v>
      </c>
    </row>
    <row r="15" spans="1:16" ht="27.6" x14ac:dyDescent="0.25">
      <c r="A15" s="4474"/>
      <c r="B15" s="3606"/>
      <c r="C15" s="4477"/>
      <c r="D15" s="351"/>
      <c r="E15" s="4480"/>
      <c r="F15" s="4466"/>
      <c r="G15" s="3623"/>
      <c r="H15" s="2346" t="s">
        <v>52</v>
      </c>
      <c r="I15" s="2347"/>
      <c r="J15" s="2347"/>
      <c r="K15" s="2348"/>
      <c r="L15" s="2349" t="s">
        <v>1130</v>
      </c>
      <c r="M15" s="2837" t="s">
        <v>795</v>
      </c>
      <c r="N15" s="2838">
        <v>1</v>
      </c>
      <c r="O15" s="2838">
        <v>1</v>
      </c>
      <c r="P15" s="2850" t="s">
        <v>1605</v>
      </c>
    </row>
    <row r="16" spans="1:16" ht="41.4" x14ac:dyDescent="0.25">
      <c r="A16" s="4474"/>
      <c r="B16" s="3606"/>
      <c r="C16" s="4477"/>
      <c r="D16" s="351"/>
      <c r="E16" s="4480"/>
      <c r="F16" s="4466"/>
      <c r="G16" s="3623"/>
      <c r="H16" s="2346" t="s">
        <v>91</v>
      </c>
      <c r="I16" s="2347"/>
      <c r="J16" s="2347"/>
      <c r="K16" s="2348"/>
      <c r="L16" s="2349" t="s">
        <v>1131</v>
      </c>
      <c r="M16" s="2837" t="s">
        <v>313</v>
      </c>
      <c r="N16" s="2838">
        <v>50</v>
      </c>
      <c r="O16" s="2839">
        <v>38</v>
      </c>
      <c r="P16" s="2851" t="s">
        <v>1325</v>
      </c>
    </row>
    <row r="17" spans="1:16" ht="14.4" thickBot="1" x14ac:dyDescent="0.3">
      <c r="A17" s="4475"/>
      <c r="B17" s="3607"/>
      <c r="C17" s="4478"/>
      <c r="D17" s="359"/>
      <c r="E17" s="4481"/>
      <c r="F17" s="4467"/>
      <c r="G17" s="3624"/>
      <c r="H17" s="2353" t="s">
        <v>8</v>
      </c>
      <c r="I17" s="2354">
        <f>SUM(I14:I16)</f>
        <v>0</v>
      </c>
      <c r="J17" s="2354">
        <f t="shared" ref="J17:K17" si="0">SUM(J14:J16)</f>
        <v>1.6</v>
      </c>
      <c r="K17" s="2354">
        <f t="shared" si="0"/>
        <v>1.6</v>
      </c>
      <c r="L17" s="2355"/>
      <c r="M17" s="2356"/>
      <c r="N17" s="2357"/>
      <c r="O17" s="2357"/>
      <c r="P17" s="2358"/>
    </row>
    <row r="18" spans="1:16" ht="41.4" x14ac:dyDescent="0.25">
      <c r="A18" s="3602" t="s">
        <v>7</v>
      </c>
      <c r="B18" s="3605" t="s">
        <v>7</v>
      </c>
      <c r="C18" s="4476" t="s">
        <v>9</v>
      </c>
      <c r="D18" s="344"/>
      <c r="E18" s="4479" t="s">
        <v>1132</v>
      </c>
      <c r="F18" s="4465" t="s">
        <v>46</v>
      </c>
      <c r="G18" s="3622" t="s">
        <v>28</v>
      </c>
      <c r="H18" s="2344" t="s">
        <v>27</v>
      </c>
      <c r="I18" s="390">
        <v>10</v>
      </c>
      <c r="J18" s="390">
        <v>8.4</v>
      </c>
      <c r="K18" s="2345">
        <v>8.4</v>
      </c>
      <c r="L18" s="2397" t="s">
        <v>1133</v>
      </c>
      <c r="M18" s="2842" t="s">
        <v>1134</v>
      </c>
      <c r="N18" s="2841">
        <v>30</v>
      </c>
      <c r="O18" s="2841">
        <v>44</v>
      </c>
      <c r="P18" s="2849" t="s">
        <v>1326</v>
      </c>
    </row>
    <row r="19" spans="1:16" ht="13.8" x14ac:dyDescent="0.25">
      <c r="A19" s="3603"/>
      <c r="B19" s="3606"/>
      <c r="C19" s="4477"/>
      <c r="D19" s="351"/>
      <c r="E19" s="4480"/>
      <c r="F19" s="4466"/>
      <c r="G19" s="3623"/>
      <c r="H19" s="2346" t="s">
        <v>52</v>
      </c>
      <c r="I19" s="2347"/>
      <c r="J19" s="2347">
        <v>12</v>
      </c>
      <c r="K19" s="2348">
        <v>12</v>
      </c>
      <c r="L19" s="2349" t="s">
        <v>173</v>
      </c>
      <c r="M19" s="2837" t="s">
        <v>795</v>
      </c>
      <c r="N19" s="2838">
        <v>15</v>
      </c>
      <c r="O19" s="2838">
        <v>31</v>
      </c>
      <c r="P19" s="2825" t="s">
        <v>1327</v>
      </c>
    </row>
    <row r="20" spans="1:16" ht="14.4" thickBot="1" x14ac:dyDescent="0.3">
      <c r="A20" s="3604"/>
      <c r="B20" s="3607"/>
      <c r="C20" s="4478"/>
      <c r="D20" s="359"/>
      <c r="E20" s="4481"/>
      <c r="F20" s="4467"/>
      <c r="G20" s="3624"/>
      <c r="H20" s="2353" t="s">
        <v>8</v>
      </c>
      <c r="I20" s="2354">
        <f>SUM(I18:I19)</f>
        <v>10</v>
      </c>
      <c r="J20" s="2354">
        <f t="shared" ref="J20:K20" si="1">SUM(J18:J19)</f>
        <v>20.399999999999999</v>
      </c>
      <c r="K20" s="2354">
        <f t="shared" si="1"/>
        <v>20.399999999999999</v>
      </c>
      <c r="L20" s="2355"/>
      <c r="M20" s="2356"/>
      <c r="N20" s="2359"/>
      <c r="O20" s="2359"/>
      <c r="P20" s="2360"/>
    </row>
    <row r="21" spans="1:16" ht="41.4" x14ac:dyDescent="0.25">
      <c r="A21" s="3602" t="s">
        <v>7</v>
      </c>
      <c r="B21" s="3605" t="s">
        <v>7</v>
      </c>
      <c r="C21" s="4476" t="s">
        <v>25</v>
      </c>
      <c r="D21" s="344"/>
      <c r="E21" s="3611" t="s">
        <v>1135</v>
      </c>
      <c r="F21" s="4482" t="s">
        <v>46</v>
      </c>
      <c r="G21" s="3622" t="s">
        <v>28</v>
      </c>
      <c r="H21" s="2344" t="s">
        <v>27</v>
      </c>
      <c r="I21" s="2361">
        <v>30</v>
      </c>
      <c r="J21" s="2361">
        <v>30</v>
      </c>
      <c r="K21" s="2345">
        <v>28.5</v>
      </c>
      <c r="L21" s="2362" t="s">
        <v>1136</v>
      </c>
      <c r="M21" s="2363" t="s">
        <v>264</v>
      </c>
      <c r="N21" s="318">
        <v>20</v>
      </c>
      <c r="O21" s="318">
        <v>21</v>
      </c>
      <c r="P21" s="2826" t="s">
        <v>1328</v>
      </c>
    </row>
    <row r="22" spans="1:16" ht="66" customHeight="1" x14ac:dyDescent="0.25">
      <c r="A22" s="3603"/>
      <c r="B22" s="3606"/>
      <c r="C22" s="4477"/>
      <c r="D22" s="351"/>
      <c r="E22" s="4480"/>
      <c r="F22" s="4466"/>
      <c r="G22" s="3623"/>
      <c r="H22" s="2346" t="s">
        <v>52</v>
      </c>
      <c r="I22" s="2364"/>
      <c r="J22" s="2364"/>
      <c r="L22" s="2829" t="s">
        <v>1137</v>
      </c>
      <c r="M22" s="2852" t="s">
        <v>360</v>
      </c>
      <c r="N22" s="2831">
        <v>35</v>
      </c>
      <c r="O22" s="2834">
        <v>45</v>
      </c>
      <c r="P22" s="3108" t="s">
        <v>1496</v>
      </c>
    </row>
    <row r="23" spans="1:16" ht="180.6" customHeight="1" x14ac:dyDescent="0.25">
      <c r="A23" s="3603"/>
      <c r="B23" s="3606"/>
      <c r="C23" s="4477"/>
      <c r="D23" s="351"/>
      <c r="E23" s="4480"/>
      <c r="F23" s="4466"/>
      <c r="G23" s="3623"/>
      <c r="H23" s="2346" t="s">
        <v>91</v>
      </c>
      <c r="I23" s="2364"/>
      <c r="J23" s="2364"/>
      <c r="K23" s="2365"/>
      <c r="L23" s="2835" t="s">
        <v>1138</v>
      </c>
      <c r="M23" s="2830" t="s">
        <v>313</v>
      </c>
      <c r="N23" s="2831">
        <v>30</v>
      </c>
      <c r="O23" s="2831">
        <v>23</v>
      </c>
      <c r="P23" s="2827" t="s">
        <v>1606</v>
      </c>
    </row>
    <row r="24" spans="1:16" ht="55.2" x14ac:dyDescent="0.25">
      <c r="A24" s="3603"/>
      <c r="B24" s="3606"/>
      <c r="C24" s="4477"/>
      <c r="D24" s="351"/>
      <c r="E24" s="4480"/>
      <c r="F24" s="4466"/>
      <c r="G24" s="3623"/>
      <c r="H24" s="2346"/>
      <c r="I24" s="2364"/>
      <c r="J24" s="2364"/>
      <c r="K24" s="2366"/>
      <c r="L24" s="2836" t="s">
        <v>1139</v>
      </c>
      <c r="M24" s="2832" t="s">
        <v>264</v>
      </c>
      <c r="N24" s="2833">
        <v>2</v>
      </c>
      <c r="O24" s="2834">
        <v>3</v>
      </c>
      <c r="P24" s="2828" t="s">
        <v>1607</v>
      </c>
    </row>
    <row r="25" spans="1:16" ht="14.4" thickBot="1" x14ac:dyDescent="0.3">
      <c r="A25" s="3604"/>
      <c r="B25" s="3607"/>
      <c r="C25" s="4478"/>
      <c r="D25" s="359"/>
      <c r="E25" s="4481"/>
      <c r="F25" s="4483"/>
      <c r="G25" s="3624"/>
      <c r="H25" s="2353" t="s">
        <v>8</v>
      </c>
      <c r="I25" s="2367">
        <f>SUM(I21:I23)</f>
        <v>30</v>
      </c>
      <c r="J25" s="2367">
        <f t="shared" ref="J25:K25" si="2">SUM(J21:J23)</f>
        <v>30</v>
      </c>
      <c r="K25" s="2367">
        <f t="shared" si="2"/>
        <v>28.5</v>
      </c>
      <c r="L25" s="2355"/>
      <c r="M25" s="2368"/>
      <c r="N25" s="2357"/>
      <c r="O25" s="2357"/>
      <c r="P25" s="2358"/>
    </row>
    <row r="26" spans="1:16" ht="14.4" thickBot="1" x14ac:dyDescent="0.3">
      <c r="A26" s="519" t="s">
        <v>7</v>
      </c>
      <c r="B26" s="2369" t="s">
        <v>7</v>
      </c>
      <c r="C26" s="4468" t="s">
        <v>308</v>
      </c>
      <c r="D26" s="4468"/>
      <c r="E26" s="4468"/>
      <c r="F26" s="4468"/>
      <c r="G26" s="4469"/>
      <c r="H26" s="2370" t="s">
        <v>8</v>
      </c>
      <c r="I26" s="2371">
        <f>I25+I20+I17</f>
        <v>40</v>
      </c>
      <c r="J26" s="2371">
        <f t="shared" ref="J26:K26" si="3">J25+J20+J17</f>
        <v>52</v>
      </c>
      <c r="K26" s="2371">
        <f t="shared" si="3"/>
        <v>50.5</v>
      </c>
      <c r="L26" s="4470"/>
      <c r="M26" s="4471"/>
      <c r="N26" s="4471"/>
      <c r="O26" s="4471"/>
      <c r="P26" s="4472"/>
    </row>
    <row r="27" spans="1:16" ht="14.4" thickBot="1" x14ac:dyDescent="0.3">
      <c r="A27" s="519" t="s">
        <v>7</v>
      </c>
      <c r="B27" s="2369" t="s">
        <v>9</v>
      </c>
      <c r="C27" s="4462" t="s">
        <v>1140</v>
      </c>
      <c r="D27" s="4463"/>
      <c r="E27" s="4463"/>
      <c r="F27" s="4463"/>
      <c r="G27" s="4463"/>
      <c r="H27" s="4463"/>
      <c r="I27" s="4463"/>
      <c r="J27" s="4463"/>
      <c r="K27" s="4463"/>
      <c r="L27" s="4463"/>
      <c r="M27" s="4463"/>
      <c r="N27" s="4463"/>
      <c r="O27" s="4463"/>
      <c r="P27" s="4464"/>
    </row>
    <row r="28" spans="1:16" ht="41.4" x14ac:dyDescent="0.25">
      <c r="A28" s="3648" t="s">
        <v>7</v>
      </c>
      <c r="B28" s="3627"/>
      <c r="C28" s="4484"/>
      <c r="D28" s="4485"/>
      <c r="E28" s="4485"/>
      <c r="F28" s="4485"/>
      <c r="G28" s="4485"/>
      <c r="H28" s="4485"/>
      <c r="I28" s="4485"/>
      <c r="J28" s="4485"/>
      <c r="K28" s="4486"/>
      <c r="L28" s="2372" t="s">
        <v>1141</v>
      </c>
      <c r="M28" s="270" t="s">
        <v>264</v>
      </c>
      <c r="N28" s="288">
        <v>80</v>
      </c>
      <c r="O28" s="288">
        <v>120</v>
      </c>
      <c r="P28" s="2854" t="s">
        <v>1608</v>
      </c>
    </row>
    <row r="29" spans="1:16" ht="55.8" thickBot="1" x14ac:dyDescent="0.3">
      <c r="A29" s="3650"/>
      <c r="B29" s="3628"/>
      <c r="C29" s="4487"/>
      <c r="D29" s="4488"/>
      <c r="E29" s="4488"/>
      <c r="F29" s="4488"/>
      <c r="G29" s="4488"/>
      <c r="H29" s="4488"/>
      <c r="I29" s="4488"/>
      <c r="J29" s="4488"/>
      <c r="K29" s="4489"/>
      <c r="L29" s="2373" t="s">
        <v>1142</v>
      </c>
      <c r="M29" s="287" t="s">
        <v>264</v>
      </c>
      <c r="N29" s="2855">
        <v>100</v>
      </c>
      <c r="O29" s="2855">
        <v>168</v>
      </c>
      <c r="P29" s="2853" t="s">
        <v>1609</v>
      </c>
    </row>
    <row r="30" spans="1:16" ht="75.599999999999994" customHeight="1" x14ac:dyDescent="0.25">
      <c r="A30" s="3648" t="s">
        <v>7</v>
      </c>
      <c r="B30" s="3627" t="s">
        <v>9</v>
      </c>
      <c r="C30" s="3608" t="s">
        <v>7</v>
      </c>
      <c r="D30" s="3608"/>
      <c r="E30" s="4479" t="s">
        <v>1143</v>
      </c>
      <c r="F30" s="2375" t="s">
        <v>46</v>
      </c>
      <c r="G30" s="3622" t="s">
        <v>28</v>
      </c>
      <c r="H30" s="2344" t="s">
        <v>27</v>
      </c>
      <c r="I30" s="390">
        <v>44</v>
      </c>
      <c r="J30" s="390">
        <v>44</v>
      </c>
      <c r="K30" s="2345">
        <v>42.8</v>
      </c>
      <c r="L30" s="289" t="s">
        <v>1144</v>
      </c>
      <c r="M30" s="287" t="s">
        <v>264</v>
      </c>
      <c r="N30" s="279">
        <v>26</v>
      </c>
      <c r="O30" s="279">
        <v>21</v>
      </c>
      <c r="P30" s="2853" t="s">
        <v>1610</v>
      </c>
    </row>
    <row r="31" spans="1:16" ht="61.8" customHeight="1" x14ac:dyDescent="0.25">
      <c r="A31" s="3649"/>
      <c r="B31" s="3606"/>
      <c r="C31" s="3609"/>
      <c r="D31" s="3609"/>
      <c r="E31" s="3688"/>
      <c r="F31" s="2376"/>
      <c r="G31" s="3623"/>
      <c r="H31" s="2377" t="s">
        <v>52</v>
      </c>
      <c r="I31" s="2347"/>
      <c r="J31" s="2347">
        <v>60.52</v>
      </c>
      <c r="K31" s="2348">
        <v>60.2</v>
      </c>
      <c r="L31" s="2857" t="s">
        <v>1145</v>
      </c>
      <c r="M31" s="2843" t="s">
        <v>997</v>
      </c>
      <c r="N31" s="2856">
        <v>60</v>
      </c>
      <c r="O31" s="2856">
        <v>152</v>
      </c>
      <c r="P31" s="2858" t="s">
        <v>1611</v>
      </c>
    </row>
    <row r="32" spans="1:16" ht="157.80000000000001" customHeight="1" x14ac:dyDescent="0.25">
      <c r="A32" s="3649"/>
      <c r="B32" s="3606"/>
      <c r="C32" s="3609"/>
      <c r="D32" s="3609"/>
      <c r="E32" s="3688"/>
      <c r="F32" s="2378"/>
      <c r="G32" s="3623"/>
      <c r="H32" s="2346" t="s">
        <v>91</v>
      </c>
      <c r="I32" s="2347"/>
      <c r="J32" s="2347"/>
      <c r="K32" s="2348"/>
      <c r="L32" s="2829" t="s">
        <v>1146</v>
      </c>
      <c r="M32" s="2843" t="s">
        <v>997</v>
      </c>
      <c r="N32" s="2844" t="s">
        <v>1147</v>
      </c>
      <c r="O32" s="2845" t="s">
        <v>1329</v>
      </c>
      <c r="P32" s="2846" t="s">
        <v>1330</v>
      </c>
    </row>
    <row r="33" spans="1:17" ht="69" x14ac:dyDescent="0.25">
      <c r="A33" s="3649"/>
      <c r="B33" s="3606"/>
      <c r="C33" s="3609"/>
      <c r="D33" s="3609"/>
      <c r="E33" s="3688"/>
      <c r="F33" s="2379"/>
      <c r="G33" s="3623"/>
      <c r="H33" s="2346"/>
      <c r="I33" s="2347"/>
      <c r="J33" s="2347"/>
      <c r="K33" s="2348"/>
      <c r="L33" s="2829" t="s">
        <v>1148</v>
      </c>
      <c r="M33" s="2859" t="s">
        <v>360</v>
      </c>
      <c r="N33" s="2839">
        <v>70</v>
      </c>
      <c r="O33" s="2834">
        <v>73</v>
      </c>
      <c r="P33" s="2860" t="s">
        <v>1497</v>
      </c>
      <c r="Q33" s="2861"/>
    </row>
    <row r="34" spans="1:17" ht="96.6" x14ac:dyDescent="0.25">
      <c r="A34" s="3649"/>
      <c r="B34" s="3606"/>
      <c r="C34" s="3609"/>
      <c r="D34" s="3609"/>
      <c r="E34" s="3688"/>
      <c r="F34" s="2379"/>
      <c r="G34" s="3623"/>
      <c r="H34" s="2346"/>
      <c r="I34" s="415"/>
      <c r="J34" s="415"/>
      <c r="K34" s="2364"/>
      <c r="L34" s="2829" t="s">
        <v>1149</v>
      </c>
      <c r="M34" s="2859" t="s">
        <v>264</v>
      </c>
      <c r="N34" s="2839">
        <v>1</v>
      </c>
      <c r="O34" s="2839">
        <v>3</v>
      </c>
      <c r="P34" s="2860" t="s">
        <v>1331</v>
      </c>
      <c r="Q34" s="2861"/>
    </row>
    <row r="35" spans="1:17" ht="28.2" thickBot="1" x14ac:dyDescent="0.3">
      <c r="A35" s="3650"/>
      <c r="B35" s="3628"/>
      <c r="C35" s="3705"/>
      <c r="D35" s="3705"/>
      <c r="E35" s="3689"/>
      <c r="F35" s="2380"/>
      <c r="G35" s="3624"/>
      <c r="H35" s="2353" t="s">
        <v>8</v>
      </c>
      <c r="I35" s="2354">
        <f>SUM(I30:I34)</f>
        <v>44</v>
      </c>
      <c r="J35" s="2354">
        <f t="shared" ref="J35:K35" si="4">SUM(J30:J34)</f>
        <v>104.52000000000001</v>
      </c>
      <c r="K35" s="2354">
        <f t="shared" si="4"/>
        <v>103</v>
      </c>
      <c r="L35" s="2869" t="s">
        <v>1150</v>
      </c>
      <c r="M35" s="2863" t="s">
        <v>264</v>
      </c>
      <c r="N35" s="2400">
        <v>3</v>
      </c>
      <c r="O35" s="2400">
        <v>3</v>
      </c>
      <c r="P35" s="2862" t="s">
        <v>1332</v>
      </c>
    </row>
    <row r="36" spans="1:17" ht="69" x14ac:dyDescent="0.25">
      <c r="A36" s="3648" t="s">
        <v>7</v>
      </c>
      <c r="B36" s="3627" t="s">
        <v>9</v>
      </c>
      <c r="C36" s="3608" t="s">
        <v>9</v>
      </c>
      <c r="D36" s="3608"/>
      <c r="E36" s="2343" t="s">
        <v>1151</v>
      </c>
      <c r="F36" s="4465" t="s">
        <v>46</v>
      </c>
      <c r="G36" s="3622" t="s">
        <v>28</v>
      </c>
      <c r="H36" s="2344" t="s">
        <v>27</v>
      </c>
      <c r="I36" s="2381">
        <v>0</v>
      </c>
      <c r="J36" s="2381">
        <v>0</v>
      </c>
      <c r="K36" s="2382">
        <v>0</v>
      </c>
      <c r="L36" s="2383" t="s">
        <v>1152</v>
      </c>
      <c r="M36" s="287" t="s">
        <v>264</v>
      </c>
      <c r="N36" s="2855">
        <v>1</v>
      </c>
      <c r="O36" s="2855">
        <v>1</v>
      </c>
      <c r="P36" s="2853" t="s">
        <v>1335</v>
      </c>
    </row>
    <row r="37" spans="1:17" ht="41.4" x14ac:dyDescent="0.25">
      <c r="A37" s="3649"/>
      <c r="B37" s="3606"/>
      <c r="C37" s="3609"/>
      <c r="D37" s="3609"/>
      <c r="E37" s="522"/>
      <c r="F37" s="4466"/>
      <c r="G37" s="3623"/>
      <c r="H37" s="2377"/>
      <c r="I37" s="415"/>
      <c r="J37" s="415"/>
      <c r="K37" s="415"/>
      <c r="L37" s="2384" t="s">
        <v>1153</v>
      </c>
      <c r="M37" s="2864" t="s">
        <v>994</v>
      </c>
      <c r="N37" s="279">
        <v>15</v>
      </c>
      <c r="O37" s="279">
        <v>20</v>
      </c>
      <c r="P37" s="2853" t="s">
        <v>1612</v>
      </c>
    </row>
    <row r="38" spans="1:17" ht="22.8" customHeight="1" x14ac:dyDescent="0.25">
      <c r="A38" s="3649"/>
      <c r="B38" s="3606"/>
      <c r="C38" s="3609"/>
      <c r="D38" s="3609"/>
      <c r="E38" s="522"/>
      <c r="F38" s="4466"/>
      <c r="G38" s="3623"/>
      <c r="H38" s="2346"/>
      <c r="I38" s="415"/>
      <c r="J38" s="415"/>
      <c r="K38" s="415"/>
      <c r="L38" s="2385" t="s">
        <v>1154</v>
      </c>
      <c r="M38" s="2865" t="s">
        <v>264</v>
      </c>
      <c r="N38" s="286">
        <v>1</v>
      </c>
      <c r="O38" s="286">
        <v>0</v>
      </c>
      <c r="P38" s="2876" t="s">
        <v>1336</v>
      </c>
    </row>
    <row r="39" spans="1:17" ht="57" customHeight="1" x14ac:dyDescent="0.25">
      <c r="A39" s="3649"/>
      <c r="B39" s="3606"/>
      <c r="C39" s="3609"/>
      <c r="D39" s="3609"/>
      <c r="E39" s="522"/>
      <c r="F39" s="4466"/>
      <c r="G39" s="3623"/>
      <c r="H39" s="2346"/>
      <c r="I39" s="415"/>
      <c r="J39" s="415"/>
      <c r="K39" s="415"/>
      <c r="L39" s="2349" t="s">
        <v>1155</v>
      </c>
      <c r="M39" s="2866" t="s">
        <v>1156</v>
      </c>
      <c r="N39" s="2867" t="s">
        <v>1157</v>
      </c>
      <c r="O39" s="2867" t="s">
        <v>1333</v>
      </c>
      <c r="P39" s="2870" t="s">
        <v>1613</v>
      </c>
    </row>
    <row r="40" spans="1:17" ht="29.4" customHeight="1" x14ac:dyDescent="0.25">
      <c r="A40" s="3649"/>
      <c r="B40" s="3606"/>
      <c r="C40" s="3609"/>
      <c r="D40" s="3609"/>
      <c r="E40" s="535"/>
      <c r="F40" s="4466"/>
      <c r="G40" s="3623"/>
      <c r="H40" s="2377"/>
      <c r="I40" s="2347"/>
      <c r="J40" s="2347"/>
      <c r="K40" s="2347"/>
      <c r="L40" s="273" t="s">
        <v>1158</v>
      </c>
      <c r="M40" s="2864" t="s">
        <v>994</v>
      </c>
      <c r="N40" s="2868" t="s">
        <v>1159</v>
      </c>
      <c r="O40" s="2868" t="s">
        <v>1334</v>
      </c>
      <c r="P40" s="2871" t="s">
        <v>1614</v>
      </c>
    </row>
    <row r="41" spans="1:17" ht="41.4" x14ac:dyDescent="0.25">
      <c r="A41" s="3649"/>
      <c r="B41" s="3606"/>
      <c r="C41" s="3609"/>
      <c r="D41" s="3609"/>
      <c r="E41" s="522"/>
      <c r="F41" s="4466"/>
      <c r="G41" s="3623"/>
      <c r="H41" s="2386"/>
      <c r="I41" s="2387"/>
      <c r="J41" s="2387"/>
      <c r="K41" s="2366"/>
      <c r="L41" s="2388" t="s">
        <v>1160</v>
      </c>
      <c r="M41" s="2873" t="s">
        <v>360</v>
      </c>
      <c r="N41" s="286">
        <v>1</v>
      </c>
      <c r="O41" s="286"/>
      <c r="P41" s="3109" t="s">
        <v>1498</v>
      </c>
    </row>
    <row r="42" spans="1:17" ht="14.4" thickBot="1" x14ac:dyDescent="0.3">
      <c r="A42" s="3650"/>
      <c r="B42" s="3628"/>
      <c r="C42" s="3705"/>
      <c r="D42" s="3705"/>
      <c r="E42" s="2389"/>
      <c r="F42" s="4467"/>
      <c r="G42" s="3624"/>
      <c r="H42" s="2390" t="s">
        <v>8</v>
      </c>
      <c r="I42" s="2367"/>
      <c r="J42" s="2367"/>
      <c r="K42" s="2367"/>
      <c r="L42" s="2391"/>
      <c r="M42" s="2874"/>
      <c r="N42" s="2875"/>
      <c r="O42" s="2875"/>
      <c r="P42" s="2872"/>
    </row>
    <row r="43" spans="1:17" ht="27.6" x14ac:dyDescent="0.25">
      <c r="A43" s="3602" t="s">
        <v>7</v>
      </c>
      <c r="B43" s="3605" t="s">
        <v>9</v>
      </c>
      <c r="C43" s="4476" t="s">
        <v>25</v>
      </c>
      <c r="D43" s="344"/>
      <c r="E43" s="4479" t="s">
        <v>1161</v>
      </c>
      <c r="F43" s="4465" t="s">
        <v>46</v>
      </c>
      <c r="G43" s="3622" t="s">
        <v>28</v>
      </c>
      <c r="H43" s="2344" t="s">
        <v>27</v>
      </c>
      <c r="I43" s="390"/>
      <c r="J43" s="390">
        <v>96.6</v>
      </c>
      <c r="K43" s="2345">
        <v>96.5</v>
      </c>
      <c r="L43" s="2397" t="s">
        <v>1162</v>
      </c>
      <c r="M43" s="2840" t="s">
        <v>360</v>
      </c>
      <c r="N43" s="288">
        <v>100</v>
      </c>
      <c r="O43" s="288">
        <v>100</v>
      </c>
      <c r="P43" s="2854" t="s">
        <v>1615</v>
      </c>
    </row>
    <row r="44" spans="1:17" ht="13.8" x14ac:dyDescent="0.25">
      <c r="A44" s="3603"/>
      <c r="B44" s="3606"/>
      <c r="C44" s="4477"/>
      <c r="D44" s="351"/>
      <c r="E44" s="4480"/>
      <c r="F44" s="4466"/>
      <c r="G44" s="3623"/>
      <c r="H44" s="2346" t="s">
        <v>52</v>
      </c>
      <c r="I44" s="2347"/>
      <c r="J44" s="2347">
        <v>20.3</v>
      </c>
      <c r="K44" s="2348">
        <v>20.3</v>
      </c>
      <c r="L44" s="2349"/>
      <c r="M44" s="2350"/>
      <c r="N44" s="2351"/>
      <c r="O44" s="2351"/>
      <c r="P44" s="2352"/>
    </row>
    <row r="45" spans="1:17" ht="14.4" thickBot="1" x14ac:dyDescent="0.3">
      <c r="A45" s="3604"/>
      <c r="B45" s="3607"/>
      <c r="C45" s="4478"/>
      <c r="D45" s="359"/>
      <c r="E45" s="4481"/>
      <c r="F45" s="4467"/>
      <c r="G45" s="3624"/>
      <c r="H45" s="2353" t="s">
        <v>8</v>
      </c>
      <c r="I45" s="2354">
        <f>SUM(I43:I44)</f>
        <v>0</v>
      </c>
      <c r="J45" s="2354">
        <f t="shared" ref="J45:K45" si="5">SUM(J43:J44)</f>
        <v>116.89999999999999</v>
      </c>
      <c r="K45" s="2354">
        <f t="shared" si="5"/>
        <v>116.8</v>
      </c>
      <c r="L45" s="2355"/>
      <c r="M45" s="2356"/>
      <c r="N45" s="2359"/>
      <c r="O45" s="2359"/>
      <c r="P45" s="2360"/>
    </row>
    <row r="46" spans="1:17" ht="14.4" thickBot="1" x14ac:dyDescent="0.3">
      <c r="A46" s="519" t="s">
        <v>7</v>
      </c>
      <c r="B46" s="2369" t="s">
        <v>9</v>
      </c>
      <c r="C46" s="4468" t="s">
        <v>308</v>
      </c>
      <c r="D46" s="4468"/>
      <c r="E46" s="4468"/>
      <c r="F46" s="4468"/>
      <c r="G46" s="4469"/>
      <c r="H46" s="2370" t="s">
        <v>8</v>
      </c>
      <c r="I46" s="2371">
        <f>I35+I42+I45</f>
        <v>44</v>
      </c>
      <c r="J46" s="2371">
        <f t="shared" ref="J46:K46" si="6">J35+J42+J45</f>
        <v>221.42000000000002</v>
      </c>
      <c r="K46" s="2371">
        <f t="shared" si="6"/>
        <v>219.8</v>
      </c>
      <c r="L46" s="4470"/>
      <c r="M46" s="4471"/>
      <c r="N46" s="4471"/>
      <c r="O46" s="4471"/>
      <c r="P46" s="4472"/>
    </row>
    <row r="47" spans="1:17" ht="14.4" thickBot="1" x14ac:dyDescent="0.3">
      <c r="A47" s="335" t="s">
        <v>7</v>
      </c>
      <c r="B47" s="2392" t="s">
        <v>25</v>
      </c>
      <c r="C47" s="4490" t="s">
        <v>1163</v>
      </c>
      <c r="D47" s="4491"/>
      <c r="E47" s="4491"/>
      <c r="F47" s="4491"/>
      <c r="G47" s="4491"/>
      <c r="H47" s="4491"/>
      <c r="I47" s="4492"/>
      <c r="J47" s="4492"/>
      <c r="K47" s="4492"/>
      <c r="L47" s="4492"/>
      <c r="M47" s="4492"/>
      <c r="N47" s="4492"/>
      <c r="O47" s="4492"/>
      <c r="P47" s="4493"/>
    </row>
    <row r="48" spans="1:17" ht="179.4" x14ac:dyDescent="0.25">
      <c r="A48" s="3648" t="s">
        <v>7</v>
      </c>
      <c r="B48" s="3627" t="s">
        <v>25</v>
      </c>
      <c r="C48" s="3627" t="s">
        <v>7</v>
      </c>
      <c r="D48" s="4495"/>
      <c r="E48" s="3569" t="s">
        <v>175</v>
      </c>
      <c r="F48" s="4497">
        <v>288724610</v>
      </c>
      <c r="G48" s="4518" t="s">
        <v>82</v>
      </c>
      <c r="H48" s="2393" t="s">
        <v>27</v>
      </c>
      <c r="I48" s="2394">
        <v>25</v>
      </c>
      <c r="J48" s="2395">
        <v>25</v>
      </c>
      <c r="K48" s="2396">
        <v>25</v>
      </c>
      <c r="L48" s="2397" t="s">
        <v>176</v>
      </c>
      <c r="M48" s="2395" t="s">
        <v>264</v>
      </c>
      <c r="N48" s="2665">
        <v>20</v>
      </c>
      <c r="O48" s="2665">
        <v>32</v>
      </c>
      <c r="P48" s="2847" t="s">
        <v>1247</v>
      </c>
    </row>
    <row r="49" spans="1:16" ht="14.4" thickBot="1" x14ac:dyDescent="0.3">
      <c r="A49" s="3650"/>
      <c r="B49" s="3628"/>
      <c r="C49" s="3628"/>
      <c r="D49" s="4496"/>
      <c r="E49" s="3689"/>
      <c r="F49" s="4498"/>
      <c r="G49" s="4519"/>
      <c r="H49" s="2398" t="s">
        <v>8</v>
      </c>
      <c r="I49" s="2354">
        <f>SUM(I48:I48)</f>
        <v>25</v>
      </c>
      <c r="J49" s="2354">
        <f>SUM(J48:J48)</f>
        <v>25</v>
      </c>
      <c r="K49" s="2354">
        <f>SUM(K48:K48)</f>
        <v>25</v>
      </c>
      <c r="L49" s="2399"/>
      <c r="M49" s="2400"/>
      <c r="N49" s="2400"/>
      <c r="O49" s="2400"/>
      <c r="P49" s="2401"/>
    </row>
    <row r="50" spans="1:16" ht="14.4" thickBot="1" x14ac:dyDescent="0.3">
      <c r="A50" s="519" t="s">
        <v>7</v>
      </c>
      <c r="B50" s="2369" t="s">
        <v>25</v>
      </c>
      <c r="C50" s="4494" t="s">
        <v>308</v>
      </c>
      <c r="D50" s="4468"/>
      <c r="E50" s="4468"/>
      <c r="F50" s="4468"/>
      <c r="G50" s="4469"/>
      <c r="H50" s="2370" t="s">
        <v>8</v>
      </c>
      <c r="I50" s="2371">
        <f>I49*1</f>
        <v>25</v>
      </c>
      <c r="J50" s="2371">
        <f t="shared" ref="J50:K50" si="7">J49*1</f>
        <v>25</v>
      </c>
      <c r="K50" s="2371">
        <f t="shared" si="7"/>
        <v>25</v>
      </c>
      <c r="L50" s="4470"/>
      <c r="M50" s="4471"/>
      <c r="N50" s="4471"/>
      <c r="O50" s="4471"/>
      <c r="P50" s="4472"/>
    </row>
    <row r="51" spans="1:16" ht="14.4" thickBot="1" x14ac:dyDescent="0.3">
      <c r="A51" s="2402" t="s">
        <v>7</v>
      </c>
      <c r="B51" s="4509" t="s">
        <v>11</v>
      </c>
      <c r="C51" s="4510"/>
      <c r="D51" s="4510"/>
      <c r="E51" s="4510"/>
      <c r="F51" s="4510"/>
      <c r="G51" s="4510"/>
      <c r="H51" s="4511"/>
      <c r="I51" s="2403">
        <f>I26+I46+I50</f>
        <v>109</v>
      </c>
      <c r="J51" s="2403">
        <f>J26+J46+J50</f>
        <v>298.42</v>
      </c>
      <c r="K51" s="2403">
        <f>K26+K46+K50</f>
        <v>295.3</v>
      </c>
      <c r="L51" s="2404"/>
      <c r="M51" s="2404"/>
      <c r="N51" s="2404"/>
      <c r="O51" s="2404"/>
      <c r="P51" s="2405"/>
    </row>
    <row r="52" spans="1:16" ht="14.4" thickBot="1" x14ac:dyDescent="0.3">
      <c r="A52" s="4525" t="s">
        <v>12</v>
      </c>
      <c r="B52" s="4526"/>
      <c r="C52" s="4526"/>
      <c r="D52" s="4526"/>
      <c r="E52" s="4526"/>
      <c r="F52" s="4526"/>
      <c r="G52" s="4526"/>
      <c r="H52" s="4527"/>
      <c r="I52" s="2406">
        <f>I51*1</f>
        <v>109</v>
      </c>
      <c r="J52" s="2406">
        <f t="shared" ref="J52:K52" si="8">J51*1</f>
        <v>298.42</v>
      </c>
      <c r="K52" s="2406">
        <f t="shared" si="8"/>
        <v>295.3</v>
      </c>
      <c r="L52" s="4499"/>
      <c r="M52" s="4500"/>
      <c r="N52" s="4500"/>
      <c r="O52" s="4500"/>
      <c r="P52" s="4501"/>
    </row>
    <row r="53" spans="1:16" ht="13.8" x14ac:dyDescent="0.25">
      <c r="A53" s="573" t="s">
        <v>431</v>
      </c>
      <c r="B53" s="573"/>
      <c r="C53" s="573"/>
      <c r="D53" s="573"/>
      <c r="E53" s="573"/>
      <c r="F53" s="573"/>
      <c r="G53" s="573"/>
      <c r="H53" s="573"/>
      <c r="I53" s="573"/>
      <c r="J53" s="573"/>
      <c r="K53" s="573"/>
      <c r="L53" s="573"/>
      <c r="M53" s="575"/>
      <c r="N53" s="2407"/>
      <c r="O53" s="2407"/>
      <c r="P53" s="2407"/>
    </row>
    <row r="54" spans="1:16" ht="16.2" thickBot="1" x14ac:dyDescent="0.3">
      <c r="A54" s="2408"/>
      <c r="B54" s="2409"/>
      <c r="C54" s="2409"/>
      <c r="D54" s="2409"/>
      <c r="E54" s="4502" t="s">
        <v>13</v>
      </c>
      <c r="F54" s="4502"/>
      <c r="G54" s="4502"/>
      <c r="H54" s="4502"/>
      <c r="I54" s="4502"/>
      <c r="J54" s="4502"/>
      <c r="K54" s="4502"/>
      <c r="L54" s="2410"/>
      <c r="M54" s="2410"/>
      <c r="N54" s="2411"/>
      <c r="O54" s="2409"/>
      <c r="P54" s="2409"/>
    </row>
    <row r="55" spans="1:16" ht="51.6" thickBot="1" x14ac:dyDescent="0.3">
      <c r="A55" s="2408"/>
      <c r="B55" s="2409"/>
      <c r="C55" s="2409"/>
      <c r="D55" s="2409"/>
      <c r="E55" s="2412"/>
      <c r="F55" s="2413"/>
      <c r="G55" s="2413"/>
      <c r="H55" s="582"/>
      <c r="I55" s="223" t="s">
        <v>192</v>
      </c>
      <c r="J55" s="233" t="s">
        <v>193</v>
      </c>
      <c r="K55" s="31" t="s">
        <v>83</v>
      </c>
      <c r="L55" s="2408"/>
      <c r="M55" s="2408"/>
      <c r="N55" s="2411"/>
      <c r="O55" s="2409"/>
      <c r="P55" s="2409"/>
    </row>
    <row r="56" spans="1:16" ht="13.8" thickBot="1" x14ac:dyDescent="0.3">
      <c r="A56" s="2408"/>
      <c r="B56" s="2409"/>
      <c r="C56" s="2409"/>
      <c r="D56" s="2409"/>
      <c r="E56" s="4503" t="s">
        <v>14</v>
      </c>
      <c r="F56" s="4504"/>
      <c r="G56" s="4504"/>
      <c r="H56" s="4505"/>
      <c r="I56" s="2425">
        <f>I57+I59</f>
        <v>109</v>
      </c>
      <c r="J56" s="2425">
        <f t="shared" ref="J56:K56" si="9">J57+J59</f>
        <v>298.39999999999998</v>
      </c>
      <c r="K56" s="2425">
        <f t="shared" si="9"/>
        <v>295.3</v>
      </c>
      <c r="L56" s="2415"/>
      <c r="M56" s="2408"/>
      <c r="N56" s="2411"/>
      <c r="O56" s="2409"/>
      <c r="P56" s="2409"/>
    </row>
    <row r="57" spans="1:16" x14ac:dyDescent="0.25">
      <c r="A57" s="2408"/>
      <c r="B57" s="2409"/>
      <c r="C57" s="2409"/>
      <c r="D57" s="2409"/>
      <c r="E57" s="4506" t="s">
        <v>238</v>
      </c>
      <c r="F57" s="4507"/>
      <c r="G57" s="4507"/>
      <c r="H57" s="4508"/>
      <c r="I57" s="2429">
        <v>109</v>
      </c>
      <c r="J57" s="2429">
        <v>205.6</v>
      </c>
      <c r="K57" s="2429">
        <v>202.8</v>
      </c>
      <c r="L57" s="2408"/>
      <c r="M57" s="2408"/>
      <c r="N57" s="2411"/>
      <c r="O57" s="2409"/>
      <c r="P57" s="2409"/>
    </row>
    <row r="58" spans="1:16" x14ac:dyDescent="0.25">
      <c r="A58" s="2408"/>
      <c r="B58" s="2409"/>
      <c r="C58" s="2409"/>
      <c r="D58" s="2409"/>
      <c r="E58" s="4506" t="s">
        <v>239</v>
      </c>
      <c r="F58" s="4507"/>
      <c r="G58" s="4507"/>
      <c r="H58" s="4508"/>
      <c r="I58" s="2426"/>
      <c r="J58" s="2426"/>
      <c r="K58" s="2426"/>
      <c r="L58" s="2408"/>
      <c r="M58" s="2408"/>
      <c r="N58" s="2411"/>
      <c r="O58" s="2409"/>
      <c r="P58" s="2409"/>
    </row>
    <row r="59" spans="1:16" x14ac:dyDescent="0.25">
      <c r="A59" s="2408"/>
      <c r="B59" s="2409"/>
      <c r="C59" s="2409"/>
      <c r="D59" s="2409"/>
      <c r="E59" s="4506" t="s">
        <v>240</v>
      </c>
      <c r="F59" s="4507"/>
      <c r="G59" s="4507"/>
      <c r="H59" s="4508"/>
      <c r="I59" s="2426"/>
      <c r="J59" s="2426">
        <v>92.8</v>
      </c>
      <c r="K59" s="2426">
        <v>92.5</v>
      </c>
      <c r="L59" s="2408"/>
      <c r="M59" s="2408"/>
      <c r="N59" s="2411"/>
      <c r="O59" s="2409"/>
      <c r="P59" s="2409"/>
    </row>
    <row r="60" spans="1:16" x14ac:dyDescent="0.25">
      <c r="A60" s="2408"/>
      <c r="B60" s="2409"/>
      <c r="C60" s="2409"/>
      <c r="D60" s="2409"/>
      <c r="E60" s="4506" t="s">
        <v>241</v>
      </c>
      <c r="F60" s="4507"/>
      <c r="G60" s="4507"/>
      <c r="H60" s="4508"/>
      <c r="I60" s="2426"/>
      <c r="J60" s="2426"/>
      <c r="K60" s="2426"/>
      <c r="L60" s="2408"/>
      <c r="M60" s="2408"/>
      <c r="N60" s="2411"/>
      <c r="O60" s="2409"/>
      <c r="P60" s="2409"/>
    </row>
    <row r="61" spans="1:16" x14ac:dyDescent="0.25">
      <c r="A61" s="2408"/>
      <c r="B61" s="2409"/>
      <c r="C61" s="2409"/>
      <c r="D61" s="2409"/>
      <c r="E61" s="3774" t="s">
        <v>242</v>
      </c>
      <c r="F61" s="3775"/>
      <c r="G61" s="3775"/>
      <c r="H61" s="3776"/>
      <c r="I61" s="808"/>
      <c r="J61" s="808"/>
      <c r="K61" s="808"/>
      <c r="L61" s="2408"/>
      <c r="M61" s="2408"/>
      <c r="N61" s="2411"/>
      <c r="O61" s="2409"/>
      <c r="P61" s="2409"/>
    </row>
    <row r="62" spans="1:16" x14ac:dyDescent="0.25">
      <c r="A62" s="2408"/>
      <c r="B62" s="2409"/>
      <c r="C62" s="2409"/>
      <c r="D62" s="2409"/>
      <c r="E62" s="2417" t="s">
        <v>243</v>
      </c>
      <c r="F62" s="2418"/>
      <c r="G62" s="2418"/>
      <c r="H62" s="2419"/>
      <c r="I62" s="2426"/>
      <c r="J62" s="2426"/>
      <c r="K62" s="2426"/>
      <c r="L62" s="2408"/>
      <c r="M62" s="2408"/>
      <c r="N62" s="2411"/>
      <c r="O62" s="2409"/>
      <c r="P62" s="2409"/>
    </row>
    <row r="63" spans="1:16" x14ac:dyDescent="0.25">
      <c r="A63" s="2408"/>
      <c r="B63" s="2409"/>
      <c r="C63" s="2409"/>
      <c r="D63" s="2409"/>
      <c r="E63" s="4506" t="s">
        <v>244</v>
      </c>
      <c r="F63" s="4507"/>
      <c r="G63" s="4507"/>
      <c r="H63" s="4508"/>
      <c r="I63" s="2426"/>
      <c r="J63" s="2426"/>
      <c r="K63" s="2426"/>
      <c r="L63" s="2408"/>
      <c r="M63" s="2408"/>
      <c r="N63" s="2420"/>
      <c r="O63" s="2420"/>
      <c r="P63" s="2420"/>
    </row>
    <row r="64" spans="1:16" x14ac:dyDescent="0.25">
      <c r="A64" s="2408"/>
      <c r="B64" s="2409"/>
      <c r="C64" s="2409"/>
      <c r="D64" s="2409"/>
      <c r="E64" s="4506" t="s">
        <v>245</v>
      </c>
      <c r="F64" s="4507"/>
      <c r="G64" s="4507"/>
      <c r="H64" s="4508"/>
      <c r="I64" s="2427"/>
      <c r="J64" s="2427"/>
      <c r="K64" s="2427"/>
      <c r="L64" s="2408"/>
      <c r="M64" s="2408"/>
      <c r="N64" s="2411"/>
      <c r="O64" s="2409"/>
      <c r="P64" s="2409"/>
    </row>
    <row r="65" spans="1:16" x14ac:dyDescent="0.25">
      <c r="A65" s="2408"/>
      <c r="B65" s="2409"/>
      <c r="C65" s="2409"/>
      <c r="D65" s="2409"/>
      <c r="E65" s="4506" t="s">
        <v>246</v>
      </c>
      <c r="F65" s="4507"/>
      <c r="G65" s="4507"/>
      <c r="H65" s="4508"/>
      <c r="I65" s="2427"/>
      <c r="J65" s="2427"/>
      <c r="K65" s="2427"/>
      <c r="L65" s="2408"/>
      <c r="M65" s="2408"/>
      <c r="N65" s="2411"/>
      <c r="O65" s="2409"/>
      <c r="P65" s="2409"/>
    </row>
    <row r="66" spans="1:16" x14ac:dyDescent="0.25">
      <c r="A66" s="2408"/>
      <c r="B66" s="2409"/>
      <c r="C66" s="2409"/>
      <c r="D66" s="2409"/>
      <c r="E66" s="4506" t="s">
        <v>247</v>
      </c>
      <c r="F66" s="4507"/>
      <c r="G66" s="4507"/>
      <c r="H66" s="4508"/>
      <c r="I66" s="2427"/>
      <c r="J66" s="2427"/>
      <c r="K66" s="2427"/>
      <c r="L66" s="2408"/>
      <c r="M66" s="2408"/>
      <c r="N66" s="2411"/>
      <c r="O66" s="2409"/>
      <c r="P66" s="2409"/>
    </row>
    <row r="67" spans="1:16" ht="13.8" thickBot="1" x14ac:dyDescent="0.3">
      <c r="A67" s="574"/>
      <c r="B67" s="574"/>
      <c r="C67" s="574"/>
      <c r="D67" s="574"/>
      <c r="E67" s="4520" t="s">
        <v>248</v>
      </c>
      <c r="F67" s="4521"/>
      <c r="G67" s="4521"/>
      <c r="H67" s="4522"/>
      <c r="I67" s="2428"/>
      <c r="J67" s="2428"/>
      <c r="K67" s="2428"/>
      <c r="L67" s="2408"/>
      <c r="M67" s="2408"/>
      <c r="N67" s="574"/>
      <c r="O67" s="574"/>
      <c r="P67" s="574"/>
    </row>
    <row r="68" spans="1:16" ht="13.8" thickBot="1" x14ac:dyDescent="0.3">
      <c r="A68" s="574"/>
      <c r="B68" s="574"/>
      <c r="C68" s="574"/>
      <c r="D68" s="574"/>
      <c r="E68" s="4523" t="s">
        <v>15</v>
      </c>
      <c r="F68" s="4524"/>
      <c r="G68" s="4524"/>
      <c r="H68" s="4524"/>
      <c r="I68" s="2414"/>
      <c r="J68" s="2414"/>
      <c r="K68" s="2421"/>
      <c r="L68" s="2408"/>
      <c r="M68" s="2408"/>
      <c r="N68" s="574"/>
      <c r="O68" s="574"/>
      <c r="P68" s="574"/>
    </row>
    <row r="69" spans="1:16" ht="13.8" thickBot="1" x14ac:dyDescent="0.3">
      <c r="A69" s="574"/>
      <c r="B69" s="574"/>
      <c r="C69" s="574"/>
      <c r="D69" s="574"/>
      <c r="E69" s="4512" t="s">
        <v>249</v>
      </c>
      <c r="F69" s="4513"/>
      <c r="G69" s="4513"/>
      <c r="H69" s="4514"/>
      <c r="I69" s="2416"/>
      <c r="J69" s="2416"/>
      <c r="K69" s="2422"/>
      <c r="L69" s="574"/>
      <c r="M69" s="574"/>
      <c r="N69" s="574"/>
      <c r="O69" s="574"/>
      <c r="P69" s="574"/>
    </row>
    <row r="70" spans="1:16" ht="13.8" thickBot="1" x14ac:dyDescent="0.3">
      <c r="A70" s="574"/>
      <c r="B70" s="574"/>
      <c r="C70" s="574"/>
      <c r="D70" s="574"/>
      <c r="E70" s="4515"/>
      <c r="F70" s="4516"/>
      <c r="G70" s="4516"/>
      <c r="H70" s="4517"/>
      <c r="I70" s="2423"/>
      <c r="J70" s="2423"/>
      <c r="K70" s="2424"/>
      <c r="L70" s="574"/>
      <c r="M70" s="574"/>
      <c r="N70" s="574"/>
      <c r="O70" s="574"/>
      <c r="P70" s="574"/>
    </row>
  </sheetData>
  <mergeCells count="90">
    <mergeCell ref="E67:H67"/>
    <mergeCell ref="E68:H68"/>
    <mergeCell ref="A48:A49"/>
    <mergeCell ref="B48:B49"/>
    <mergeCell ref="E64:H64"/>
    <mergeCell ref="E65:H65"/>
    <mergeCell ref="E66:H66"/>
    <mergeCell ref="E58:H58"/>
    <mergeCell ref="A52:H52"/>
    <mergeCell ref="E69:H69"/>
    <mergeCell ref="E70:H70"/>
    <mergeCell ref="A5:A7"/>
    <mergeCell ref="B5:B7"/>
    <mergeCell ref="C5:C7"/>
    <mergeCell ref="D5:D7"/>
    <mergeCell ref="E5:E7"/>
    <mergeCell ref="F5:F7"/>
    <mergeCell ref="G5:G7"/>
    <mergeCell ref="H5:H7"/>
    <mergeCell ref="E59:H59"/>
    <mergeCell ref="E60:H60"/>
    <mergeCell ref="E61:H61"/>
    <mergeCell ref="E63:H63"/>
    <mergeCell ref="G48:G49"/>
    <mergeCell ref="A43:A45"/>
    <mergeCell ref="L52:P52"/>
    <mergeCell ref="E54:K54"/>
    <mergeCell ref="E56:H56"/>
    <mergeCell ref="E57:H57"/>
    <mergeCell ref="L50:P50"/>
    <mergeCell ref="B51:H51"/>
    <mergeCell ref="B43:B45"/>
    <mergeCell ref="C43:C45"/>
    <mergeCell ref="E43:E45"/>
    <mergeCell ref="F43:F45"/>
    <mergeCell ref="G43:G45"/>
    <mergeCell ref="C46:G46"/>
    <mergeCell ref="L46:P46"/>
    <mergeCell ref="C47:P47"/>
    <mergeCell ref="C50:G50"/>
    <mergeCell ref="C48:C49"/>
    <mergeCell ref="D48:D49"/>
    <mergeCell ref="E48:E49"/>
    <mergeCell ref="F48:F49"/>
    <mergeCell ref="A28:A29"/>
    <mergeCell ref="B28:B29"/>
    <mergeCell ref="C28:K29"/>
    <mergeCell ref="A30:A35"/>
    <mergeCell ref="B30:B35"/>
    <mergeCell ref="C30:C35"/>
    <mergeCell ref="D30:D35"/>
    <mergeCell ref="E30:E35"/>
    <mergeCell ref="G30:G35"/>
    <mergeCell ref="A21:A25"/>
    <mergeCell ref="B21:B25"/>
    <mergeCell ref="C21:C25"/>
    <mergeCell ref="E21:E25"/>
    <mergeCell ref="F21:F25"/>
    <mergeCell ref="G21:G25"/>
    <mergeCell ref="C26:G26"/>
    <mergeCell ref="L26:P26"/>
    <mergeCell ref="C27:P27"/>
    <mergeCell ref="A14:A17"/>
    <mergeCell ref="B14:B17"/>
    <mergeCell ref="C14:C17"/>
    <mergeCell ref="E14:E17"/>
    <mergeCell ref="F14:F17"/>
    <mergeCell ref="G14:G17"/>
    <mergeCell ref="A18:A20"/>
    <mergeCell ref="B18:B20"/>
    <mergeCell ref="C18:C20"/>
    <mergeCell ref="E18:E20"/>
    <mergeCell ref="F18:F20"/>
    <mergeCell ref="G18:G20"/>
    <mergeCell ref="D2:O2"/>
    <mergeCell ref="D3:N3"/>
    <mergeCell ref="A36:A42"/>
    <mergeCell ref="C12:P12"/>
    <mergeCell ref="I5:I7"/>
    <mergeCell ref="J5:J7"/>
    <mergeCell ref="K5:K7"/>
    <mergeCell ref="L5:P5"/>
    <mergeCell ref="L6:L7"/>
    <mergeCell ref="M6:M7"/>
    <mergeCell ref="N6:P6"/>
    <mergeCell ref="B36:B42"/>
    <mergeCell ref="C36:C42"/>
    <mergeCell ref="D36:D42"/>
    <mergeCell ref="F36:F42"/>
    <mergeCell ref="G36:G42"/>
  </mergeCells>
  <pageMargins left="0.7" right="0.7" top="0.75" bottom="0.75" header="0.3" footer="0.3"/>
  <pageSetup paperSize="9" scale="7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01"/>
  <sheetViews>
    <sheetView workbookViewId="0">
      <selection activeCell="H13" sqref="H13"/>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33.21875" customWidth="1"/>
    <col min="13" max="13" width="9.109375" customWidth="1"/>
    <col min="14" max="14" width="6.88671875" customWidth="1"/>
    <col min="15" max="15" width="7.6640625" customWidth="1"/>
    <col min="16" max="16" width="31.33203125" customWidth="1"/>
    <col min="17" max="17" width="9.109375" customWidth="1"/>
  </cols>
  <sheetData>
    <row r="2" spans="1:17" x14ac:dyDescent="0.25">
      <c r="A2" s="3"/>
      <c r="B2" s="3"/>
      <c r="C2" s="3"/>
      <c r="D2" s="4049" t="s">
        <v>191</v>
      </c>
      <c r="E2" s="4528"/>
      <c r="F2" s="4528"/>
      <c r="G2" s="4528"/>
      <c r="H2" s="4528"/>
      <c r="I2" s="4528"/>
      <c r="J2" s="4528"/>
      <c r="K2" s="4528"/>
      <c r="L2" s="4528"/>
      <c r="M2" s="4528"/>
      <c r="N2" s="4528"/>
      <c r="O2" s="4528"/>
      <c r="P2" s="3"/>
      <c r="Q2" s="3"/>
    </row>
    <row r="3" spans="1:17" ht="13.8" x14ac:dyDescent="0.25">
      <c r="A3" s="3"/>
      <c r="B3" s="3"/>
      <c r="C3" s="3"/>
      <c r="D3" s="4049" t="s">
        <v>177</v>
      </c>
      <c r="E3" s="4049"/>
      <c r="F3" s="4049"/>
      <c r="G3" s="4049"/>
      <c r="H3" s="4049"/>
      <c r="I3" s="4049"/>
      <c r="J3" s="4049"/>
      <c r="K3" s="4049"/>
      <c r="L3" s="4049"/>
      <c r="M3" s="4049"/>
      <c r="N3" s="4049"/>
      <c r="O3" s="4049"/>
      <c r="P3" s="4049"/>
      <c r="Q3" s="4049"/>
    </row>
    <row r="4" spans="1:17" ht="13.8" thickBot="1" x14ac:dyDescent="0.3">
      <c r="P4" s="197" t="s">
        <v>513</v>
      </c>
    </row>
    <row r="5" spans="1:17" ht="14.4" customHeight="1" thickBot="1" x14ac:dyDescent="0.3">
      <c r="A5" s="3715" t="s">
        <v>0</v>
      </c>
      <c r="B5" s="3715" t="s">
        <v>1</v>
      </c>
      <c r="C5" s="3715" t="s">
        <v>2</v>
      </c>
      <c r="D5" s="3715" t="s">
        <v>256</v>
      </c>
      <c r="E5" s="4538" t="s">
        <v>3</v>
      </c>
      <c r="F5" s="3715" t="s">
        <v>4</v>
      </c>
      <c r="G5" s="3715" t="s">
        <v>5</v>
      </c>
      <c r="H5" s="3715" t="s">
        <v>6</v>
      </c>
      <c r="I5" s="4541" t="s">
        <v>192</v>
      </c>
      <c r="J5" s="3715" t="s">
        <v>193</v>
      </c>
      <c r="K5" s="3715" t="s">
        <v>83</v>
      </c>
      <c r="L5" s="3717" t="s">
        <v>991</v>
      </c>
      <c r="M5" s="3718"/>
      <c r="N5" s="3718"/>
      <c r="O5" s="3718"/>
      <c r="P5" s="3719"/>
    </row>
    <row r="6" spans="1:17" ht="13.8" x14ac:dyDescent="0.25">
      <c r="A6" s="3716"/>
      <c r="B6" s="3716"/>
      <c r="C6" s="3716"/>
      <c r="D6" s="3716"/>
      <c r="E6" s="4539"/>
      <c r="F6" s="3716"/>
      <c r="G6" s="3716"/>
      <c r="H6" s="3716"/>
      <c r="I6" s="4542"/>
      <c r="J6" s="3716"/>
      <c r="K6" s="3716"/>
      <c r="L6" s="4544" t="s">
        <v>306</v>
      </c>
      <c r="M6" s="3721" t="s">
        <v>194</v>
      </c>
      <c r="N6" s="4545"/>
      <c r="O6" s="4546"/>
      <c r="P6" s="4547"/>
    </row>
    <row r="7" spans="1:17" ht="160.80000000000001" customHeight="1" thickBot="1" x14ac:dyDescent="0.3">
      <c r="A7" s="3810"/>
      <c r="B7" s="3810"/>
      <c r="C7" s="3810"/>
      <c r="D7" s="3810"/>
      <c r="E7" s="4540"/>
      <c r="F7" s="3810"/>
      <c r="G7" s="3810"/>
      <c r="H7" s="3810"/>
      <c r="I7" s="4543"/>
      <c r="J7" s="3810"/>
      <c r="K7" s="3810"/>
      <c r="L7" s="3823"/>
      <c r="M7" s="3824"/>
      <c r="N7" s="218" t="s">
        <v>53</v>
      </c>
      <c r="O7" s="219" t="s">
        <v>54</v>
      </c>
      <c r="P7" s="821" t="s">
        <v>446</v>
      </c>
    </row>
    <row r="8" spans="1:17" ht="16.2" thickBot="1" x14ac:dyDescent="0.35">
      <c r="A8" s="834" t="s">
        <v>7</v>
      </c>
      <c r="B8" s="2430" t="s">
        <v>1164</v>
      </c>
      <c r="C8" s="932"/>
      <c r="D8" s="932"/>
      <c r="E8" s="932"/>
      <c r="F8" s="933"/>
      <c r="G8" s="933"/>
      <c r="H8" s="933"/>
      <c r="I8" s="2431"/>
      <c r="J8" s="2432"/>
      <c r="K8" s="2431"/>
      <c r="L8" s="2064"/>
      <c r="M8" s="2065"/>
      <c r="N8" s="2066"/>
      <c r="O8" s="2067"/>
      <c r="P8" s="2068"/>
    </row>
    <row r="9" spans="1:17" ht="27" customHeight="1" thickBot="1" x14ac:dyDescent="0.3">
      <c r="A9" s="823"/>
      <c r="B9" s="2433"/>
      <c r="C9" s="2434"/>
      <c r="D9" s="2434"/>
      <c r="E9" s="2435"/>
      <c r="F9" s="2434"/>
      <c r="G9" s="2434"/>
      <c r="H9" s="2434"/>
      <c r="I9" s="2434"/>
      <c r="J9" s="2434"/>
      <c r="K9" s="2436"/>
      <c r="L9" s="2437" t="s">
        <v>1165</v>
      </c>
      <c r="M9" s="239" t="s">
        <v>360</v>
      </c>
      <c r="N9" s="176">
        <v>99.9</v>
      </c>
      <c r="O9" s="176">
        <v>99.9</v>
      </c>
      <c r="P9" s="2438"/>
    </row>
    <row r="10" spans="1:17" ht="13.8" thickBot="1" x14ac:dyDescent="0.3">
      <c r="A10" s="675" t="s">
        <v>7</v>
      </c>
      <c r="B10" s="765" t="s">
        <v>7</v>
      </c>
      <c r="C10" s="4532" t="s">
        <v>1166</v>
      </c>
      <c r="D10" s="4533"/>
      <c r="E10" s="4533"/>
      <c r="F10" s="4533"/>
      <c r="G10" s="4533"/>
      <c r="H10" s="4533"/>
      <c r="I10" s="4533"/>
      <c r="J10" s="4533"/>
      <c r="K10" s="4533"/>
      <c r="L10" s="4533"/>
      <c r="M10" s="4533"/>
      <c r="N10" s="4533"/>
      <c r="O10" s="4533"/>
      <c r="P10" s="4534"/>
    </row>
    <row r="11" spans="1:17" ht="44.4" customHeight="1" thickBot="1" x14ac:dyDescent="0.3">
      <c r="A11" s="887"/>
      <c r="B11" s="2475"/>
      <c r="C11" s="4381"/>
      <c r="D11" s="4382"/>
      <c r="E11" s="4382"/>
      <c r="F11" s="4382"/>
      <c r="G11" s="4382"/>
      <c r="H11" s="4382"/>
      <c r="I11" s="4382"/>
      <c r="J11" s="4382"/>
      <c r="K11" s="4383"/>
      <c r="L11" s="2296" t="s">
        <v>1167</v>
      </c>
      <c r="M11" s="2881" t="s">
        <v>360</v>
      </c>
      <c r="N11" s="898">
        <v>92</v>
      </c>
      <c r="O11" s="898">
        <v>92</v>
      </c>
      <c r="P11" s="253"/>
    </row>
    <row r="12" spans="1:17" ht="13.2" customHeight="1" x14ac:dyDescent="0.25">
      <c r="A12" s="3839" t="s">
        <v>7</v>
      </c>
      <c r="B12" s="3864" t="s">
        <v>7</v>
      </c>
      <c r="C12" s="4573" t="s">
        <v>7</v>
      </c>
      <c r="D12" s="2439"/>
      <c r="E12" s="3803" t="s">
        <v>1168</v>
      </c>
      <c r="F12" s="4576" t="s">
        <v>46</v>
      </c>
      <c r="G12" s="4579" t="s">
        <v>1169</v>
      </c>
      <c r="H12" s="2476" t="s">
        <v>230</v>
      </c>
      <c r="I12" s="158">
        <v>1659.8</v>
      </c>
      <c r="J12" s="106">
        <v>1923.4</v>
      </c>
      <c r="K12" s="77">
        <v>1905.7</v>
      </c>
      <c r="L12" s="4030" t="s">
        <v>1170</v>
      </c>
      <c r="M12" s="3878" t="s">
        <v>313</v>
      </c>
      <c r="N12" s="4529" t="s">
        <v>1171</v>
      </c>
      <c r="O12" s="4529" t="s">
        <v>1378</v>
      </c>
      <c r="P12" s="4535" t="s">
        <v>1390</v>
      </c>
    </row>
    <row r="13" spans="1:17" ht="27" customHeight="1" x14ac:dyDescent="0.25">
      <c r="A13" s="3863"/>
      <c r="B13" s="3844"/>
      <c r="C13" s="4574"/>
      <c r="D13" s="2439"/>
      <c r="E13" s="3804"/>
      <c r="F13" s="4577"/>
      <c r="G13" s="4580"/>
      <c r="H13" s="2477" t="s">
        <v>1172</v>
      </c>
      <c r="I13" s="158">
        <v>21434.799999999999</v>
      </c>
      <c r="J13" s="77">
        <v>22915</v>
      </c>
      <c r="K13" s="77">
        <v>22889.3</v>
      </c>
      <c r="L13" s="4031"/>
      <c r="M13" s="4583"/>
      <c r="N13" s="4530"/>
      <c r="O13" s="4530"/>
      <c r="P13" s="4536"/>
    </row>
    <row r="14" spans="1:17" ht="13.8" customHeight="1" thickBot="1" x14ac:dyDescent="0.3">
      <c r="A14" s="3863"/>
      <c r="B14" s="3844"/>
      <c r="C14" s="4574"/>
      <c r="D14" s="2439"/>
      <c r="E14" s="3804"/>
      <c r="F14" s="4577"/>
      <c r="G14" s="4580"/>
      <c r="H14" s="2478" t="s">
        <v>52</v>
      </c>
      <c r="I14" s="2593">
        <v>0</v>
      </c>
      <c r="J14" s="2479">
        <v>309.3</v>
      </c>
      <c r="K14" s="2480">
        <v>309.2</v>
      </c>
      <c r="L14" s="4031"/>
      <c r="M14" s="4583"/>
      <c r="N14" s="4530"/>
      <c r="O14" s="4530"/>
      <c r="P14" s="4536"/>
    </row>
    <row r="15" spans="1:17" ht="13.8" thickBot="1" x14ac:dyDescent="0.3">
      <c r="A15" s="3840"/>
      <c r="B15" s="3865"/>
      <c r="C15" s="4575"/>
      <c r="D15" s="2440"/>
      <c r="E15" s="3869"/>
      <c r="F15" s="4578"/>
      <c r="G15" s="4581"/>
      <c r="H15" s="2481" t="s">
        <v>8</v>
      </c>
      <c r="I15" s="2112">
        <f>I12+I13+I14</f>
        <v>23094.6</v>
      </c>
      <c r="J15" s="148">
        <f>J12+J13+J14</f>
        <v>25147.7</v>
      </c>
      <c r="K15" s="148">
        <f t="shared" ref="K15" si="0">K12+K13+K14</f>
        <v>25104.2</v>
      </c>
      <c r="L15" s="4582"/>
      <c r="M15" s="3913"/>
      <c r="N15" s="4531"/>
      <c r="O15" s="4531"/>
      <c r="P15" s="4537"/>
    </row>
    <row r="16" spans="1:17" ht="13.2" customHeight="1" x14ac:dyDescent="0.25">
      <c r="A16" s="3839" t="s">
        <v>7</v>
      </c>
      <c r="B16" s="3864" t="s">
        <v>7</v>
      </c>
      <c r="C16" s="4573" t="s">
        <v>9</v>
      </c>
      <c r="D16" s="2439"/>
      <c r="E16" s="3803" t="s">
        <v>1173</v>
      </c>
      <c r="F16" s="4576" t="s">
        <v>46</v>
      </c>
      <c r="G16" s="4579" t="s">
        <v>1169</v>
      </c>
      <c r="H16" s="39" t="s">
        <v>27</v>
      </c>
      <c r="I16" s="158">
        <v>6389.3</v>
      </c>
      <c r="J16" s="77">
        <v>8086.2</v>
      </c>
      <c r="K16" s="77">
        <v>8078.7</v>
      </c>
      <c r="L16" s="4030" t="s">
        <v>1170</v>
      </c>
      <c r="M16" s="3878" t="s">
        <v>313</v>
      </c>
      <c r="N16" s="4529" t="s">
        <v>1174</v>
      </c>
      <c r="O16" s="4529" t="s">
        <v>1379</v>
      </c>
      <c r="P16" s="4535" t="s">
        <v>1391</v>
      </c>
    </row>
    <row r="17" spans="1:16" x14ac:dyDescent="0.25">
      <c r="A17" s="3863"/>
      <c r="B17" s="3844"/>
      <c r="C17" s="4574"/>
      <c r="D17" s="2439"/>
      <c r="E17" s="3804"/>
      <c r="F17" s="4577"/>
      <c r="G17" s="4580"/>
      <c r="H17" s="38" t="s">
        <v>52</v>
      </c>
      <c r="I17" s="158">
        <v>452.3</v>
      </c>
      <c r="J17" s="2463">
        <v>1393.5</v>
      </c>
      <c r="K17" s="77">
        <v>1392.4</v>
      </c>
      <c r="L17" s="4031"/>
      <c r="M17" s="4583"/>
      <c r="N17" s="4530"/>
      <c r="O17" s="4530"/>
      <c r="P17" s="4536"/>
    </row>
    <row r="18" spans="1:16" ht="13.8" thickBot="1" x14ac:dyDescent="0.3">
      <c r="A18" s="3863"/>
      <c r="B18" s="3844"/>
      <c r="C18" s="4574"/>
      <c r="D18" s="2439"/>
      <c r="E18" s="3804"/>
      <c r="F18" s="4577"/>
      <c r="G18" s="4580"/>
      <c r="H18" s="2478" t="s">
        <v>84</v>
      </c>
      <c r="I18" s="2593">
        <v>493.8</v>
      </c>
      <c r="J18" s="2480">
        <v>493.8</v>
      </c>
      <c r="K18" s="2480">
        <v>493.8</v>
      </c>
      <c r="L18" s="4031"/>
      <c r="M18" s="4583"/>
      <c r="N18" s="4530"/>
      <c r="O18" s="4530"/>
      <c r="P18" s="4536"/>
    </row>
    <row r="19" spans="1:16" ht="27" customHeight="1" thickBot="1" x14ac:dyDescent="0.3">
      <c r="A19" s="3840"/>
      <c r="B19" s="3865"/>
      <c r="C19" s="4575"/>
      <c r="D19" s="2440"/>
      <c r="E19" s="3869"/>
      <c r="F19" s="4578"/>
      <c r="G19" s="4581"/>
      <c r="H19" s="2481" t="s">
        <v>8</v>
      </c>
      <c r="I19" s="2112">
        <f>I16+I17+I18</f>
        <v>7335.4000000000005</v>
      </c>
      <c r="J19" s="148">
        <f>J16+J17+J18</f>
        <v>9973.5</v>
      </c>
      <c r="K19" s="148">
        <f t="shared" ref="K19" si="1">K16+K17+K18</f>
        <v>9964.9</v>
      </c>
      <c r="L19" s="4582"/>
      <c r="M19" s="3913"/>
      <c r="N19" s="4531"/>
      <c r="O19" s="4531"/>
      <c r="P19" s="4537"/>
    </row>
    <row r="20" spans="1:16" ht="13.2" customHeight="1" x14ac:dyDescent="0.25">
      <c r="A20" s="3839" t="s">
        <v>7</v>
      </c>
      <c r="B20" s="3864" t="s">
        <v>7</v>
      </c>
      <c r="C20" s="4573" t="s">
        <v>25</v>
      </c>
      <c r="D20" s="2439"/>
      <c r="E20" s="3803" t="s">
        <v>1175</v>
      </c>
      <c r="F20" s="4588" t="s">
        <v>178</v>
      </c>
      <c r="G20" s="4591" t="s">
        <v>1176</v>
      </c>
      <c r="H20" s="39" t="s">
        <v>27</v>
      </c>
      <c r="I20" s="158">
        <v>172.4</v>
      </c>
      <c r="J20" s="77">
        <v>172.4</v>
      </c>
      <c r="K20" s="77">
        <v>172.4</v>
      </c>
      <c r="L20" s="4030" t="s">
        <v>1177</v>
      </c>
      <c r="M20" s="3878" t="s">
        <v>313</v>
      </c>
      <c r="N20" s="4594" t="s">
        <v>161</v>
      </c>
      <c r="O20" s="4597" t="s">
        <v>1380</v>
      </c>
      <c r="P20" s="4584"/>
    </row>
    <row r="21" spans="1:16" x14ac:dyDescent="0.25">
      <c r="A21" s="3863"/>
      <c r="B21" s="3844"/>
      <c r="C21" s="4574"/>
      <c r="D21" s="2439"/>
      <c r="E21" s="3804"/>
      <c r="F21" s="4589"/>
      <c r="G21" s="4592"/>
      <c r="H21" s="39" t="s">
        <v>230</v>
      </c>
      <c r="I21" s="158">
        <v>231.2</v>
      </c>
      <c r="J21" s="77">
        <v>311.89999999999998</v>
      </c>
      <c r="K21" s="77">
        <v>311.89999999999998</v>
      </c>
      <c r="L21" s="4031"/>
      <c r="M21" s="4583"/>
      <c r="N21" s="4595"/>
      <c r="O21" s="4598"/>
      <c r="P21" s="4585"/>
    </row>
    <row r="22" spans="1:16" x14ac:dyDescent="0.25">
      <c r="A22" s="3863"/>
      <c r="B22" s="3844"/>
      <c r="C22" s="4574"/>
      <c r="D22" s="2439"/>
      <c r="E22" s="3804"/>
      <c r="F22" s="4589"/>
      <c r="G22" s="4592"/>
      <c r="H22" s="39" t="s">
        <v>1048</v>
      </c>
      <c r="I22" s="158">
        <v>51.2</v>
      </c>
      <c r="J22" s="77">
        <v>51.2</v>
      </c>
      <c r="K22" s="77">
        <v>51.2</v>
      </c>
      <c r="L22" s="4031"/>
      <c r="M22" s="4583"/>
      <c r="N22" s="4595"/>
      <c r="O22" s="4598"/>
      <c r="P22" s="4585"/>
    </row>
    <row r="23" spans="1:16" x14ac:dyDescent="0.25">
      <c r="A23" s="3863"/>
      <c r="B23" s="3844"/>
      <c r="C23" s="4574"/>
      <c r="D23" s="2439"/>
      <c r="E23" s="3804"/>
      <c r="F23" s="4589"/>
      <c r="G23" s="4592"/>
      <c r="H23" s="39" t="s">
        <v>112</v>
      </c>
      <c r="I23" s="158">
        <v>66.400000000000006</v>
      </c>
      <c r="J23" s="77">
        <v>107.6</v>
      </c>
      <c r="K23" s="77">
        <v>97.4</v>
      </c>
      <c r="L23" s="4031"/>
      <c r="M23" s="4583"/>
      <c r="N23" s="4595"/>
      <c r="O23" s="4598"/>
      <c r="P23" s="4585"/>
    </row>
    <row r="24" spans="1:16" x14ac:dyDescent="0.25">
      <c r="A24" s="3863"/>
      <c r="B24" s="3844"/>
      <c r="C24" s="4574"/>
      <c r="D24" s="2439"/>
      <c r="E24" s="3804"/>
      <c r="F24" s="4589"/>
      <c r="G24" s="4592"/>
      <c r="H24" s="39" t="s">
        <v>1037</v>
      </c>
      <c r="I24" s="158">
        <v>131.9</v>
      </c>
      <c r="J24" s="77">
        <v>134</v>
      </c>
      <c r="K24" s="77">
        <v>134</v>
      </c>
      <c r="L24" s="4031"/>
      <c r="M24" s="4583"/>
      <c r="N24" s="4595"/>
      <c r="O24" s="4598"/>
      <c r="P24" s="4585"/>
    </row>
    <row r="25" spans="1:16" x14ac:dyDescent="0.25">
      <c r="A25" s="3863"/>
      <c r="B25" s="3844"/>
      <c r="C25" s="4574"/>
      <c r="D25" s="2439"/>
      <c r="E25" s="3804"/>
      <c r="F25" s="4589"/>
      <c r="G25" s="4592"/>
      <c r="H25" s="38" t="s">
        <v>52</v>
      </c>
      <c r="I25" s="158">
        <v>26.3</v>
      </c>
      <c r="J25" s="77">
        <v>28.8</v>
      </c>
      <c r="K25" s="77">
        <v>28.8</v>
      </c>
      <c r="L25" s="4031"/>
      <c r="M25" s="4583"/>
      <c r="N25" s="4595"/>
      <c r="O25" s="4598"/>
      <c r="P25" s="4585"/>
    </row>
    <row r="26" spans="1:16" ht="13.8" thickBot="1" x14ac:dyDescent="0.3">
      <c r="A26" s="3863"/>
      <c r="B26" s="3844"/>
      <c r="C26" s="4574"/>
      <c r="D26" s="2439"/>
      <c r="E26" s="3804"/>
      <c r="F26" s="4589"/>
      <c r="G26" s="4592"/>
      <c r="H26" s="2478" t="s">
        <v>84</v>
      </c>
      <c r="I26" s="2593">
        <v>5.5</v>
      </c>
      <c r="J26" s="2480">
        <v>5.5</v>
      </c>
      <c r="K26" s="2480">
        <v>5.5</v>
      </c>
      <c r="L26" s="4031"/>
      <c r="M26" s="4583"/>
      <c r="N26" s="4595"/>
      <c r="O26" s="4598"/>
      <c r="P26" s="4585"/>
    </row>
    <row r="27" spans="1:16" ht="13.8" thickBot="1" x14ac:dyDescent="0.3">
      <c r="A27" s="3840"/>
      <c r="B27" s="3865"/>
      <c r="C27" s="4575"/>
      <c r="D27" s="2440"/>
      <c r="E27" s="3869"/>
      <c r="F27" s="4590"/>
      <c r="G27" s="4593"/>
      <c r="H27" s="2481" t="s">
        <v>8</v>
      </c>
      <c r="I27" s="2112">
        <f>SUM(I20:I26)</f>
        <v>684.9</v>
      </c>
      <c r="J27" s="148">
        <f>SUM(J20:J26)</f>
        <v>811.4</v>
      </c>
      <c r="K27" s="148">
        <f t="shared" ref="K27" si="2">SUM(K20:K26)</f>
        <v>801.19999999999993</v>
      </c>
      <c r="L27" s="4582"/>
      <c r="M27" s="3913"/>
      <c r="N27" s="4596"/>
      <c r="O27" s="4599"/>
      <c r="P27" s="4586"/>
    </row>
    <row r="28" spans="1:16" ht="13.2" customHeight="1" x14ac:dyDescent="0.25">
      <c r="A28" s="3839" t="s">
        <v>7</v>
      </c>
      <c r="B28" s="3864" t="s">
        <v>7</v>
      </c>
      <c r="C28" s="4573" t="s">
        <v>26</v>
      </c>
      <c r="D28" s="2447"/>
      <c r="E28" s="3904" t="s">
        <v>1178</v>
      </c>
      <c r="F28" s="4588" t="s">
        <v>179</v>
      </c>
      <c r="G28" s="4591" t="s">
        <v>1176</v>
      </c>
      <c r="H28" s="110" t="s">
        <v>27</v>
      </c>
      <c r="I28" s="155">
        <v>248</v>
      </c>
      <c r="J28" s="52">
        <v>249.6</v>
      </c>
      <c r="K28" s="52">
        <v>249.6</v>
      </c>
      <c r="L28" s="4030" t="s">
        <v>1177</v>
      </c>
      <c r="M28" s="3878" t="s">
        <v>313</v>
      </c>
      <c r="N28" s="4594" t="s">
        <v>1179</v>
      </c>
      <c r="O28" s="4597" t="s">
        <v>1179</v>
      </c>
      <c r="P28" s="4584"/>
    </row>
    <row r="29" spans="1:16" x14ac:dyDescent="0.25">
      <c r="A29" s="3863"/>
      <c r="B29" s="3844"/>
      <c r="C29" s="4574"/>
      <c r="D29" s="2439"/>
      <c r="E29" s="3809"/>
      <c r="F29" s="4589"/>
      <c r="G29" s="4592"/>
      <c r="H29" s="2461" t="s">
        <v>230</v>
      </c>
      <c r="I29" s="158">
        <v>358.7</v>
      </c>
      <c r="J29" s="77">
        <v>464</v>
      </c>
      <c r="K29" s="77">
        <v>464</v>
      </c>
      <c r="L29" s="4031"/>
      <c r="M29" s="4583"/>
      <c r="N29" s="4595"/>
      <c r="O29" s="4598"/>
      <c r="P29" s="4585"/>
    </row>
    <row r="30" spans="1:16" ht="12.6" customHeight="1" x14ac:dyDescent="0.25">
      <c r="A30" s="3863"/>
      <c r="B30" s="3844"/>
      <c r="C30" s="4574"/>
      <c r="D30" s="2439"/>
      <c r="E30" s="3809"/>
      <c r="F30" s="4589"/>
      <c r="G30" s="4592"/>
      <c r="H30" s="2482" t="s">
        <v>52</v>
      </c>
      <c r="I30" s="158">
        <v>35.6</v>
      </c>
      <c r="J30" s="77">
        <v>35.6</v>
      </c>
      <c r="K30" s="77">
        <v>35.6</v>
      </c>
      <c r="L30" s="4031"/>
      <c r="M30" s="4583"/>
      <c r="N30" s="4595"/>
      <c r="O30" s="4598"/>
      <c r="P30" s="4585"/>
    </row>
    <row r="31" spans="1:16" x14ac:dyDescent="0.25">
      <c r="A31" s="3863"/>
      <c r="B31" s="3844"/>
      <c r="C31" s="4574"/>
      <c r="D31" s="2439"/>
      <c r="E31" s="3809"/>
      <c r="F31" s="4589"/>
      <c r="G31" s="4592"/>
      <c r="H31" s="2483" t="s">
        <v>112</v>
      </c>
      <c r="I31" s="163">
        <v>62.8</v>
      </c>
      <c r="J31" s="78">
        <v>62.8</v>
      </c>
      <c r="K31" s="78">
        <v>53.7</v>
      </c>
      <c r="L31" s="4031"/>
      <c r="M31" s="4583"/>
      <c r="N31" s="4595"/>
      <c r="O31" s="4598"/>
      <c r="P31" s="4585"/>
    </row>
    <row r="32" spans="1:16" ht="13.8" thickBot="1" x14ac:dyDescent="0.3">
      <c r="A32" s="3863"/>
      <c r="B32" s="3844"/>
      <c r="C32" s="4574"/>
      <c r="D32" s="2439"/>
      <c r="E32" s="3809"/>
      <c r="F32" s="4589"/>
      <c r="G32" s="4592"/>
      <c r="H32" s="2484" t="s">
        <v>84</v>
      </c>
      <c r="I32" s="2593">
        <v>1.5</v>
      </c>
      <c r="J32" s="2480">
        <v>1.5</v>
      </c>
      <c r="K32" s="2480">
        <v>1.5</v>
      </c>
      <c r="L32" s="4031"/>
      <c r="M32" s="4583"/>
      <c r="N32" s="4595"/>
      <c r="O32" s="4598"/>
      <c r="P32" s="4585"/>
    </row>
    <row r="33" spans="1:16" ht="13.8" thickBot="1" x14ac:dyDescent="0.3">
      <c r="A33" s="3840"/>
      <c r="B33" s="3865"/>
      <c r="C33" s="4575"/>
      <c r="D33" s="2440"/>
      <c r="E33" s="4587"/>
      <c r="F33" s="4590"/>
      <c r="G33" s="4593"/>
      <c r="H33" s="2481" t="s">
        <v>8</v>
      </c>
      <c r="I33" s="2112">
        <f>SUM(I28:I32)</f>
        <v>706.6</v>
      </c>
      <c r="J33" s="148">
        <f>SUM(J28:J32)</f>
        <v>813.5</v>
      </c>
      <c r="K33" s="148">
        <f t="shared" ref="K33" si="3">SUM(K28:K32)</f>
        <v>804.40000000000009</v>
      </c>
      <c r="L33" s="4582"/>
      <c r="M33" s="3913"/>
      <c r="N33" s="4596"/>
      <c r="O33" s="4599"/>
      <c r="P33" s="4586"/>
    </row>
    <row r="34" spans="1:16" ht="13.2" customHeight="1" x14ac:dyDescent="0.25">
      <c r="A34" s="3839" t="s">
        <v>7</v>
      </c>
      <c r="B34" s="3864" t="s">
        <v>7</v>
      </c>
      <c r="C34" s="4573" t="s">
        <v>29</v>
      </c>
      <c r="D34" s="2447"/>
      <c r="E34" s="3803" t="s">
        <v>1180</v>
      </c>
      <c r="F34" s="4588" t="s">
        <v>180</v>
      </c>
      <c r="G34" s="4591" t="s">
        <v>1176</v>
      </c>
      <c r="H34" s="37" t="s">
        <v>27</v>
      </c>
      <c r="I34" s="155">
        <v>167</v>
      </c>
      <c r="J34" s="52">
        <v>170.6</v>
      </c>
      <c r="K34" s="101">
        <v>170.4</v>
      </c>
      <c r="L34" s="4030" t="s">
        <v>1170</v>
      </c>
      <c r="M34" s="3878" t="s">
        <v>313</v>
      </c>
      <c r="N34" s="4597" t="s">
        <v>159</v>
      </c>
      <c r="O34" s="4597" t="s">
        <v>1381</v>
      </c>
      <c r="P34" s="4600"/>
    </row>
    <row r="35" spans="1:16" x14ac:dyDescent="0.25">
      <c r="A35" s="3863"/>
      <c r="B35" s="3844"/>
      <c r="C35" s="4574"/>
      <c r="D35" s="2439"/>
      <c r="E35" s="3804"/>
      <c r="F35" s="4589"/>
      <c r="G35" s="4592"/>
      <c r="H35" s="38" t="s">
        <v>91</v>
      </c>
      <c r="I35" s="158">
        <v>2.8</v>
      </c>
      <c r="J35" s="77">
        <v>2.8</v>
      </c>
      <c r="K35" s="214">
        <v>1</v>
      </c>
      <c r="L35" s="4031"/>
      <c r="M35" s="4583"/>
      <c r="N35" s="4598"/>
      <c r="O35" s="4598"/>
      <c r="P35" s="4601"/>
    </row>
    <row r="36" spans="1:16" x14ac:dyDescent="0.25">
      <c r="A36" s="3863"/>
      <c r="B36" s="3844"/>
      <c r="C36" s="4574"/>
      <c r="D36" s="2439"/>
      <c r="E36" s="3804"/>
      <c r="F36" s="4589"/>
      <c r="G36" s="4592"/>
      <c r="H36" s="38" t="s">
        <v>84</v>
      </c>
      <c r="I36" s="163">
        <v>1</v>
      </c>
      <c r="J36" s="78">
        <v>1</v>
      </c>
      <c r="K36" s="118">
        <v>1</v>
      </c>
      <c r="L36" s="4031"/>
      <c r="M36" s="4583"/>
      <c r="N36" s="4598"/>
      <c r="O36" s="4598"/>
      <c r="P36" s="4601"/>
    </row>
    <row r="37" spans="1:16" ht="10.8" customHeight="1" thickBot="1" x14ac:dyDescent="0.3">
      <c r="A37" s="3863"/>
      <c r="B37" s="3844"/>
      <c r="C37" s="4574"/>
      <c r="D37" s="2439"/>
      <c r="E37" s="3804"/>
      <c r="F37" s="4589"/>
      <c r="G37" s="4592"/>
      <c r="H37" s="207" t="s">
        <v>52</v>
      </c>
      <c r="I37" s="2593">
        <v>0.8</v>
      </c>
      <c r="J37" s="2480">
        <v>0.8</v>
      </c>
      <c r="K37" s="2485">
        <v>0.8</v>
      </c>
      <c r="L37" s="4031"/>
      <c r="M37" s="4583"/>
      <c r="N37" s="4598"/>
      <c r="O37" s="4598"/>
      <c r="P37" s="4601"/>
    </row>
    <row r="38" spans="1:16" ht="13.8" thickBot="1" x14ac:dyDescent="0.3">
      <c r="A38" s="3840"/>
      <c r="B38" s="3865"/>
      <c r="C38" s="4575"/>
      <c r="D38" s="2440"/>
      <c r="E38" s="3869"/>
      <c r="F38" s="4590"/>
      <c r="G38" s="4593"/>
      <c r="H38" s="2481" t="s">
        <v>8</v>
      </c>
      <c r="I38" s="2112">
        <f>SUM(I34:I37)</f>
        <v>171.60000000000002</v>
      </c>
      <c r="J38" s="148">
        <f>SUM(J34:J37)</f>
        <v>175.20000000000002</v>
      </c>
      <c r="K38" s="148">
        <f t="shared" ref="K38" si="4">SUM(K34:K37)</f>
        <v>173.20000000000002</v>
      </c>
      <c r="L38" s="4582"/>
      <c r="M38" s="3913"/>
      <c r="N38" s="4599"/>
      <c r="O38" s="4599"/>
      <c r="P38" s="4602"/>
    </row>
    <row r="39" spans="1:16" ht="13.2" customHeight="1" x14ac:dyDescent="0.25">
      <c r="A39" s="3839" t="s">
        <v>7</v>
      </c>
      <c r="B39" s="3864" t="s">
        <v>7</v>
      </c>
      <c r="C39" s="4573" t="s">
        <v>30</v>
      </c>
      <c r="D39" s="2447"/>
      <c r="E39" s="3803" t="s">
        <v>1181</v>
      </c>
      <c r="F39" s="4588" t="s">
        <v>181</v>
      </c>
      <c r="G39" s="4591" t="s">
        <v>1176</v>
      </c>
      <c r="H39" s="110" t="s">
        <v>27</v>
      </c>
      <c r="I39" s="155">
        <v>2923.7</v>
      </c>
      <c r="J39" s="52">
        <v>2791.4</v>
      </c>
      <c r="K39" s="52">
        <v>2723.6</v>
      </c>
      <c r="L39" s="4030" t="s">
        <v>1182</v>
      </c>
      <c r="M39" s="3878" t="s">
        <v>313</v>
      </c>
      <c r="N39" s="4594" t="s">
        <v>1183</v>
      </c>
      <c r="O39" s="4597" t="s">
        <v>1382</v>
      </c>
      <c r="P39" s="4584"/>
    </row>
    <row r="40" spans="1:16" x14ac:dyDescent="0.25">
      <c r="A40" s="3863"/>
      <c r="B40" s="3844"/>
      <c r="C40" s="4574"/>
      <c r="D40" s="2439"/>
      <c r="E40" s="3804"/>
      <c r="F40" s="4589"/>
      <c r="G40" s="4592"/>
      <c r="H40" s="2461" t="s">
        <v>230</v>
      </c>
      <c r="I40" s="158">
        <v>902.7</v>
      </c>
      <c r="J40" s="77">
        <v>739.1</v>
      </c>
      <c r="K40" s="77">
        <v>723</v>
      </c>
      <c r="L40" s="4031"/>
      <c r="M40" s="4583"/>
      <c r="N40" s="4595"/>
      <c r="O40" s="4598"/>
      <c r="P40" s="4585"/>
    </row>
    <row r="41" spans="1:16" x14ac:dyDescent="0.25">
      <c r="A41" s="3863"/>
      <c r="B41" s="3844"/>
      <c r="C41" s="4574"/>
      <c r="D41" s="2439"/>
      <c r="E41" s="3804"/>
      <c r="F41" s="4589"/>
      <c r="G41" s="4592"/>
      <c r="H41" s="2482" t="s">
        <v>52</v>
      </c>
      <c r="I41" s="158">
        <v>158.19999999999999</v>
      </c>
      <c r="J41" s="77">
        <v>195</v>
      </c>
      <c r="K41" s="77">
        <v>158.30000000000001</v>
      </c>
      <c r="L41" s="4031"/>
      <c r="M41" s="4583"/>
      <c r="N41" s="4595"/>
      <c r="O41" s="4598"/>
      <c r="P41" s="4585"/>
    </row>
    <row r="42" spans="1:16" x14ac:dyDescent="0.25">
      <c r="A42" s="3863"/>
      <c r="B42" s="3844"/>
      <c r="C42" s="4574"/>
      <c r="D42" s="2439"/>
      <c r="E42" s="3804"/>
      <c r="F42" s="4589"/>
      <c r="G42" s="4592"/>
      <c r="H42" s="2483" t="s">
        <v>112</v>
      </c>
      <c r="I42" s="163">
        <v>120</v>
      </c>
      <c r="J42" s="78">
        <v>120</v>
      </c>
      <c r="K42" s="78">
        <v>112.5</v>
      </c>
      <c r="L42" s="4031"/>
      <c r="M42" s="4583"/>
      <c r="N42" s="4595"/>
      <c r="O42" s="4598"/>
      <c r="P42" s="4585"/>
    </row>
    <row r="43" spans="1:16" ht="13.8" thickBot="1" x14ac:dyDescent="0.3">
      <c r="A43" s="3863"/>
      <c r="B43" s="3844"/>
      <c r="C43" s="4574"/>
      <c r="D43" s="2439"/>
      <c r="E43" s="3804"/>
      <c r="F43" s="4589"/>
      <c r="G43" s="4592"/>
      <c r="H43" s="2484" t="s">
        <v>84</v>
      </c>
      <c r="I43" s="2593">
        <v>9.5</v>
      </c>
      <c r="J43" s="2480">
        <v>9.5</v>
      </c>
      <c r="K43" s="2480">
        <v>9.5</v>
      </c>
      <c r="L43" s="4031"/>
      <c r="M43" s="4583"/>
      <c r="N43" s="4595"/>
      <c r="O43" s="4598"/>
      <c r="P43" s="4585"/>
    </row>
    <row r="44" spans="1:16" ht="13.8" thickBot="1" x14ac:dyDescent="0.3">
      <c r="A44" s="3840"/>
      <c r="B44" s="3865"/>
      <c r="C44" s="4575"/>
      <c r="D44" s="2440"/>
      <c r="E44" s="3869"/>
      <c r="F44" s="4590"/>
      <c r="G44" s="4593"/>
      <c r="H44" s="2481" t="s">
        <v>8</v>
      </c>
      <c r="I44" s="2112">
        <f>SUM(I39:I43)</f>
        <v>4114.0999999999995</v>
      </c>
      <c r="J44" s="148">
        <f>SUM(J39:J43)</f>
        <v>3855</v>
      </c>
      <c r="K44" s="148">
        <f t="shared" ref="K44" si="5">SUM(K39:K43)</f>
        <v>3726.9</v>
      </c>
      <c r="L44" s="4582"/>
      <c r="M44" s="3913"/>
      <c r="N44" s="4596"/>
      <c r="O44" s="4599"/>
      <c r="P44" s="4586"/>
    </row>
    <row r="45" spans="1:16" ht="13.2" customHeight="1" x14ac:dyDescent="0.25">
      <c r="A45" s="3839" t="s">
        <v>7</v>
      </c>
      <c r="B45" s="3864" t="s">
        <v>7</v>
      </c>
      <c r="C45" s="4573" t="s">
        <v>31</v>
      </c>
      <c r="D45" s="2439"/>
      <c r="E45" s="3514" t="s">
        <v>1184</v>
      </c>
      <c r="F45" s="4588" t="s">
        <v>46</v>
      </c>
      <c r="G45" s="4591" t="s">
        <v>1176</v>
      </c>
      <c r="H45" s="39" t="s">
        <v>27</v>
      </c>
      <c r="I45" s="158">
        <v>176.7</v>
      </c>
      <c r="J45" s="77">
        <v>194.7</v>
      </c>
      <c r="K45" s="77">
        <v>194.3</v>
      </c>
      <c r="L45" s="1207" t="s">
        <v>1185</v>
      </c>
      <c r="M45" s="2141" t="s">
        <v>264</v>
      </c>
      <c r="N45" s="2106" t="s">
        <v>170</v>
      </c>
      <c r="O45" s="2106" t="s">
        <v>1383</v>
      </c>
      <c r="P45" s="2107"/>
    </row>
    <row r="46" spans="1:16" ht="52.8" customHeight="1" x14ac:dyDescent="0.25">
      <c r="A46" s="3863"/>
      <c r="B46" s="3844"/>
      <c r="C46" s="4574"/>
      <c r="D46" s="2439"/>
      <c r="E46" s="4066"/>
      <c r="F46" s="4589"/>
      <c r="G46" s="4592"/>
      <c r="H46" s="38" t="s">
        <v>52</v>
      </c>
      <c r="I46" s="158">
        <v>160.19999999999999</v>
      </c>
      <c r="J46" s="77">
        <v>160.19999999999999</v>
      </c>
      <c r="K46" s="77">
        <v>160.19999999999999</v>
      </c>
      <c r="L46" s="2905" t="s">
        <v>1186</v>
      </c>
      <c r="M46" s="137" t="s">
        <v>360</v>
      </c>
      <c r="N46" s="2906" t="s">
        <v>1187</v>
      </c>
      <c r="O46" s="2906" t="s">
        <v>1384</v>
      </c>
      <c r="P46" s="2907" t="s">
        <v>1392</v>
      </c>
    </row>
    <row r="47" spans="1:16" ht="13.2" customHeight="1" x14ac:dyDescent="0.25">
      <c r="A47" s="3863"/>
      <c r="B47" s="3844"/>
      <c r="C47" s="4574"/>
      <c r="D47" s="2439"/>
      <c r="E47" s="4066"/>
      <c r="F47" s="4589"/>
      <c r="G47" s="4592"/>
      <c r="H47" s="38" t="s">
        <v>84</v>
      </c>
      <c r="I47" s="158">
        <v>0.6</v>
      </c>
      <c r="J47" s="77">
        <v>0.6</v>
      </c>
      <c r="K47" s="77">
        <v>0.6</v>
      </c>
      <c r="L47" s="4614" t="s">
        <v>1188</v>
      </c>
      <c r="M47" s="4616" t="s">
        <v>264</v>
      </c>
      <c r="N47" s="4618" t="s">
        <v>138</v>
      </c>
      <c r="O47" s="4619" t="s">
        <v>123</v>
      </c>
      <c r="P47" s="4603" t="s">
        <v>1393</v>
      </c>
    </row>
    <row r="48" spans="1:16" ht="44.4" customHeight="1" thickBot="1" x14ac:dyDescent="0.3">
      <c r="A48" s="3840"/>
      <c r="B48" s="3865"/>
      <c r="C48" s="4575"/>
      <c r="D48" s="2440"/>
      <c r="E48" s="4067"/>
      <c r="F48" s="4590"/>
      <c r="G48" s="4593"/>
      <c r="H48" s="2481" t="s">
        <v>8</v>
      </c>
      <c r="I48" s="2112">
        <f>SUM(I45:I47)</f>
        <v>337.5</v>
      </c>
      <c r="J48" s="148">
        <f>SUM(J45:J47)</f>
        <v>355.5</v>
      </c>
      <c r="K48" s="148">
        <f t="shared" ref="K48" si="6">SUM(K45:K47)</f>
        <v>355.1</v>
      </c>
      <c r="L48" s="4615"/>
      <c r="M48" s="4617"/>
      <c r="N48" s="4596"/>
      <c r="O48" s="4599"/>
      <c r="P48" s="4604"/>
    </row>
    <row r="49" spans="1:16" ht="26.4" customHeight="1" x14ac:dyDescent="0.25">
      <c r="A49" s="3839" t="s">
        <v>7</v>
      </c>
      <c r="B49" s="3864" t="s">
        <v>7</v>
      </c>
      <c r="C49" s="4573" t="s">
        <v>32</v>
      </c>
      <c r="D49" s="2447"/>
      <c r="E49" s="3517" t="s">
        <v>1189</v>
      </c>
      <c r="F49" s="4588" t="s">
        <v>46</v>
      </c>
      <c r="G49" s="4554"/>
      <c r="H49" s="37" t="s">
        <v>27</v>
      </c>
      <c r="I49" s="155">
        <v>0</v>
      </c>
      <c r="J49" s="52">
        <v>0</v>
      </c>
      <c r="K49" s="52">
        <v>0</v>
      </c>
      <c r="L49" s="2181" t="s">
        <v>1190</v>
      </c>
      <c r="M49" s="2141" t="s">
        <v>313</v>
      </c>
      <c r="N49" s="2442"/>
      <c r="O49" s="742"/>
      <c r="P49" s="4620" t="s">
        <v>1395</v>
      </c>
    </row>
    <row r="50" spans="1:16" ht="13.2" customHeight="1" x14ac:dyDescent="0.25">
      <c r="A50" s="3863"/>
      <c r="B50" s="3844"/>
      <c r="C50" s="4574"/>
      <c r="D50" s="2439"/>
      <c r="E50" s="4414"/>
      <c r="F50" s="4589"/>
      <c r="G50" s="4555"/>
      <c r="H50" s="2461" t="s">
        <v>230</v>
      </c>
      <c r="I50" s="163">
        <v>0</v>
      </c>
      <c r="J50" s="78">
        <v>0</v>
      </c>
      <c r="K50" s="78">
        <v>0</v>
      </c>
      <c r="L50" s="4605" t="s">
        <v>299</v>
      </c>
      <c r="M50" s="4570" t="s">
        <v>264</v>
      </c>
      <c r="N50" s="4608"/>
      <c r="O50" s="4611"/>
      <c r="P50" s="4621"/>
    </row>
    <row r="51" spans="1:16" ht="12" customHeight="1" x14ac:dyDescent="0.25">
      <c r="A51" s="3863"/>
      <c r="B51" s="3844"/>
      <c r="C51" s="4574"/>
      <c r="D51" s="2439"/>
      <c r="E51" s="4414"/>
      <c r="F51" s="4589"/>
      <c r="G51" s="4555"/>
      <c r="H51" s="38" t="s">
        <v>84</v>
      </c>
      <c r="I51" s="163">
        <v>0</v>
      </c>
      <c r="J51" s="78">
        <v>0</v>
      </c>
      <c r="K51" s="78">
        <v>0</v>
      </c>
      <c r="L51" s="4606"/>
      <c r="M51" s="4571"/>
      <c r="N51" s="4609"/>
      <c r="O51" s="4612"/>
      <c r="P51" s="4621"/>
    </row>
    <row r="52" spans="1:16" ht="14.4" customHeight="1" thickBot="1" x14ac:dyDescent="0.3">
      <c r="A52" s="3840"/>
      <c r="B52" s="3865"/>
      <c r="C52" s="4575"/>
      <c r="D52" s="2440"/>
      <c r="E52" s="4037"/>
      <c r="F52" s="4590"/>
      <c r="G52" s="4556"/>
      <c r="H52" s="103" t="s">
        <v>8</v>
      </c>
      <c r="I52" s="2100">
        <v>0</v>
      </c>
      <c r="J52" s="45">
        <v>0</v>
      </c>
      <c r="K52" s="45">
        <v>0</v>
      </c>
      <c r="L52" s="4607"/>
      <c r="M52" s="4572"/>
      <c r="N52" s="4610"/>
      <c r="O52" s="4613"/>
      <c r="P52" s="4622"/>
    </row>
    <row r="53" spans="1:16" ht="39.6" customHeight="1" x14ac:dyDescent="0.25">
      <c r="A53" s="4625" t="s">
        <v>7</v>
      </c>
      <c r="B53" s="4628" t="s">
        <v>7</v>
      </c>
      <c r="C53" s="2446" t="s">
        <v>33</v>
      </c>
      <c r="D53" s="2447"/>
      <c r="E53" s="3517" t="s">
        <v>1191</v>
      </c>
      <c r="F53" s="4588" t="s">
        <v>46</v>
      </c>
      <c r="G53" s="4635" t="s">
        <v>1192</v>
      </c>
      <c r="H53" s="37" t="s">
        <v>27</v>
      </c>
      <c r="I53" s="155">
        <v>135</v>
      </c>
      <c r="J53" s="52">
        <v>26</v>
      </c>
      <c r="K53" s="52">
        <v>15.7</v>
      </c>
      <c r="L53" s="2181" t="s">
        <v>1193</v>
      </c>
      <c r="M53" s="2095" t="s">
        <v>360</v>
      </c>
      <c r="N53" s="742">
        <v>92</v>
      </c>
      <c r="O53" s="742">
        <v>92</v>
      </c>
      <c r="P53" s="2908" t="s">
        <v>1396</v>
      </c>
    </row>
    <row r="54" spans="1:16" ht="61.8" customHeight="1" x14ac:dyDescent="0.25">
      <c r="A54" s="4626"/>
      <c r="B54" s="4629"/>
      <c r="C54" s="2448"/>
      <c r="D54" s="2439"/>
      <c r="E54" s="4414"/>
      <c r="F54" s="4589"/>
      <c r="G54" s="4636"/>
      <c r="H54" s="2477" t="s">
        <v>52</v>
      </c>
      <c r="I54" s="163">
        <v>409.6</v>
      </c>
      <c r="J54" s="2464">
        <v>275.39999999999998</v>
      </c>
      <c r="K54" s="78">
        <v>266.2</v>
      </c>
      <c r="L54" s="2441" t="s">
        <v>1194</v>
      </c>
      <c r="M54" s="2095" t="s">
        <v>360</v>
      </c>
      <c r="N54" s="700">
        <v>84</v>
      </c>
      <c r="O54" s="700">
        <v>84</v>
      </c>
      <c r="P54" s="2443"/>
    </row>
    <row r="55" spans="1:16" ht="26.4" customHeight="1" x14ac:dyDescent="0.25">
      <c r="A55" s="4626"/>
      <c r="B55" s="4629"/>
      <c r="C55" s="2448"/>
      <c r="D55" s="2439"/>
      <c r="E55" s="4414"/>
      <c r="F55" s="4589"/>
      <c r="G55" s="4636"/>
      <c r="H55" s="4638" t="s">
        <v>84</v>
      </c>
      <c r="I55" s="4641">
        <v>72.3</v>
      </c>
      <c r="J55" s="4642">
        <v>72.3</v>
      </c>
      <c r="K55" s="4642">
        <v>72.3</v>
      </c>
      <c r="L55" s="2441" t="s">
        <v>1195</v>
      </c>
      <c r="M55" s="2090" t="s">
        <v>1002</v>
      </c>
      <c r="N55" s="700"/>
      <c r="O55" s="700"/>
      <c r="P55" s="2909" t="s">
        <v>1385</v>
      </c>
    </row>
    <row r="56" spans="1:16" ht="39.6" customHeight="1" x14ac:dyDescent="0.25">
      <c r="A56" s="4626"/>
      <c r="B56" s="4629"/>
      <c r="C56" s="2448"/>
      <c r="D56" s="2439"/>
      <c r="E56" s="4414"/>
      <c r="F56" s="4589"/>
      <c r="G56" s="4636"/>
      <c r="H56" s="4639"/>
      <c r="I56" s="4079"/>
      <c r="J56" s="4643"/>
      <c r="K56" s="4643"/>
      <c r="L56" s="2444" t="s">
        <v>1196</v>
      </c>
      <c r="M56" s="2090" t="s">
        <v>1002</v>
      </c>
      <c r="N56" s="2445">
        <v>16</v>
      </c>
      <c r="O56" s="2445">
        <v>16</v>
      </c>
      <c r="P56" s="2443"/>
    </row>
    <row r="57" spans="1:16" ht="13.2" customHeight="1" x14ac:dyDescent="0.25">
      <c r="A57" s="4626"/>
      <c r="B57" s="4629"/>
      <c r="C57" s="2448"/>
      <c r="D57" s="2439"/>
      <c r="E57" s="4414"/>
      <c r="F57" s="4589"/>
      <c r="G57" s="4636"/>
      <c r="H57" s="4640"/>
      <c r="I57" s="4075"/>
      <c r="J57" s="4644"/>
      <c r="K57" s="4644"/>
      <c r="L57" s="4565" t="s">
        <v>1197</v>
      </c>
      <c r="M57" s="4567" t="s">
        <v>1002</v>
      </c>
      <c r="N57" s="4568"/>
      <c r="O57" s="4568"/>
      <c r="P57" s="4623" t="s">
        <v>1386</v>
      </c>
    </row>
    <row r="58" spans="1:16" ht="36" customHeight="1" thickBot="1" x14ac:dyDescent="0.3">
      <c r="A58" s="4627"/>
      <c r="B58" s="4630"/>
      <c r="C58" s="2449"/>
      <c r="D58" s="2450"/>
      <c r="E58" s="4037"/>
      <c r="F58" s="4590"/>
      <c r="G58" s="4637"/>
      <c r="H58" s="103" t="s">
        <v>8</v>
      </c>
      <c r="I58" s="2100">
        <f>I53+I54+I55</f>
        <v>616.9</v>
      </c>
      <c r="J58" s="45">
        <f>J53+J54+J55</f>
        <v>373.7</v>
      </c>
      <c r="K58" s="45">
        <f t="shared" ref="K58" si="7">K53+K54+K55</f>
        <v>354.2</v>
      </c>
      <c r="L58" s="4566"/>
      <c r="M58" s="4561"/>
      <c r="N58" s="4569"/>
      <c r="O58" s="4569"/>
      <c r="P58" s="4624"/>
    </row>
    <row r="59" spans="1:16" ht="33" customHeight="1" x14ac:dyDescent="0.25">
      <c r="A59" s="4625" t="s">
        <v>7</v>
      </c>
      <c r="B59" s="4628" t="s">
        <v>7</v>
      </c>
      <c r="C59" s="2446" t="s">
        <v>34</v>
      </c>
      <c r="D59" s="2447"/>
      <c r="E59" s="3514" t="s">
        <v>1198</v>
      </c>
      <c r="F59" s="4588" t="s">
        <v>46</v>
      </c>
      <c r="G59" s="4591" t="s">
        <v>1176</v>
      </c>
      <c r="H59" s="37" t="s">
        <v>27</v>
      </c>
      <c r="I59" s="155">
        <v>10</v>
      </c>
      <c r="J59" s="52">
        <v>0</v>
      </c>
      <c r="K59" s="52">
        <v>0</v>
      </c>
      <c r="L59" s="1207" t="s">
        <v>1199</v>
      </c>
      <c r="M59" s="2141" t="s">
        <v>313</v>
      </c>
      <c r="N59" s="1193">
        <v>5</v>
      </c>
      <c r="O59" s="1193">
        <v>0</v>
      </c>
      <c r="P59" s="4620" t="s">
        <v>1387</v>
      </c>
    </row>
    <row r="60" spans="1:16" ht="40.200000000000003" customHeight="1" x14ac:dyDescent="0.25">
      <c r="A60" s="4626"/>
      <c r="B60" s="4629"/>
      <c r="C60" s="2448"/>
      <c r="D60" s="2439"/>
      <c r="E60" s="4066"/>
      <c r="F60" s="4589"/>
      <c r="G60" s="4592"/>
      <c r="H60" s="2461" t="s">
        <v>230</v>
      </c>
      <c r="I60" s="163">
        <v>0</v>
      </c>
      <c r="J60" s="78">
        <v>0</v>
      </c>
      <c r="K60" s="78">
        <v>0</v>
      </c>
      <c r="L60" s="2187" t="s">
        <v>1200</v>
      </c>
      <c r="M60" s="2095" t="s">
        <v>360</v>
      </c>
      <c r="N60" s="700" t="s">
        <v>1201</v>
      </c>
      <c r="O60" s="700">
        <v>0</v>
      </c>
      <c r="P60" s="4621"/>
    </row>
    <row r="61" spans="1:16" ht="13.2" customHeight="1" x14ac:dyDescent="0.25">
      <c r="A61" s="4626"/>
      <c r="B61" s="4629"/>
      <c r="C61" s="2448"/>
      <c r="D61" s="2439"/>
      <c r="E61" s="4066"/>
      <c r="F61" s="4589"/>
      <c r="G61" s="4592"/>
      <c r="H61" s="38" t="s">
        <v>52</v>
      </c>
      <c r="I61" s="163">
        <v>0</v>
      </c>
      <c r="J61" s="78">
        <v>0</v>
      </c>
      <c r="K61" s="78">
        <v>0</v>
      </c>
      <c r="L61" s="4631" t="s">
        <v>1202</v>
      </c>
      <c r="M61" s="4570" t="s">
        <v>313</v>
      </c>
      <c r="N61" s="4611">
        <v>5</v>
      </c>
      <c r="O61" s="4633">
        <v>0</v>
      </c>
      <c r="P61" s="4621"/>
    </row>
    <row r="62" spans="1:16" ht="13.8" thickBot="1" x14ac:dyDescent="0.3">
      <c r="A62" s="4627"/>
      <c r="B62" s="4630"/>
      <c r="C62" s="2449"/>
      <c r="D62" s="2450"/>
      <c r="E62" s="4067"/>
      <c r="F62" s="4590"/>
      <c r="G62" s="4593"/>
      <c r="H62" s="103" t="s">
        <v>8</v>
      </c>
      <c r="I62" s="2100">
        <v>10</v>
      </c>
      <c r="J62" s="45">
        <v>0</v>
      </c>
      <c r="K62" s="45">
        <v>0</v>
      </c>
      <c r="L62" s="4632"/>
      <c r="M62" s="4572"/>
      <c r="N62" s="4613"/>
      <c r="O62" s="4634"/>
      <c r="P62" s="4622"/>
    </row>
    <row r="63" spans="1:16" ht="57" customHeight="1" x14ac:dyDescent="0.25">
      <c r="A63" s="4625" t="s">
        <v>7</v>
      </c>
      <c r="B63" s="4628" t="s">
        <v>7</v>
      </c>
      <c r="C63" s="2446" t="s">
        <v>35</v>
      </c>
      <c r="D63" s="2447"/>
      <c r="E63" s="3514" t="s">
        <v>1203</v>
      </c>
      <c r="F63" s="4588" t="s">
        <v>46</v>
      </c>
      <c r="G63" s="4635" t="s">
        <v>1169</v>
      </c>
      <c r="H63" s="37" t="s">
        <v>27</v>
      </c>
      <c r="I63" s="155">
        <v>976.3</v>
      </c>
      <c r="J63" s="52">
        <v>1024.3</v>
      </c>
      <c r="K63" s="52">
        <v>1023.2</v>
      </c>
      <c r="L63" s="2181" t="s">
        <v>1204</v>
      </c>
      <c r="M63" s="2141" t="s">
        <v>360</v>
      </c>
      <c r="N63" s="776">
        <v>40</v>
      </c>
      <c r="O63" s="776">
        <v>100</v>
      </c>
      <c r="P63" s="3880" t="s">
        <v>1394</v>
      </c>
    </row>
    <row r="64" spans="1:16" ht="13.2" customHeight="1" x14ac:dyDescent="0.25">
      <c r="A64" s="4626"/>
      <c r="B64" s="4629"/>
      <c r="C64" s="2448"/>
      <c r="D64" s="2439"/>
      <c r="E64" s="4066"/>
      <c r="F64" s="4589"/>
      <c r="G64" s="4636"/>
      <c r="H64" s="38" t="s">
        <v>52</v>
      </c>
      <c r="I64" s="163">
        <v>91.5</v>
      </c>
      <c r="J64" s="78">
        <v>93.4</v>
      </c>
      <c r="K64" s="78">
        <v>93.4</v>
      </c>
      <c r="L64" s="4648" t="s">
        <v>1205</v>
      </c>
      <c r="M64" s="4567" t="s">
        <v>1002</v>
      </c>
      <c r="N64" s="4650">
        <v>5</v>
      </c>
      <c r="O64" s="4651">
        <v>5</v>
      </c>
      <c r="P64" s="4654"/>
    </row>
    <row r="65" spans="1:16" x14ac:dyDescent="0.25">
      <c r="A65" s="4626"/>
      <c r="B65" s="4629"/>
      <c r="C65" s="2448"/>
      <c r="D65" s="2439"/>
      <c r="E65" s="4066"/>
      <c r="F65" s="4589"/>
      <c r="G65" s="4636"/>
      <c r="H65" s="2461" t="s">
        <v>230</v>
      </c>
      <c r="I65" s="163">
        <v>1012.6</v>
      </c>
      <c r="J65" s="78">
        <v>1895.8</v>
      </c>
      <c r="K65" s="78">
        <v>1895.8</v>
      </c>
      <c r="L65" s="4461"/>
      <c r="M65" s="4560"/>
      <c r="N65" s="4563"/>
      <c r="O65" s="4652"/>
      <c r="P65" s="4654"/>
    </row>
    <row r="66" spans="1:16" x14ac:dyDescent="0.25">
      <c r="A66" s="4626"/>
      <c r="B66" s="4629"/>
      <c r="C66" s="2448"/>
      <c r="D66" s="2439"/>
      <c r="E66" s="4066"/>
      <c r="F66" s="4589"/>
      <c r="G66" s="4636"/>
      <c r="H66" s="38" t="s">
        <v>84</v>
      </c>
      <c r="I66" s="163">
        <v>18.3</v>
      </c>
      <c r="J66" s="78">
        <v>18.3</v>
      </c>
      <c r="K66" s="78">
        <v>18.3</v>
      </c>
      <c r="L66" s="4461"/>
      <c r="M66" s="4560"/>
      <c r="N66" s="4563"/>
      <c r="O66" s="4652"/>
      <c r="P66" s="4654"/>
    </row>
    <row r="67" spans="1:16" ht="13.2" customHeight="1" thickBot="1" x14ac:dyDescent="0.3">
      <c r="A67" s="4627"/>
      <c r="B67" s="4630"/>
      <c r="C67" s="2449"/>
      <c r="D67" s="2450"/>
      <c r="E67" s="4067"/>
      <c r="F67" s="4590"/>
      <c r="G67" s="4637"/>
      <c r="H67" s="103" t="s">
        <v>8</v>
      </c>
      <c r="I67" s="2100">
        <v>2098.6999999999998</v>
      </c>
      <c r="J67" s="45">
        <f>SUM(J63:J66)</f>
        <v>3031.8</v>
      </c>
      <c r="K67" s="45">
        <f>SUM(K63,K64,K65,K66)</f>
        <v>3030.7000000000003</v>
      </c>
      <c r="L67" s="4649"/>
      <c r="M67" s="4561"/>
      <c r="N67" s="4564"/>
      <c r="O67" s="4653"/>
      <c r="P67" s="4655"/>
    </row>
    <row r="68" spans="1:16" ht="13.8" thickBot="1" x14ac:dyDescent="0.3">
      <c r="A68" s="32" t="s">
        <v>7</v>
      </c>
      <c r="B68" s="2451" t="s">
        <v>7</v>
      </c>
      <c r="C68" s="2452"/>
      <c r="D68" s="2453"/>
      <c r="E68" s="3896" t="s">
        <v>308</v>
      </c>
      <c r="F68" s="3896"/>
      <c r="G68" s="3897"/>
      <c r="H68" s="2234" t="s">
        <v>8</v>
      </c>
      <c r="I68" s="2121">
        <f>SUM(I15,I19,I27,I33,I38,I44,I48,I52,I58,I62,I67)</f>
        <v>39170.299999999996</v>
      </c>
      <c r="J68" s="2154">
        <f>SUM(J15,J19,J27,J33,J38,J44,J48,J52,J58,J62,J67)</f>
        <v>44537.299999999996</v>
      </c>
      <c r="K68" s="2154">
        <f>L68+SUM(K15,K19,K27,K33,K38,K44,K48,K52,K58,K62,K67)</f>
        <v>44314.799999999988</v>
      </c>
      <c r="L68" s="2454"/>
      <c r="M68" s="2455"/>
      <c r="N68" s="2456"/>
      <c r="O68" s="2456"/>
      <c r="P68" s="2457"/>
    </row>
    <row r="69" spans="1:16" ht="21" customHeight="1" thickBot="1" x14ac:dyDescent="0.3">
      <c r="A69" s="32" t="s">
        <v>7</v>
      </c>
      <c r="B69" s="2451" t="s">
        <v>9</v>
      </c>
      <c r="C69" s="1153" t="s">
        <v>1206</v>
      </c>
      <c r="D69" s="2078"/>
      <c r="E69" s="2155"/>
      <c r="F69" s="2155"/>
      <c r="G69" s="2155"/>
      <c r="H69" s="2155"/>
      <c r="I69" s="2127"/>
      <c r="J69" s="2155"/>
      <c r="K69" s="2155"/>
      <c r="L69" s="2155"/>
      <c r="M69" s="2155"/>
      <c r="N69" s="2155"/>
      <c r="O69" s="2155"/>
      <c r="P69" s="2458"/>
    </row>
    <row r="70" spans="1:16" ht="40.200000000000003" customHeight="1" thickBot="1" x14ac:dyDescent="0.3">
      <c r="A70" s="32"/>
      <c r="B70" s="2451"/>
      <c r="C70" s="2129"/>
      <c r="D70" s="2130"/>
      <c r="E70" s="2156"/>
      <c r="F70" s="2156"/>
      <c r="G70" s="2156"/>
      <c r="H70" s="2156"/>
      <c r="I70" s="2131"/>
      <c r="J70" s="2156"/>
      <c r="K70" s="2157"/>
      <c r="L70" s="2459" t="s">
        <v>1207</v>
      </c>
      <c r="M70" s="2881" t="s">
        <v>313</v>
      </c>
      <c r="N70" s="2910">
        <v>270</v>
      </c>
      <c r="O70" s="2910">
        <v>354</v>
      </c>
      <c r="P70" s="2814" t="s">
        <v>1388</v>
      </c>
    </row>
    <row r="71" spans="1:16" ht="25.2" customHeight="1" x14ac:dyDescent="0.25">
      <c r="A71" s="3839" t="s">
        <v>7</v>
      </c>
      <c r="B71" s="3864" t="s">
        <v>9</v>
      </c>
      <c r="C71" s="4573" t="s">
        <v>7</v>
      </c>
      <c r="D71" s="2447"/>
      <c r="E71" s="3514" t="s">
        <v>1208</v>
      </c>
      <c r="F71" s="4551" t="s">
        <v>46</v>
      </c>
      <c r="G71" s="4635" t="s">
        <v>1169</v>
      </c>
      <c r="H71" s="37" t="s">
        <v>27</v>
      </c>
      <c r="I71" s="155">
        <v>352.3</v>
      </c>
      <c r="J71" s="52">
        <v>279.3</v>
      </c>
      <c r="K71" s="52">
        <v>275.39999999999998</v>
      </c>
      <c r="L71" s="1207" t="s">
        <v>1209</v>
      </c>
      <c r="M71" s="2141" t="s">
        <v>313</v>
      </c>
      <c r="N71" s="2141">
        <v>50</v>
      </c>
      <c r="O71" s="2141">
        <v>62</v>
      </c>
      <c r="P71" s="2460"/>
    </row>
    <row r="72" spans="1:16" x14ac:dyDescent="0.25">
      <c r="A72" s="3863"/>
      <c r="B72" s="3844"/>
      <c r="C72" s="4574"/>
      <c r="D72" s="2439"/>
      <c r="E72" s="4066"/>
      <c r="F72" s="4552"/>
      <c r="G72" s="4636"/>
      <c r="H72" s="2461" t="s">
        <v>230</v>
      </c>
      <c r="I72" s="158">
        <v>201.5</v>
      </c>
      <c r="J72" s="77">
        <v>206.5</v>
      </c>
      <c r="K72" s="77">
        <v>206.5</v>
      </c>
      <c r="L72" s="4631" t="s">
        <v>1210</v>
      </c>
      <c r="M72" s="4570" t="s">
        <v>313</v>
      </c>
      <c r="N72" s="4570">
        <v>270</v>
      </c>
      <c r="O72" s="4570">
        <v>239</v>
      </c>
      <c r="P72" s="4645"/>
    </row>
    <row r="73" spans="1:16" x14ac:dyDescent="0.25">
      <c r="A73" s="3863"/>
      <c r="B73" s="3844"/>
      <c r="C73" s="4574"/>
      <c r="D73" s="2439"/>
      <c r="E73" s="4066"/>
      <c r="F73" s="4552"/>
      <c r="G73" s="4636"/>
      <c r="H73" s="38" t="s">
        <v>91</v>
      </c>
      <c r="I73" s="158">
        <v>52.4</v>
      </c>
      <c r="J73" s="77">
        <v>31</v>
      </c>
      <c r="K73" s="214">
        <v>19.899999999999999</v>
      </c>
      <c r="L73" s="4656"/>
      <c r="M73" s="4571"/>
      <c r="N73" s="4571"/>
      <c r="O73" s="4571"/>
      <c r="P73" s="4646"/>
    </row>
    <row r="74" spans="1:16" ht="13.8" thickBot="1" x14ac:dyDescent="0.3">
      <c r="A74" s="3840"/>
      <c r="B74" s="3865"/>
      <c r="C74" s="4575"/>
      <c r="D74" s="2440"/>
      <c r="E74" s="4067"/>
      <c r="F74" s="4553"/>
      <c r="G74" s="4637"/>
      <c r="H74" s="2462" t="s">
        <v>8</v>
      </c>
      <c r="I74" s="2100">
        <v>606.20000000000005</v>
      </c>
      <c r="J74" s="45">
        <f>SUM(J71:J73)</f>
        <v>516.79999999999995</v>
      </c>
      <c r="K74" s="45">
        <f>SUM(K71:K73)</f>
        <v>501.79999999999995</v>
      </c>
      <c r="L74" s="4632"/>
      <c r="M74" s="4572"/>
      <c r="N74" s="4572"/>
      <c r="O74" s="4572"/>
      <c r="P74" s="4647"/>
    </row>
    <row r="75" spans="1:16" ht="13.2" customHeight="1" x14ac:dyDescent="0.25">
      <c r="A75" s="3839" t="s">
        <v>7</v>
      </c>
      <c r="B75" s="3864" t="s">
        <v>9</v>
      </c>
      <c r="C75" s="4573" t="s">
        <v>9</v>
      </c>
      <c r="D75" s="2439"/>
      <c r="E75" s="4548" t="s">
        <v>1211</v>
      </c>
      <c r="F75" s="4551" t="s">
        <v>46</v>
      </c>
      <c r="G75" s="4554"/>
      <c r="H75" s="39" t="s">
        <v>27</v>
      </c>
      <c r="I75" s="158">
        <v>0</v>
      </c>
      <c r="J75" s="77">
        <v>0</v>
      </c>
      <c r="K75" s="2463">
        <v>0</v>
      </c>
      <c r="L75" s="4390" t="s">
        <v>1212</v>
      </c>
      <c r="M75" s="4559" t="s">
        <v>1002</v>
      </c>
      <c r="N75" s="4562">
        <v>2</v>
      </c>
      <c r="O75" s="4562">
        <v>0</v>
      </c>
      <c r="P75" s="4660" t="s">
        <v>1389</v>
      </c>
    </row>
    <row r="76" spans="1:16" x14ac:dyDescent="0.25">
      <c r="A76" s="3863"/>
      <c r="B76" s="3844"/>
      <c r="C76" s="4574"/>
      <c r="D76" s="2439"/>
      <c r="E76" s="4549"/>
      <c r="F76" s="4552"/>
      <c r="G76" s="4555"/>
      <c r="H76" s="38" t="s">
        <v>52</v>
      </c>
      <c r="I76" s="163">
        <v>0</v>
      </c>
      <c r="J76" s="78">
        <v>0</v>
      </c>
      <c r="K76" s="2464">
        <v>0</v>
      </c>
      <c r="L76" s="4557"/>
      <c r="M76" s="4560"/>
      <c r="N76" s="4563"/>
      <c r="O76" s="4563"/>
      <c r="P76" s="4661"/>
    </row>
    <row r="77" spans="1:16" ht="13.8" thickBot="1" x14ac:dyDescent="0.3">
      <c r="A77" s="3840"/>
      <c r="B77" s="3865"/>
      <c r="C77" s="4575"/>
      <c r="D77" s="2440"/>
      <c r="E77" s="4550"/>
      <c r="F77" s="4553"/>
      <c r="G77" s="4556"/>
      <c r="H77" s="103" t="s">
        <v>8</v>
      </c>
      <c r="I77" s="2100">
        <v>0</v>
      </c>
      <c r="J77" s="45">
        <v>0</v>
      </c>
      <c r="K77" s="99">
        <v>0</v>
      </c>
      <c r="L77" s="4558"/>
      <c r="M77" s="4561"/>
      <c r="N77" s="4564"/>
      <c r="O77" s="4564"/>
      <c r="P77" s="4662"/>
    </row>
    <row r="78" spans="1:16" ht="13.8" customHeight="1" thickBot="1" x14ac:dyDescent="0.3">
      <c r="A78" s="32" t="s">
        <v>7</v>
      </c>
      <c r="B78" s="2451" t="s">
        <v>9</v>
      </c>
      <c r="C78" s="4666" t="s">
        <v>308</v>
      </c>
      <c r="D78" s="3896"/>
      <c r="E78" s="3896"/>
      <c r="F78" s="3896"/>
      <c r="G78" s="3897"/>
      <c r="H78" s="2234" t="s">
        <v>8</v>
      </c>
      <c r="I78" s="2121">
        <v>606.20000000000005</v>
      </c>
      <c r="J78" s="2154">
        <f>SUM(J74)</f>
        <v>516.79999999999995</v>
      </c>
      <c r="K78" s="2466">
        <f>SUM(K74)</f>
        <v>501.79999999999995</v>
      </c>
      <c r="L78" s="4663"/>
      <c r="M78" s="4664"/>
      <c r="N78" s="4664"/>
      <c r="O78" s="4664"/>
      <c r="P78" s="4665"/>
    </row>
    <row r="79" spans="1:16" ht="13.8" thickBot="1" x14ac:dyDescent="0.3">
      <c r="A79" s="234"/>
      <c r="B79" s="2467"/>
      <c r="C79" s="2465"/>
      <c r="D79" s="2465"/>
      <c r="E79" s="2465"/>
      <c r="F79" s="2465"/>
      <c r="G79" s="2465"/>
      <c r="H79" s="2234" t="s">
        <v>8</v>
      </c>
      <c r="I79" s="2307"/>
      <c r="J79" s="2468"/>
      <c r="K79" s="2469"/>
      <c r="L79" s="2470"/>
      <c r="M79" s="2470"/>
      <c r="N79" s="2470"/>
      <c r="O79" s="2470"/>
      <c r="P79" s="2471"/>
    </row>
    <row r="80" spans="1:16" ht="13.8" thickBot="1" x14ac:dyDescent="0.3">
      <c r="A80" s="124" t="s">
        <v>7</v>
      </c>
      <c r="B80" s="4453" t="s">
        <v>11</v>
      </c>
      <c r="C80" s="4454"/>
      <c r="D80" s="4454"/>
      <c r="E80" s="4454"/>
      <c r="F80" s="4454"/>
      <c r="G80" s="4454"/>
      <c r="H80" s="4455"/>
      <c r="I80" s="2146">
        <f>SUM(I68,I78)</f>
        <v>39776.499999999993</v>
      </c>
      <c r="J80" s="2308">
        <f>SUM(J68,J78)</f>
        <v>45054.1</v>
      </c>
      <c r="K80" s="2308">
        <f>SUM(K68,K78)</f>
        <v>44816.599999999991</v>
      </c>
      <c r="L80" s="2472"/>
      <c r="M80" s="2472"/>
      <c r="N80" s="2472"/>
      <c r="O80" s="2472"/>
      <c r="P80" s="2473"/>
    </row>
    <row r="81" spans="1:16" ht="13.8" thickBot="1" x14ac:dyDescent="0.3">
      <c r="A81" s="3931" t="s">
        <v>12</v>
      </c>
      <c r="B81" s="3932"/>
      <c r="C81" s="3932"/>
      <c r="D81" s="3932"/>
      <c r="E81" s="3932"/>
      <c r="F81" s="3932"/>
      <c r="G81" s="3932"/>
      <c r="H81" s="3933"/>
      <c r="I81" s="2594">
        <f>SUM(I80)</f>
        <v>39776.499999999993</v>
      </c>
      <c r="J81" s="2474">
        <f>SUM(J80)</f>
        <v>45054.1</v>
      </c>
      <c r="K81" s="2474">
        <f>SUM(K80)</f>
        <v>44816.599999999991</v>
      </c>
      <c r="L81" s="4046"/>
      <c r="M81" s="4047"/>
      <c r="N81" s="4047"/>
      <c r="O81" s="4047"/>
      <c r="P81" s="4048"/>
    </row>
    <row r="82" spans="1:16" ht="13.2" customHeight="1" x14ac:dyDescent="0.25">
      <c r="A82" s="928" t="s">
        <v>431</v>
      </c>
      <c r="B82" s="928"/>
      <c r="C82" s="928"/>
      <c r="D82" s="928"/>
      <c r="E82" s="928"/>
      <c r="F82" s="928"/>
      <c r="G82" s="928"/>
      <c r="H82" s="928"/>
      <c r="I82" s="928"/>
      <c r="J82" s="928"/>
      <c r="K82" s="928"/>
      <c r="L82" s="928"/>
      <c r="M82" s="29"/>
      <c r="N82" s="28"/>
      <c r="O82" s="28"/>
      <c r="P82" s="28"/>
    </row>
    <row r="83" spans="1:16" x14ac:dyDescent="0.25">
      <c r="A83" s="29"/>
      <c r="B83" s="29"/>
      <c r="C83" s="29"/>
      <c r="D83" s="29"/>
      <c r="E83" s="29"/>
      <c r="F83" s="29"/>
      <c r="G83" s="29"/>
      <c r="H83" s="29"/>
      <c r="I83" s="29"/>
      <c r="J83" s="29"/>
      <c r="K83" s="29"/>
      <c r="L83" s="29"/>
      <c r="M83" s="29"/>
      <c r="N83" s="28"/>
      <c r="O83" s="28"/>
      <c r="P83" s="28"/>
    </row>
    <row r="84" spans="1:16" ht="16.2" thickBot="1" x14ac:dyDescent="0.3">
      <c r="A84" s="3"/>
      <c r="B84" s="3"/>
      <c r="C84" s="3"/>
      <c r="D84" s="3"/>
      <c r="E84" s="4201" t="s">
        <v>13</v>
      </c>
      <c r="F84" s="4201"/>
      <c r="G84" s="4201"/>
      <c r="H84" s="4201"/>
      <c r="I84" s="4201"/>
      <c r="J84" s="4201"/>
      <c r="K84" s="4201"/>
      <c r="L84" s="2316"/>
      <c r="M84" s="2316"/>
      <c r="N84" s="3"/>
      <c r="O84" s="3"/>
      <c r="P84" s="3"/>
    </row>
    <row r="85" spans="1:16" ht="51.6" customHeight="1" thickBot="1" x14ac:dyDescent="0.3">
      <c r="A85" s="3"/>
      <c r="B85" s="3"/>
      <c r="C85" s="3"/>
      <c r="D85" s="3"/>
      <c r="E85" s="653"/>
      <c r="F85" s="654"/>
      <c r="G85" s="654"/>
      <c r="H85" s="655"/>
      <c r="I85" s="223" t="s">
        <v>192</v>
      </c>
      <c r="J85" s="233" t="s">
        <v>193</v>
      </c>
      <c r="K85" s="31" t="s">
        <v>83</v>
      </c>
      <c r="L85" s="3"/>
      <c r="M85" s="3"/>
      <c r="N85" s="3"/>
      <c r="O85" s="3"/>
      <c r="P85" s="3"/>
    </row>
    <row r="86" spans="1:16" ht="13.2" customHeight="1" thickBot="1" x14ac:dyDescent="0.3">
      <c r="A86" s="3"/>
      <c r="B86" s="3"/>
      <c r="C86" s="3"/>
      <c r="D86" s="3"/>
      <c r="E86" s="3559" t="s">
        <v>14</v>
      </c>
      <c r="F86" s="3560"/>
      <c r="G86" s="3560"/>
      <c r="H86" s="3561"/>
      <c r="I86" s="2486">
        <f>SUM(I87:I97)</f>
        <v>18341.800000000003</v>
      </c>
      <c r="J86" s="2486">
        <f>SUM(J87:J97)</f>
        <v>22139.1</v>
      </c>
      <c r="K86" s="2486">
        <f t="shared" ref="K86" si="8">SUM(K87:K97)</f>
        <v>21927.3</v>
      </c>
      <c r="L86" s="123"/>
      <c r="M86" s="3"/>
      <c r="N86" s="3"/>
      <c r="O86" s="3"/>
      <c r="P86" s="3"/>
    </row>
    <row r="87" spans="1:16" ht="13.2" customHeight="1" x14ac:dyDescent="0.25">
      <c r="A87" s="3"/>
      <c r="B87" s="3"/>
      <c r="C87" s="3"/>
      <c r="D87" s="3"/>
      <c r="E87" s="3765" t="s">
        <v>238</v>
      </c>
      <c r="F87" s="3766"/>
      <c r="G87" s="3766"/>
      <c r="H87" s="3767"/>
      <c r="I87" s="96">
        <v>11550.7</v>
      </c>
      <c r="J87" s="96">
        <v>12994.5</v>
      </c>
      <c r="K87" s="96">
        <v>12903.3</v>
      </c>
      <c r="L87" s="3"/>
      <c r="M87" s="123"/>
      <c r="N87" s="3"/>
      <c r="O87" s="33"/>
      <c r="P87" s="3"/>
    </row>
    <row r="88" spans="1:16" x14ac:dyDescent="0.25">
      <c r="A88" s="3"/>
      <c r="B88" s="3"/>
      <c r="C88" s="3"/>
      <c r="D88" s="3"/>
      <c r="E88" s="3765" t="s">
        <v>239</v>
      </c>
      <c r="F88" s="3766"/>
      <c r="G88" s="3766"/>
      <c r="H88" s="3767"/>
      <c r="I88" s="2487">
        <v>249.2</v>
      </c>
      <c r="J88" s="2487">
        <v>290.39999999999998</v>
      </c>
      <c r="K88" s="2487">
        <v>263.60000000000002</v>
      </c>
      <c r="L88" s="3"/>
      <c r="M88" s="3"/>
      <c r="N88" s="3"/>
      <c r="O88" s="3"/>
      <c r="P88" s="3"/>
    </row>
    <row r="89" spans="1:16" x14ac:dyDescent="0.25">
      <c r="A89" s="3"/>
      <c r="B89" s="3"/>
      <c r="C89" s="3"/>
      <c r="D89" s="3"/>
      <c r="E89" s="3765" t="s">
        <v>240</v>
      </c>
      <c r="F89" s="3766"/>
      <c r="G89" s="3766"/>
      <c r="H89" s="3767"/>
      <c r="I89" s="2487">
        <v>1334.6</v>
      </c>
      <c r="J89" s="2487">
        <v>2492</v>
      </c>
      <c r="K89" s="2487">
        <v>2444.9</v>
      </c>
      <c r="L89" s="3"/>
      <c r="M89" s="3"/>
      <c r="N89" s="3"/>
      <c r="O89" s="3"/>
      <c r="P89" s="3"/>
    </row>
    <row r="90" spans="1:16" ht="13.2" customHeight="1" x14ac:dyDescent="0.25">
      <c r="A90" s="3"/>
      <c r="B90" s="3"/>
      <c r="C90" s="3"/>
      <c r="D90" s="3"/>
      <c r="E90" s="3765" t="s">
        <v>241</v>
      </c>
      <c r="F90" s="3766"/>
      <c r="G90" s="3766"/>
      <c r="H90" s="3767"/>
      <c r="I90" s="2487">
        <v>0</v>
      </c>
      <c r="J90" s="2487">
        <v>0</v>
      </c>
      <c r="K90" s="2487">
        <v>0</v>
      </c>
      <c r="L90" s="3"/>
      <c r="M90" s="3"/>
      <c r="N90" s="3"/>
      <c r="O90" s="3"/>
      <c r="P90" s="3"/>
    </row>
    <row r="91" spans="1:16" ht="13.8" customHeight="1" x14ac:dyDescent="0.25">
      <c r="A91" s="3"/>
      <c r="B91" s="3"/>
      <c r="C91" s="3"/>
      <c r="D91" s="3"/>
      <c r="E91" s="3774" t="s">
        <v>242</v>
      </c>
      <c r="F91" s="3775"/>
      <c r="G91" s="3775"/>
      <c r="H91" s="3776"/>
      <c r="I91" s="2488">
        <v>0</v>
      </c>
      <c r="J91" s="2488">
        <v>0</v>
      </c>
      <c r="K91" s="2488">
        <v>0</v>
      </c>
      <c r="L91" s="3"/>
      <c r="M91" s="3"/>
      <c r="N91" s="3"/>
      <c r="O91" s="3"/>
      <c r="P91" s="3"/>
    </row>
    <row r="92" spans="1:16" x14ac:dyDescent="0.25">
      <c r="A92" s="3"/>
      <c r="B92" s="3"/>
      <c r="C92" s="3"/>
      <c r="D92" s="3"/>
      <c r="E92" s="230" t="s">
        <v>243</v>
      </c>
      <c r="F92" s="231"/>
      <c r="G92" s="231"/>
      <c r="H92" s="232"/>
      <c r="I92" s="2487">
        <v>131.9</v>
      </c>
      <c r="J92" s="2487">
        <v>134</v>
      </c>
      <c r="K92" s="2487">
        <v>134</v>
      </c>
      <c r="L92" s="3"/>
      <c r="M92" s="3"/>
      <c r="N92" s="3"/>
      <c r="O92" s="3"/>
      <c r="P92" s="3"/>
    </row>
    <row r="93" spans="1:16" ht="13.2" customHeight="1" x14ac:dyDescent="0.25">
      <c r="A93" s="3"/>
      <c r="B93" s="3"/>
      <c r="C93" s="3"/>
      <c r="D93" s="3"/>
      <c r="E93" s="3765" t="s">
        <v>244</v>
      </c>
      <c r="F93" s="3766"/>
      <c r="G93" s="3766"/>
      <c r="H93" s="3767"/>
      <c r="I93" s="2487">
        <v>4366.5</v>
      </c>
      <c r="J93" s="2487">
        <v>5540.7</v>
      </c>
      <c r="K93" s="2487">
        <v>5506.9</v>
      </c>
      <c r="L93" s="3"/>
      <c r="M93" s="3"/>
      <c r="N93" s="130"/>
      <c r="O93" s="130"/>
      <c r="P93" s="130"/>
    </row>
    <row r="94" spans="1:16" ht="13.2" customHeight="1" x14ac:dyDescent="0.25">
      <c r="A94" s="3"/>
      <c r="B94" s="3"/>
      <c r="C94" s="3"/>
      <c r="D94" s="3"/>
      <c r="E94" s="3765" t="s">
        <v>245</v>
      </c>
      <c r="F94" s="3766"/>
      <c r="G94" s="3766"/>
      <c r="H94" s="3767"/>
      <c r="I94" s="2489">
        <v>51.2</v>
      </c>
      <c r="J94" s="2489">
        <v>51.2</v>
      </c>
      <c r="K94" s="2489">
        <v>51.2</v>
      </c>
      <c r="L94" s="3"/>
      <c r="M94" s="3"/>
      <c r="N94" s="3"/>
      <c r="O94" s="3"/>
      <c r="P94" s="3"/>
    </row>
    <row r="95" spans="1:16" ht="13.2" customHeight="1" x14ac:dyDescent="0.25">
      <c r="A95" s="3"/>
      <c r="B95" s="3"/>
      <c r="C95" s="3"/>
      <c r="D95" s="3"/>
      <c r="E95" s="3765" t="s">
        <v>246</v>
      </c>
      <c r="F95" s="3766"/>
      <c r="G95" s="3766"/>
      <c r="H95" s="3767"/>
      <c r="I95" s="2489">
        <v>0</v>
      </c>
      <c r="J95" s="2489">
        <v>0</v>
      </c>
      <c r="K95" s="2489">
        <v>0</v>
      </c>
      <c r="L95" s="3"/>
      <c r="M95" s="3"/>
      <c r="N95" s="3"/>
      <c r="O95" s="3"/>
      <c r="P95" s="3"/>
    </row>
    <row r="96" spans="1:16" x14ac:dyDescent="0.25">
      <c r="A96" s="3"/>
      <c r="B96" s="3"/>
      <c r="C96" s="3"/>
      <c r="D96" s="3"/>
      <c r="E96" s="3765" t="s">
        <v>247</v>
      </c>
      <c r="F96" s="3766"/>
      <c r="G96" s="3766"/>
      <c r="H96" s="3767"/>
      <c r="I96" s="2489">
        <v>55.2</v>
      </c>
      <c r="J96" s="2489">
        <v>33.799999999999997</v>
      </c>
      <c r="K96" s="2489">
        <v>20.9</v>
      </c>
      <c r="L96" s="3"/>
      <c r="M96" s="1"/>
      <c r="N96" s="23"/>
      <c r="O96" s="17"/>
      <c r="P96" s="17"/>
    </row>
    <row r="97" spans="1:13" ht="13.8" thickBot="1" x14ac:dyDescent="0.3">
      <c r="A97" s="197"/>
      <c r="B97" s="197"/>
      <c r="C97" s="197"/>
      <c r="D97" s="197"/>
      <c r="E97" s="3768" t="s">
        <v>248</v>
      </c>
      <c r="F97" s="3769"/>
      <c r="G97" s="3769"/>
      <c r="H97" s="3770"/>
      <c r="I97" s="2490">
        <v>602.5</v>
      </c>
      <c r="J97" s="2490">
        <v>602.5</v>
      </c>
      <c r="K97" s="2490">
        <v>602.5</v>
      </c>
      <c r="L97" s="3"/>
      <c r="M97" s="1"/>
    </row>
    <row r="98" spans="1:13" ht="13.8" thickBot="1" x14ac:dyDescent="0.3">
      <c r="A98" s="197"/>
      <c r="B98" s="197"/>
      <c r="C98" s="197"/>
      <c r="D98" s="197"/>
      <c r="E98" s="3537" t="s">
        <v>15</v>
      </c>
      <c r="F98" s="3538"/>
      <c r="G98" s="3538"/>
      <c r="H98" s="3538"/>
      <c r="I98" s="2486">
        <f>I99*1</f>
        <v>21434.799999999999</v>
      </c>
      <c r="J98" s="2486">
        <f>J99*1</f>
        <v>22915</v>
      </c>
      <c r="K98" s="2486">
        <f>SUM(K99)</f>
        <v>22889.3</v>
      </c>
      <c r="L98" s="3"/>
      <c r="M98" s="1"/>
    </row>
    <row r="99" spans="1:13" ht="13.8" customHeight="1" thickBot="1" x14ac:dyDescent="0.3">
      <c r="A99" s="197"/>
      <c r="B99" s="197"/>
      <c r="C99" s="197"/>
      <c r="D99" s="197"/>
      <c r="E99" s="4657" t="s">
        <v>249</v>
      </c>
      <c r="F99" s="4658"/>
      <c r="G99" s="4658"/>
      <c r="H99" s="4659"/>
      <c r="I99" s="96">
        <v>21434.799999999999</v>
      </c>
      <c r="J99" s="96">
        <v>22915</v>
      </c>
      <c r="K99" s="96">
        <v>22889.3</v>
      </c>
      <c r="L99" s="197"/>
    </row>
    <row r="100" spans="1:13" ht="13.8" thickBot="1" x14ac:dyDescent="0.3">
      <c r="A100" s="197"/>
      <c r="B100" s="197"/>
      <c r="C100" s="197"/>
      <c r="D100" s="197"/>
      <c r="E100" s="3762"/>
      <c r="F100" s="3763"/>
      <c r="G100" s="3763"/>
      <c r="H100" s="3764"/>
      <c r="I100" s="2491">
        <f>I86+I99</f>
        <v>39776.600000000006</v>
      </c>
      <c r="J100" s="2491">
        <f>J86+J99</f>
        <v>45054.1</v>
      </c>
      <c r="K100" s="2491">
        <f>SUM(K86,K98)</f>
        <v>44816.6</v>
      </c>
      <c r="L100" s="197"/>
    </row>
    <row r="101" spans="1:13" x14ac:dyDescent="0.25">
      <c r="A101" s="197"/>
      <c r="B101" s="197"/>
      <c r="C101" s="197"/>
      <c r="D101" s="197"/>
      <c r="E101" s="197"/>
      <c r="F101" s="197"/>
      <c r="G101" s="197"/>
      <c r="H101" s="197"/>
      <c r="I101" s="197"/>
      <c r="J101" s="197"/>
      <c r="K101" s="197"/>
      <c r="L101" s="197"/>
    </row>
  </sheetData>
  <mergeCells count="184">
    <mergeCell ref="E99:H99"/>
    <mergeCell ref="E100:H100"/>
    <mergeCell ref="P75:P77"/>
    <mergeCell ref="L78:P78"/>
    <mergeCell ref="B80:H80"/>
    <mergeCell ref="A81:H81"/>
    <mergeCell ref="L81:P81"/>
    <mergeCell ref="E84:K84"/>
    <mergeCell ref="E86:H86"/>
    <mergeCell ref="E87:H87"/>
    <mergeCell ref="E88:H88"/>
    <mergeCell ref="E90:H90"/>
    <mergeCell ref="E91:H91"/>
    <mergeCell ref="E93:H93"/>
    <mergeCell ref="E94:H94"/>
    <mergeCell ref="E95:H95"/>
    <mergeCell ref="E96:H96"/>
    <mergeCell ref="E97:H97"/>
    <mergeCell ref="E98:H98"/>
    <mergeCell ref="E89:H89"/>
    <mergeCell ref="C78:G78"/>
    <mergeCell ref="A75:A77"/>
    <mergeCell ref="B75:B77"/>
    <mergeCell ref="C75:C77"/>
    <mergeCell ref="P72:P74"/>
    <mergeCell ref="A63:A67"/>
    <mergeCell ref="B63:B67"/>
    <mergeCell ref="E63:E67"/>
    <mergeCell ref="F63:F67"/>
    <mergeCell ref="G63:G67"/>
    <mergeCell ref="L64:L67"/>
    <mergeCell ref="M64:M67"/>
    <mergeCell ref="N64:N67"/>
    <mergeCell ref="O64:O67"/>
    <mergeCell ref="P63:P67"/>
    <mergeCell ref="A71:A74"/>
    <mergeCell ref="B71:B74"/>
    <mergeCell ref="C71:C74"/>
    <mergeCell ref="E71:E74"/>
    <mergeCell ref="F71:F74"/>
    <mergeCell ref="G71:G74"/>
    <mergeCell ref="L72:L74"/>
    <mergeCell ref="M72:M74"/>
    <mergeCell ref="N72:N74"/>
    <mergeCell ref="P57:P58"/>
    <mergeCell ref="A59:A62"/>
    <mergeCell ref="B59:B62"/>
    <mergeCell ref="E59:E62"/>
    <mergeCell ref="F59:F62"/>
    <mergeCell ref="G59:G62"/>
    <mergeCell ref="L61:L62"/>
    <mergeCell ref="M61:M62"/>
    <mergeCell ref="N61:N62"/>
    <mergeCell ref="O61:O62"/>
    <mergeCell ref="A53:A58"/>
    <mergeCell ref="B53:B58"/>
    <mergeCell ref="E53:E58"/>
    <mergeCell ref="F53:F58"/>
    <mergeCell ref="G53:G58"/>
    <mergeCell ref="H55:H57"/>
    <mergeCell ref="I55:I57"/>
    <mergeCell ref="J55:J57"/>
    <mergeCell ref="K55:K57"/>
    <mergeCell ref="P59:P62"/>
    <mergeCell ref="P47:P48"/>
    <mergeCell ref="A49:A52"/>
    <mergeCell ref="B49:B52"/>
    <mergeCell ref="C49:C52"/>
    <mergeCell ref="E49:E52"/>
    <mergeCell ref="F49:F52"/>
    <mergeCell ref="G49:G52"/>
    <mergeCell ref="L50:L52"/>
    <mergeCell ref="M50:M52"/>
    <mergeCell ref="N50:N52"/>
    <mergeCell ref="O50:O52"/>
    <mergeCell ref="A45:A48"/>
    <mergeCell ref="B45:B48"/>
    <mergeCell ref="C45:C48"/>
    <mergeCell ref="E45:E48"/>
    <mergeCell ref="F45:F48"/>
    <mergeCell ref="G45:G48"/>
    <mergeCell ref="L47:L48"/>
    <mergeCell ref="M47:M48"/>
    <mergeCell ref="N47:N48"/>
    <mergeCell ref="O47:O48"/>
    <mergeCell ref="P49:P52"/>
    <mergeCell ref="M34:M38"/>
    <mergeCell ref="N34:N38"/>
    <mergeCell ref="O34:O38"/>
    <mergeCell ref="P34:P38"/>
    <mergeCell ref="A39:A44"/>
    <mergeCell ref="B39:B44"/>
    <mergeCell ref="C39:C44"/>
    <mergeCell ref="E39:E44"/>
    <mergeCell ref="F39:F44"/>
    <mergeCell ref="G39:G44"/>
    <mergeCell ref="L39:L44"/>
    <mergeCell ref="M39:M44"/>
    <mergeCell ref="N39:N44"/>
    <mergeCell ref="O39:O44"/>
    <mergeCell ref="P39:P44"/>
    <mergeCell ref="A34:A38"/>
    <mergeCell ref="B34:B38"/>
    <mergeCell ref="C34:C38"/>
    <mergeCell ref="E34:E38"/>
    <mergeCell ref="F34:F38"/>
    <mergeCell ref="G34:G38"/>
    <mergeCell ref="L34:L38"/>
    <mergeCell ref="P20:P27"/>
    <mergeCell ref="A28:A33"/>
    <mergeCell ref="B28:B33"/>
    <mergeCell ref="C28:C33"/>
    <mergeCell ref="E28:E33"/>
    <mergeCell ref="F28:F33"/>
    <mergeCell ref="G28:G33"/>
    <mergeCell ref="L28:L33"/>
    <mergeCell ref="M28:M33"/>
    <mergeCell ref="N28:N33"/>
    <mergeCell ref="O28:O33"/>
    <mergeCell ref="P28:P33"/>
    <mergeCell ref="A20:A27"/>
    <mergeCell ref="B20:B27"/>
    <mergeCell ref="C20:C27"/>
    <mergeCell ref="E20:E27"/>
    <mergeCell ref="F20:F27"/>
    <mergeCell ref="G20:G27"/>
    <mergeCell ref="L20:L27"/>
    <mergeCell ref="M20:M27"/>
    <mergeCell ref="N20:N27"/>
    <mergeCell ref="O20:O27"/>
    <mergeCell ref="B12:B15"/>
    <mergeCell ref="C12:C15"/>
    <mergeCell ref="E12:E15"/>
    <mergeCell ref="F12:F15"/>
    <mergeCell ref="G12:G15"/>
    <mergeCell ref="L12:L15"/>
    <mergeCell ref="M12:M15"/>
    <mergeCell ref="N12:N15"/>
    <mergeCell ref="A16:A19"/>
    <mergeCell ref="B16:B19"/>
    <mergeCell ref="C16:C19"/>
    <mergeCell ref="E16:E19"/>
    <mergeCell ref="F16:F19"/>
    <mergeCell ref="G16:G19"/>
    <mergeCell ref="L16:L19"/>
    <mergeCell ref="M16:M19"/>
    <mergeCell ref="N16:N19"/>
    <mergeCell ref="E75:E77"/>
    <mergeCell ref="F75:F77"/>
    <mergeCell ref="G75:G77"/>
    <mergeCell ref="L75:L77"/>
    <mergeCell ref="M75:M77"/>
    <mergeCell ref="N75:N77"/>
    <mergeCell ref="O75:O77"/>
    <mergeCell ref="L57:L58"/>
    <mergeCell ref="M57:M58"/>
    <mergeCell ref="N57:N58"/>
    <mergeCell ref="O57:O58"/>
    <mergeCell ref="E68:G68"/>
    <mergeCell ref="O72:O74"/>
    <mergeCell ref="D2:O2"/>
    <mergeCell ref="D3:Q3"/>
    <mergeCell ref="O16:O19"/>
    <mergeCell ref="C10:P10"/>
    <mergeCell ref="C11:K11"/>
    <mergeCell ref="O12:O15"/>
    <mergeCell ref="P12:P15"/>
    <mergeCell ref="P16:P19"/>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A12:A15"/>
  </mergeCells>
  <pageMargins left="0.7" right="0.7" top="0.75" bottom="0.75" header="0.3" footer="0.3"/>
  <pageSetup paperSize="9" scale="7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73"/>
  <sheetViews>
    <sheetView topLeftCell="B7" workbookViewId="0">
      <selection activeCell="M10" sqref="M10"/>
    </sheetView>
  </sheetViews>
  <sheetFormatPr defaultRowHeight="13.2" x14ac:dyDescent="0.25"/>
  <cols>
    <col min="2" max="2" width="3.5546875" customWidth="1"/>
    <col min="3" max="3" width="2.5546875" customWidth="1"/>
    <col min="4" max="4" width="3.6640625" customWidth="1"/>
    <col min="5" max="5" width="2.5546875" customWidth="1"/>
    <col min="6" max="6" width="26.88671875" customWidth="1"/>
    <col min="7" max="7" width="7.88671875" customWidth="1"/>
    <col min="8" max="8" width="4.44140625" customWidth="1"/>
    <col min="9" max="9" width="7.33203125" customWidth="1"/>
    <col min="10" max="10" width="10" customWidth="1"/>
    <col min="11" max="11" width="9.44140625" customWidth="1"/>
    <col min="12" max="12" width="8.6640625" customWidth="1"/>
    <col min="13" max="13" width="26.21875" customWidth="1"/>
    <col min="15" max="15" width="6.88671875" customWidth="1"/>
    <col min="16" max="16" width="6.5546875" customWidth="1"/>
    <col min="17" max="17" width="41.77734375" customWidth="1"/>
  </cols>
  <sheetData>
    <row r="2" spans="2:17" ht="13.8" x14ac:dyDescent="0.25">
      <c r="B2" s="3"/>
      <c r="C2" s="3"/>
      <c r="D2" s="3"/>
      <c r="E2" s="4049" t="s">
        <v>191</v>
      </c>
      <c r="F2" s="4049"/>
      <c r="G2" s="4049"/>
      <c r="H2" s="4049"/>
      <c r="I2" s="4049"/>
      <c r="J2" s="4049"/>
      <c r="K2" s="4049"/>
      <c r="L2" s="4528"/>
      <c r="M2" s="4528"/>
      <c r="N2" s="4528"/>
      <c r="O2" s="4528"/>
      <c r="P2" s="4528"/>
    </row>
    <row r="3" spans="2:17" ht="13.8" x14ac:dyDescent="0.25">
      <c r="B3" s="28"/>
      <c r="C3" s="16"/>
      <c r="D3" s="16"/>
      <c r="E3" s="4049" t="s">
        <v>182</v>
      </c>
      <c r="F3" s="4049"/>
      <c r="G3" s="4049"/>
      <c r="H3" s="4049"/>
      <c r="I3" s="4049"/>
      <c r="J3" s="4049"/>
      <c r="K3" s="4049"/>
      <c r="L3" s="4050"/>
      <c r="M3" s="4050"/>
      <c r="N3" s="4050"/>
      <c r="O3" s="93"/>
      <c r="P3" s="93"/>
    </row>
    <row r="4" spans="2:17" ht="13.8" thickBot="1" x14ac:dyDescent="0.3">
      <c r="Q4" s="197" t="s">
        <v>513</v>
      </c>
    </row>
    <row r="5" spans="2:17" ht="14.4" thickBot="1" x14ac:dyDescent="0.3">
      <c r="B5" s="3729" t="s">
        <v>0</v>
      </c>
      <c r="C5" s="3729" t="s">
        <v>1</v>
      </c>
      <c r="D5" s="3732" t="s">
        <v>2</v>
      </c>
      <c r="E5" s="3729" t="s">
        <v>256</v>
      </c>
      <c r="F5" s="3735" t="s">
        <v>3</v>
      </c>
      <c r="G5" s="3715" t="s">
        <v>4</v>
      </c>
      <c r="H5" s="3732" t="s">
        <v>5</v>
      </c>
      <c r="I5" s="3715" t="s">
        <v>6</v>
      </c>
      <c r="J5" s="3713" t="s">
        <v>192</v>
      </c>
      <c r="K5" s="3715" t="s">
        <v>193</v>
      </c>
      <c r="L5" s="3715" t="s">
        <v>83</v>
      </c>
      <c r="M5" s="3717" t="s">
        <v>991</v>
      </c>
      <c r="N5" s="3718"/>
      <c r="O5" s="3718"/>
      <c r="P5" s="3718"/>
      <c r="Q5" s="3719"/>
    </row>
    <row r="6" spans="2:17" ht="13.8" x14ac:dyDescent="0.25">
      <c r="B6" s="3730"/>
      <c r="C6" s="3730"/>
      <c r="D6" s="3733"/>
      <c r="E6" s="3730"/>
      <c r="F6" s="3736"/>
      <c r="G6" s="3716"/>
      <c r="H6" s="3733"/>
      <c r="I6" s="3716"/>
      <c r="J6" s="3714"/>
      <c r="K6" s="3716"/>
      <c r="L6" s="3716"/>
      <c r="M6" s="3720" t="s">
        <v>306</v>
      </c>
      <c r="N6" s="3721" t="s">
        <v>194</v>
      </c>
      <c r="O6" s="3723"/>
      <c r="P6" s="3723"/>
      <c r="Q6" s="3724"/>
    </row>
    <row r="7" spans="2:17" ht="163.80000000000001" customHeight="1" thickBot="1" x14ac:dyDescent="0.3">
      <c r="B7" s="3812"/>
      <c r="C7" s="3812"/>
      <c r="D7" s="3811"/>
      <c r="E7" s="3812"/>
      <c r="F7" s="3813"/>
      <c r="G7" s="3810"/>
      <c r="H7" s="3811"/>
      <c r="I7" s="3810"/>
      <c r="J7" s="3826"/>
      <c r="K7" s="3810"/>
      <c r="L7" s="3810"/>
      <c r="M7" s="3823"/>
      <c r="N7" s="3824"/>
      <c r="O7" s="218" t="s">
        <v>53</v>
      </c>
      <c r="P7" s="219" t="s">
        <v>54</v>
      </c>
      <c r="Q7" s="821" t="s">
        <v>446</v>
      </c>
    </row>
    <row r="8" spans="2:17" ht="16.2" thickBot="1" x14ac:dyDescent="0.35">
      <c r="B8" s="834" t="s">
        <v>7</v>
      </c>
      <c r="C8" s="931" t="s">
        <v>1213</v>
      </c>
      <c r="D8" s="1237"/>
      <c r="E8" s="1238"/>
      <c r="F8" s="1237"/>
      <c r="G8" s="1238"/>
      <c r="H8" s="1238"/>
      <c r="I8" s="1238"/>
      <c r="J8" s="1238"/>
      <c r="K8" s="1237"/>
      <c r="L8" s="1238"/>
      <c r="M8" s="2064"/>
      <c r="N8" s="2065"/>
      <c r="O8" s="2066"/>
      <c r="P8" s="2067"/>
      <c r="Q8" s="2068"/>
    </row>
    <row r="9" spans="2:17" ht="39" customHeight="1" thickBot="1" x14ac:dyDescent="0.3">
      <c r="B9" s="4417"/>
      <c r="C9" s="667"/>
      <c r="D9" s="668"/>
      <c r="E9" s="668"/>
      <c r="F9" s="669"/>
      <c r="G9" s="668"/>
      <c r="H9" s="668"/>
      <c r="I9" s="668"/>
      <c r="J9" s="670"/>
      <c r="K9" s="670"/>
      <c r="L9" s="2166"/>
      <c r="M9" s="82" t="s">
        <v>1214</v>
      </c>
      <c r="N9" s="205" t="s">
        <v>1215</v>
      </c>
      <c r="O9" s="205">
        <v>78.37</v>
      </c>
      <c r="P9" s="205">
        <v>75.599999999999994</v>
      </c>
      <c r="Q9" s="2674" t="s">
        <v>1820</v>
      </c>
    </row>
    <row r="10" spans="2:17" ht="43.8" customHeight="1" thickBot="1" x14ac:dyDescent="0.3">
      <c r="B10" s="4418"/>
      <c r="C10" s="2069"/>
      <c r="D10" s="2070"/>
      <c r="E10" s="2070"/>
      <c r="F10" s="2071"/>
      <c r="G10" s="2070"/>
      <c r="H10" s="2070"/>
      <c r="I10" s="2070"/>
      <c r="J10" s="2072"/>
      <c r="K10" s="2072"/>
      <c r="L10" s="2073"/>
      <c r="M10" s="172" t="s">
        <v>1216</v>
      </c>
      <c r="N10" s="205" t="s">
        <v>360</v>
      </c>
      <c r="O10" s="2492">
        <v>102.5</v>
      </c>
      <c r="P10" s="2492">
        <v>101.8</v>
      </c>
      <c r="Q10" s="2674" t="s">
        <v>1820</v>
      </c>
    </row>
    <row r="11" spans="2:17" ht="24.6" customHeight="1" thickBot="1" x14ac:dyDescent="0.3">
      <c r="B11" s="675" t="s">
        <v>7</v>
      </c>
      <c r="C11" s="765" t="s">
        <v>7</v>
      </c>
      <c r="D11" s="2493" t="s">
        <v>995</v>
      </c>
      <c r="E11" s="2078"/>
      <c r="F11" s="2079"/>
      <c r="G11" s="2080"/>
      <c r="H11" s="2080"/>
      <c r="I11" s="2080"/>
      <c r="J11" s="2080"/>
      <c r="K11" s="2080"/>
      <c r="L11" s="2080"/>
      <c r="M11" s="2080"/>
      <c r="N11" s="2080"/>
      <c r="O11" s="2080"/>
      <c r="P11" s="2080"/>
      <c r="Q11" s="2081"/>
    </row>
    <row r="12" spans="2:17" ht="70.8" customHeight="1" thickBot="1" x14ac:dyDescent="0.3">
      <c r="B12" s="4207"/>
      <c r="C12" s="3075"/>
      <c r="D12" s="4669"/>
      <c r="E12" s="4670"/>
      <c r="F12" s="4670"/>
      <c r="G12" s="4670"/>
      <c r="H12" s="4670"/>
      <c r="I12" s="4670"/>
      <c r="J12" s="4670"/>
      <c r="K12" s="4670"/>
      <c r="L12" s="4671"/>
      <c r="M12" s="242" t="s">
        <v>1217</v>
      </c>
      <c r="N12" s="2084" t="s">
        <v>1218</v>
      </c>
      <c r="O12" s="2084">
        <v>1.1000000000000001</v>
      </c>
      <c r="P12" s="2298">
        <v>-0.8</v>
      </c>
      <c r="Q12" s="2882" t="s">
        <v>1464</v>
      </c>
    </row>
    <row r="13" spans="2:17" ht="85.2" customHeight="1" thickBot="1" x14ac:dyDescent="0.3">
      <c r="B13" s="4208"/>
      <c r="C13" s="1166"/>
      <c r="D13" s="4672"/>
      <c r="E13" s="4673"/>
      <c r="F13" s="4673"/>
      <c r="G13" s="4673"/>
      <c r="H13" s="4673"/>
      <c r="I13" s="4673"/>
      <c r="J13" s="4673"/>
      <c r="K13" s="4673"/>
      <c r="L13" s="4674"/>
      <c r="M13" s="240" t="s">
        <v>1219</v>
      </c>
      <c r="N13" s="2881" t="s">
        <v>360</v>
      </c>
      <c r="O13" s="134">
        <v>126.6</v>
      </c>
      <c r="P13" s="134">
        <v>108.7</v>
      </c>
      <c r="Q13" s="2674" t="s">
        <v>1465</v>
      </c>
    </row>
    <row r="14" spans="2:17" ht="96" customHeight="1" thickBot="1" x14ac:dyDescent="0.3">
      <c r="B14" s="4401"/>
      <c r="C14" s="765"/>
      <c r="D14" s="4675"/>
      <c r="E14" s="4676"/>
      <c r="F14" s="4676"/>
      <c r="G14" s="4676"/>
      <c r="H14" s="4676"/>
      <c r="I14" s="4676"/>
      <c r="J14" s="4676"/>
      <c r="K14" s="4676"/>
      <c r="L14" s="4677"/>
      <c r="M14" s="2494" t="s">
        <v>1220</v>
      </c>
      <c r="N14" s="2881" t="s">
        <v>360</v>
      </c>
      <c r="O14" s="134">
        <v>35.299999999999997</v>
      </c>
      <c r="P14" s="134">
        <v>29.4</v>
      </c>
      <c r="Q14" s="2674" t="s">
        <v>1482</v>
      </c>
    </row>
    <row r="15" spans="2:17" ht="105.6" x14ac:dyDescent="0.25">
      <c r="B15" s="3794" t="s">
        <v>7</v>
      </c>
      <c r="C15" s="3797" t="s">
        <v>7</v>
      </c>
      <c r="D15" s="4392" t="s">
        <v>7</v>
      </c>
      <c r="E15" s="1296"/>
      <c r="F15" s="3803" t="s">
        <v>1221</v>
      </c>
      <c r="G15" s="4068" t="s">
        <v>183</v>
      </c>
      <c r="H15" s="4071" t="s">
        <v>190</v>
      </c>
      <c r="I15" s="149" t="s">
        <v>230</v>
      </c>
      <c r="J15" s="155">
        <v>920.5</v>
      </c>
      <c r="K15" s="155">
        <v>920.5</v>
      </c>
      <c r="L15" s="154">
        <v>919.7</v>
      </c>
      <c r="M15" s="198" t="s">
        <v>1222</v>
      </c>
      <c r="N15" s="3092" t="s">
        <v>1223</v>
      </c>
      <c r="O15" s="3054" t="s">
        <v>170</v>
      </c>
      <c r="P15" s="3054" t="s">
        <v>170</v>
      </c>
      <c r="Q15" s="2523" t="s">
        <v>1466</v>
      </c>
    </row>
    <row r="16" spans="2:17" ht="26.4" x14ac:dyDescent="0.25">
      <c r="B16" s="3795"/>
      <c r="C16" s="3798"/>
      <c r="D16" s="4388"/>
      <c r="E16" s="1308"/>
      <c r="F16" s="3804"/>
      <c r="G16" s="4069"/>
      <c r="H16" s="4072"/>
      <c r="I16" s="157" t="s">
        <v>27</v>
      </c>
      <c r="J16" s="163">
        <v>27.8</v>
      </c>
      <c r="K16" s="163">
        <v>27.8</v>
      </c>
      <c r="L16" s="162">
        <v>25</v>
      </c>
      <c r="M16" s="200" t="s">
        <v>1224</v>
      </c>
      <c r="N16" s="1179" t="s">
        <v>264</v>
      </c>
      <c r="O16" s="2110" t="s">
        <v>1225</v>
      </c>
      <c r="P16" s="2110" t="s">
        <v>1467</v>
      </c>
      <c r="Q16" s="4689"/>
    </row>
    <row r="17" spans="2:17" ht="39.6" x14ac:dyDescent="0.25">
      <c r="B17" s="3795"/>
      <c r="C17" s="3798"/>
      <c r="D17" s="4388"/>
      <c r="E17" s="1308"/>
      <c r="F17" s="3804"/>
      <c r="G17" s="4069"/>
      <c r="H17" s="4072"/>
      <c r="I17" s="157" t="s">
        <v>112</v>
      </c>
      <c r="J17" s="163">
        <v>6.9</v>
      </c>
      <c r="K17" s="163">
        <v>6.9</v>
      </c>
      <c r="L17" s="2667">
        <v>0.08</v>
      </c>
      <c r="M17" s="186" t="s">
        <v>1226</v>
      </c>
      <c r="N17" s="1179" t="s">
        <v>313</v>
      </c>
      <c r="O17" s="2110" t="s">
        <v>1227</v>
      </c>
      <c r="P17" s="2110" t="s">
        <v>1468</v>
      </c>
      <c r="Q17" s="4690"/>
    </row>
    <row r="18" spans="2:17" ht="58.2" customHeight="1" x14ac:dyDescent="0.25">
      <c r="B18" s="3795"/>
      <c r="C18" s="3798"/>
      <c r="D18" s="4388"/>
      <c r="E18" s="1308"/>
      <c r="F18" s="3804"/>
      <c r="G18" s="4069"/>
      <c r="H18" s="4072"/>
      <c r="I18" s="157" t="s">
        <v>91</v>
      </c>
      <c r="J18" s="163">
        <v>44.2</v>
      </c>
      <c r="K18" s="163">
        <v>44.2</v>
      </c>
      <c r="L18" s="160">
        <v>18.600000000000001</v>
      </c>
      <c r="M18" s="199" t="s">
        <v>184</v>
      </c>
      <c r="N18" s="3099"/>
      <c r="O18" s="3100" t="s">
        <v>90</v>
      </c>
      <c r="P18" s="3100" t="s">
        <v>90</v>
      </c>
      <c r="Q18" s="161" t="s">
        <v>1469</v>
      </c>
    </row>
    <row r="19" spans="2:17" ht="39.6" x14ac:dyDescent="0.25">
      <c r="B19" s="3795"/>
      <c r="C19" s="3798"/>
      <c r="D19" s="4388"/>
      <c r="E19" s="1308"/>
      <c r="F19" s="3804"/>
      <c r="G19" s="4069"/>
      <c r="H19" s="4072"/>
      <c r="I19" s="157" t="s">
        <v>84</v>
      </c>
      <c r="J19" s="163">
        <v>2.2000000000000002</v>
      </c>
      <c r="K19" s="163">
        <v>2.2000000000000002</v>
      </c>
      <c r="L19" s="2108">
        <v>0.2</v>
      </c>
      <c r="M19" s="199" t="s">
        <v>1228</v>
      </c>
      <c r="N19" s="2497" t="s">
        <v>360</v>
      </c>
      <c r="O19" s="2110" t="s">
        <v>174</v>
      </c>
      <c r="P19" s="2110" t="s">
        <v>174</v>
      </c>
      <c r="Q19" s="2496"/>
    </row>
    <row r="20" spans="2:17" ht="39.6" x14ac:dyDescent="0.25">
      <c r="B20" s="3795"/>
      <c r="C20" s="3798"/>
      <c r="D20" s="4388"/>
      <c r="E20" s="1308"/>
      <c r="F20" s="3804"/>
      <c r="G20" s="4069"/>
      <c r="H20" s="4072"/>
      <c r="I20" s="157" t="s">
        <v>52</v>
      </c>
      <c r="J20" s="163"/>
      <c r="K20" s="163">
        <v>12</v>
      </c>
      <c r="L20" s="2108">
        <v>11.6</v>
      </c>
      <c r="M20" s="2250" t="s">
        <v>185</v>
      </c>
      <c r="N20" s="3093"/>
      <c r="O20" s="3056" t="s">
        <v>90</v>
      </c>
      <c r="P20" s="3056" t="s">
        <v>90</v>
      </c>
      <c r="Q20" s="3094" t="s">
        <v>1470</v>
      </c>
    </row>
    <row r="21" spans="2:17" ht="26.4" x14ac:dyDescent="0.25">
      <c r="B21" s="3795"/>
      <c r="C21" s="3798"/>
      <c r="D21" s="4388"/>
      <c r="E21" s="1308"/>
      <c r="F21" s="3804"/>
      <c r="G21" s="4069"/>
      <c r="H21" s="4072"/>
      <c r="I21" s="157"/>
      <c r="J21" s="163"/>
      <c r="K21" s="162"/>
      <c r="L21" s="2108"/>
      <c r="M21" s="2498" t="s">
        <v>1229</v>
      </c>
      <c r="N21" s="3093"/>
      <c r="O21" s="3056" t="s">
        <v>90</v>
      </c>
      <c r="P21" s="3056" t="s">
        <v>90</v>
      </c>
      <c r="Q21" s="3094" t="s">
        <v>1471</v>
      </c>
    </row>
    <row r="22" spans="2:17" ht="13.8" thickBot="1" x14ac:dyDescent="0.3">
      <c r="B22" s="3796"/>
      <c r="C22" s="3799"/>
      <c r="D22" s="4389"/>
      <c r="E22" s="2098"/>
      <c r="F22" s="3869"/>
      <c r="G22" s="4070"/>
      <c r="H22" s="4073"/>
      <c r="I22" s="2200" t="s">
        <v>8</v>
      </c>
      <c r="J22" s="2112">
        <f>SUM(J15:J20)</f>
        <v>1001.6</v>
      </c>
      <c r="K22" s="2112">
        <f>SUM(K15:K20)</f>
        <v>1013.6</v>
      </c>
      <c r="L22" s="2112">
        <f>SUM(L15:L20)</f>
        <v>975.18000000000018</v>
      </c>
      <c r="M22" s="2102"/>
      <c r="N22" s="2253"/>
      <c r="O22" s="2103"/>
      <c r="P22" s="2103"/>
      <c r="Q22" s="749"/>
    </row>
    <row r="23" spans="2:17" ht="138" customHeight="1" x14ac:dyDescent="0.25">
      <c r="B23" s="3836" t="s">
        <v>7</v>
      </c>
      <c r="C23" s="3843" t="s">
        <v>7</v>
      </c>
      <c r="D23" s="4678" t="s">
        <v>9</v>
      </c>
      <c r="E23" s="2447"/>
      <c r="F23" s="3803" t="s">
        <v>1230</v>
      </c>
      <c r="G23" s="4068" t="s">
        <v>183</v>
      </c>
      <c r="H23" s="4071" t="s">
        <v>190</v>
      </c>
      <c r="I23" s="149" t="s">
        <v>84</v>
      </c>
      <c r="J23" s="155">
        <v>5.9</v>
      </c>
      <c r="K23" s="155">
        <v>5.9</v>
      </c>
      <c r="L23" s="2499">
        <v>5.9</v>
      </c>
      <c r="M23" s="128" t="s">
        <v>186</v>
      </c>
      <c r="N23" s="3095" t="s">
        <v>313</v>
      </c>
      <c r="O23" s="138">
        <v>3600</v>
      </c>
      <c r="P23" s="138">
        <v>5101</v>
      </c>
      <c r="Q23" s="2523" t="s">
        <v>1472</v>
      </c>
    </row>
    <row r="24" spans="2:17" ht="52.8" x14ac:dyDescent="0.25">
      <c r="B24" s="3837"/>
      <c r="C24" s="3844"/>
      <c r="D24" s="4679"/>
      <c r="E24" s="2439"/>
      <c r="F24" s="3804"/>
      <c r="G24" s="4069"/>
      <c r="H24" s="4072"/>
      <c r="I24" s="157" t="s">
        <v>230</v>
      </c>
      <c r="J24" s="163"/>
      <c r="K24" s="163"/>
      <c r="L24" s="2500"/>
      <c r="M24" s="34" t="s">
        <v>1231</v>
      </c>
      <c r="N24" s="2090" t="s">
        <v>313</v>
      </c>
      <c r="O24" s="139">
        <v>2500</v>
      </c>
      <c r="P24" s="139">
        <v>8393</v>
      </c>
      <c r="Q24" s="161" t="s">
        <v>1473</v>
      </c>
    </row>
    <row r="25" spans="2:17" ht="68.400000000000006" customHeight="1" x14ac:dyDescent="0.25">
      <c r="B25" s="3837"/>
      <c r="C25" s="3844"/>
      <c r="D25" s="4679"/>
      <c r="E25" s="2439"/>
      <c r="F25" s="3804"/>
      <c r="G25" s="4069"/>
      <c r="H25" s="4072"/>
      <c r="I25" s="157" t="s">
        <v>27</v>
      </c>
      <c r="J25" s="163">
        <v>37</v>
      </c>
      <c r="K25" s="163">
        <v>61.2</v>
      </c>
      <c r="L25" s="2500">
        <v>61.1</v>
      </c>
      <c r="M25" s="34" t="s">
        <v>187</v>
      </c>
      <c r="N25" s="2090"/>
      <c r="O25" s="139" t="s">
        <v>90</v>
      </c>
      <c r="P25" s="139" t="s">
        <v>90</v>
      </c>
      <c r="Q25" s="161" t="s">
        <v>1474</v>
      </c>
    </row>
    <row r="26" spans="2:17" ht="28.2" customHeight="1" x14ac:dyDescent="0.25">
      <c r="B26" s="3837"/>
      <c r="C26" s="3844"/>
      <c r="D26" s="4679"/>
      <c r="E26" s="2439"/>
      <c r="F26" s="3804"/>
      <c r="G26" s="4069"/>
      <c r="H26" s="4072"/>
      <c r="I26" s="157" t="s">
        <v>112</v>
      </c>
      <c r="J26" s="163"/>
      <c r="K26" s="163"/>
      <c r="L26" s="2500"/>
      <c r="M26" s="2088" t="s">
        <v>188</v>
      </c>
      <c r="N26" s="2090"/>
      <c r="O26" s="139" t="s">
        <v>90</v>
      </c>
      <c r="P26" s="139" t="s">
        <v>90</v>
      </c>
      <c r="Q26" s="161" t="s">
        <v>1475</v>
      </c>
    </row>
    <row r="27" spans="2:17" ht="60" customHeight="1" x14ac:dyDescent="0.25">
      <c r="B27" s="3837"/>
      <c r="C27" s="3844"/>
      <c r="D27" s="4679"/>
      <c r="E27" s="2439"/>
      <c r="F27" s="3804"/>
      <c r="G27" s="4069"/>
      <c r="H27" s="4072"/>
      <c r="I27" s="157" t="s">
        <v>91</v>
      </c>
      <c r="J27" s="163"/>
      <c r="K27" s="163"/>
      <c r="L27" s="2501"/>
      <c r="M27" s="2502" t="s">
        <v>1232</v>
      </c>
      <c r="N27" s="2086" t="s">
        <v>264</v>
      </c>
      <c r="O27" s="2215">
        <v>400</v>
      </c>
      <c r="P27" s="2215">
        <v>400</v>
      </c>
      <c r="Q27" s="3096" t="s">
        <v>1476</v>
      </c>
    </row>
    <row r="28" spans="2:17" ht="78.599999999999994" customHeight="1" x14ac:dyDescent="0.25">
      <c r="B28" s="3837"/>
      <c r="C28" s="3844"/>
      <c r="D28" s="4679"/>
      <c r="E28" s="2439"/>
      <c r="F28" s="3804"/>
      <c r="G28" s="4069"/>
      <c r="H28" s="4072"/>
      <c r="I28" s="2266"/>
      <c r="J28" s="2245"/>
      <c r="K28" s="2245"/>
      <c r="L28" s="2501"/>
      <c r="M28" s="2503" t="s">
        <v>1233</v>
      </c>
      <c r="N28" s="2090" t="s">
        <v>313</v>
      </c>
      <c r="O28" s="2095">
        <v>175</v>
      </c>
      <c r="P28" s="2095">
        <v>150</v>
      </c>
      <c r="Q28" s="3089" t="s">
        <v>1477</v>
      </c>
    </row>
    <row r="29" spans="2:17" ht="52.8" x14ac:dyDescent="0.25">
      <c r="B29" s="3837"/>
      <c r="C29" s="3844"/>
      <c r="D29" s="4679"/>
      <c r="E29" s="2439"/>
      <c r="F29" s="3804"/>
      <c r="G29" s="4069"/>
      <c r="H29" s="4072"/>
      <c r="I29" s="2266"/>
      <c r="J29" s="2245"/>
      <c r="K29" s="2245"/>
      <c r="L29" s="2501"/>
      <c r="M29" s="2504" t="s">
        <v>1234</v>
      </c>
      <c r="N29" s="2505" t="s">
        <v>313</v>
      </c>
      <c r="O29" s="2095">
        <v>50</v>
      </c>
      <c r="P29" s="210">
        <v>51</v>
      </c>
      <c r="Q29" s="3895" t="s">
        <v>1478</v>
      </c>
    </row>
    <row r="30" spans="2:17" ht="108.6" customHeight="1" x14ac:dyDescent="0.25">
      <c r="B30" s="3837"/>
      <c r="C30" s="3844"/>
      <c r="D30" s="4679"/>
      <c r="E30" s="2439"/>
      <c r="F30" s="3804"/>
      <c r="G30" s="4069"/>
      <c r="H30" s="4072"/>
      <c r="I30" s="2266"/>
      <c r="J30" s="2245"/>
      <c r="K30" s="2245"/>
      <c r="L30" s="2501"/>
      <c r="M30" s="2506" t="s">
        <v>1235</v>
      </c>
      <c r="N30" s="2507"/>
      <c r="O30" s="2508" t="s">
        <v>90</v>
      </c>
      <c r="P30" s="2508" t="s">
        <v>90</v>
      </c>
      <c r="Q30" s="3917"/>
    </row>
    <row r="31" spans="2:17" ht="13.8" thickBot="1" x14ac:dyDescent="0.3">
      <c r="B31" s="3838"/>
      <c r="C31" s="3845"/>
      <c r="D31" s="4680"/>
      <c r="E31" s="2440"/>
      <c r="F31" s="3869"/>
      <c r="G31" s="4070"/>
      <c r="H31" s="4073"/>
      <c r="I31" s="2099" t="s">
        <v>8</v>
      </c>
      <c r="J31" s="2100">
        <f>SUM(J23:J26)</f>
        <v>42.9</v>
      </c>
      <c r="K31" s="2100">
        <f t="shared" ref="K31:L31" si="0">SUM(K23:K26)</f>
        <v>67.100000000000009</v>
      </c>
      <c r="L31" s="156">
        <f t="shared" si="0"/>
        <v>67</v>
      </c>
      <c r="M31" s="213"/>
      <c r="N31" s="2113"/>
      <c r="O31" s="2509"/>
      <c r="P31" s="2509"/>
      <c r="Q31" s="1139"/>
    </row>
    <row r="32" spans="2:17" ht="26.4" x14ac:dyDescent="0.25">
      <c r="B32" s="4681" t="s">
        <v>7</v>
      </c>
      <c r="C32" s="4683" t="s">
        <v>7</v>
      </c>
      <c r="D32" s="4684" t="s">
        <v>25</v>
      </c>
      <c r="E32" s="4686"/>
      <c r="F32" s="4687" t="s">
        <v>1236</v>
      </c>
      <c r="G32" s="4667" t="s">
        <v>46</v>
      </c>
      <c r="H32" s="4071" t="s">
        <v>190</v>
      </c>
      <c r="I32" s="2510" t="s">
        <v>230</v>
      </c>
      <c r="J32" s="2511">
        <v>9.9</v>
      </c>
      <c r="K32" s="2511">
        <v>9.9</v>
      </c>
      <c r="L32" s="2512">
        <v>9.9</v>
      </c>
      <c r="M32" s="2513" t="s">
        <v>1237</v>
      </c>
      <c r="N32" s="2495" t="s">
        <v>313</v>
      </c>
      <c r="O32" s="1193">
        <v>280</v>
      </c>
      <c r="P32" s="3090">
        <v>227</v>
      </c>
      <c r="Q32" s="2523" t="s">
        <v>1479</v>
      </c>
    </row>
    <row r="33" spans="2:17" ht="13.8" thickBot="1" x14ac:dyDescent="0.3">
      <c r="B33" s="4682"/>
      <c r="C33" s="4682"/>
      <c r="D33" s="4685"/>
      <c r="E33" s="4682"/>
      <c r="F33" s="4688"/>
      <c r="G33" s="4668"/>
      <c r="H33" s="4073"/>
      <c r="I33" s="2514" t="s">
        <v>8</v>
      </c>
      <c r="J33" s="2515">
        <f>J32</f>
        <v>9.9</v>
      </c>
      <c r="K33" s="2515">
        <f t="shared" ref="K33:L33" si="1">K32</f>
        <v>9.9</v>
      </c>
      <c r="L33" s="2516">
        <f t="shared" si="1"/>
        <v>9.9</v>
      </c>
      <c r="M33" s="2517"/>
      <c r="N33" s="2518"/>
      <c r="O33" s="2519"/>
      <c r="P33" s="2519"/>
      <c r="Q33" s="2520"/>
    </row>
    <row r="34" spans="2:17" ht="92.4" x14ac:dyDescent="0.25">
      <c r="B34" s="4379" t="s">
        <v>7</v>
      </c>
      <c r="C34" s="4380" t="s">
        <v>7</v>
      </c>
      <c r="D34" s="4388" t="s">
        <v>26</v>
      </c>
      <c r="E34" s="1308"/>
      <c r="F34" s="3803" t="s">
        <v>1238</v>
      </c>
      <c r="G34" s="4429" t="s">
        <v>46</v>
      </c>
      <c r="H34" s="4071" t="s">
        <v>190</v>
      </c>
      <c r="I34" s="151" t="s">
        <v>27</v>
      </c>
      <c r="J34" s="158">
        <v>132</v>
      </c>
      <c r="K34" s="158">
        <v>28.8</v>
      </c>
      <c r="L34" s="2521">
        <v>28.8</v>
      </c>
      <c r="M34" s="3097" t="s">
        <v>1239</v>
      </c>
      <c r="N34" s="3071" t="s">
        <v>313</v>
      </c>
      <c r="O34" s="2522">
        <v>14400</v>
      </c>
      <c r="P34" s="2522">
        <v>26395</v>
      </c>
      <c r="Q34" s="2523" t="s">
        <v>1480</v>
      </c>
    </row>
    <row r="35" spans="2:17" ht="26.4" x14ac:dyDescent="0.25">
      <c r="B35" s="3795"/>
      <c r="C35" s="3798"/>
      <c r="D35" s="4388"/>
      <c r="E35" s="1308"/>
      <c r="F35" s="3804"/>
      <c r="G35" s="4069"/>
      <c r="H35" s="4072"/>
      <c r="I35" s="157" t="s">
        <v>230</v>
      </c>
      <c r="J35" s="163"/>
      <c r="K35" s="163"/>
      <c r="L35" s="2500"/>
      <c r="M35" s="2504" t="s">
        <v>189</v>
      </c>
      <c r="N35" s="2090"/>
      <c r="O35" s="139" t="s">
        <v>90</v>
      </c>
      <c r="P35" s="3098" t="s">
        <v>90</v>
      </c>
      <c r="Q35" s="161" t="s">
        <v>1481</v>
      </c>
    </row>
    <row r="36" spans="2:17" ht="26.4" x14ac:dyDescent="0.25">
      <c r="B36" s="3795"/>
      <c r="C36" s="3798"/>
      <c r="D36" s="4388"/>
      <c r="E36" s="1308"/>
      <c r="F36" s="3804"/>
      <c r="G36" s="4069"/>
      <c r="H36" s="4072"/>
      <c r="I36" s="157" t="s">
        <v>112</v>
      </c>
      <c r="J36" s="163"/>
      <c r="K36" s="163"/>
      <c r="L36" s="2500"/>
      <c r="M36" s="2524" t="s">
        <v>1240</v>
      </c>
      <c r="N36" s="135" t="s">
        <v>360</v>
      </c>
      <c r="O36" s="2525">
        <v>100</v>
      </c>
      <c r="P36" s="3091">
        <v>100</v>
      </c>
      <c r="Q36" s="235"/>
    </row>
    <row r="37" spans="2:17" x14ac:dyDescent="0.25">
      <c r="B37" s="3795"/>
      <c r="C37" s="3798"/>
      <c r="D37" s="4388"/>
      <c r="E37" s="1308"/>
      <c r="F37" s="3804"/>
      <c r="G37" s="4069"/>
      <c r="H37" s="4072"/>
      <c r="I37" s="157" t="s">
        <v>84</v>
      </c>
      <c r="J37" s="159">
        <v>5.7</v>
      </c>
      <c r="K37" s="159">
        <v>5.7</v>
      </c>
      <c r="L37" s="2500">
        <v>3</v>
      </c>
      <c r="M37" s="2526"/>
      <c r="N37" s="2527"/>
      <c r="O37" s="2527"/>
      <c r="P37" s="2527"/>
      <c r="Q37" s="2528"/>
    </row>
    <row r="38" spans="2:17" x14ac:dyDescent="0.25">
      <c r="B38" s="3795"/>
      <c r="C38" s="3798"/>
      <c r="D38" s="4388"/>
      <c r="E38" s="1308"/>
      <c r="F38" s="3804"/>
      <c r="G38" s="4069"/>
      <c r="H38" s="4072"/>
      <c r="I38" s="2266" t="s">
        <v>52</v>
      </c>
      <c r="J38" s="2267"/>
      <c r="K38" s="2267">
        <v>0.3</v>
      </c>
      <c r="L38" s="2501">
        <v>0.3</v>
      </c>
      <c r="M38" s="2529"/>
      <c r="N38" s="2530"/>
      <c r="O38" s="2530"/>
      <c r="P38" s="2530"/>
      <c r="Q38" s="2531"/>
    </row>
    <row r="39" spans="2:17" ht="13.8" thickBot="1" x14ac:dyDescent="0.3">
      <c r="B39" s="3796"/>
      <c r="C39" s="3799"/>
      <c r="D39" s="4389"/>
      <c r="E39" s="2098"/>
      <c r="F39" s="3869"/>
      <c r="G39" s="4070"/>
      <c r="H39" s="4073"/>
      <c r="I39" s="2514" t="s">
        <v>8</v>
      </c>
      <c r="J39" s="2100">
        <f>SUM(J34:J38)</f>
        <v>137.69999999999999</v>
      </c>
      <c r="K39" s="2100">
        <f t="shared" ref="K39:L39" si="2">SUM(K34:K38)</f>
        <v>34.799999999999997</v>
      </c>
      <c r="L39" s="2100">
        <f t="shared" si="2"/>
        <v>32.1</v>
      </c>
      <c r="M39" s="2532"/>
      <c r="N39" s="2533"/>
      <c r="O39" s="2509"/>
      <c r="P39" s="2509"/>
      <c r="Q39" s="1139"/>
    </row>
    <row r="40" spans="2:17" ht="13.8" thickBot="1" x14ac:dyDescent="0.3">
      <c r="B40" s="675" t="s">
        <v>7</v>
      </c>
      <c r="C40" s="1604" t="s">
        <v>7</v>
      </c>
      <c r="D40" s="3789" t="s">
        <v>308</v>
      </c>
      <c r="E40" s="3789"/>
      <c r="F40" s="3789"/>
      <c r="G40" s="3789"/>
      <c r="H40" s="3790"/>
      <c r="I40" s="2306" t="s">
        <v>8</v>
      </c>
      <c r="J40" s="2307">
        <f>J22+J31+J39+J33</f>
        <v>1192.1000000000001</v>
      </c>
      <c r="K40" s="2307">
        <f t="shared" ref="K40:L40" si="3">K22+K31+K39+K33</f>
        <v>1125.4000000000001</v>
      </c>
      <c r="L40" s="2307">
        <f t="shared" si="3"/>
        <v>1084.1800000000003</v>
      </c>
      <c r="M40" s="4691"/>
      <c r="N40" s="4692"/>
      <c r="O40" s="4692"/>
      <c r="P40" s="4692"/>
      <c r="Q40" s="4693"/>
    </row>
    <row r="41" spans="2:17" ht="13.8" thickBot="1" x14ac:dyDescent="0.3">
      <c r="B41" s="2145" t="s">
        <v>7</v>
      </c>
      <c r="C41" s="4398" t="s">
        <v>11</v>
      </c>
      <c r="D41" s="4399"/>
      <c r="E41" s="4399"/>
      <c r="F41" s="4399"/>
      <c r="G41" s="4399"/>
      <c r="H41" s="4399"/>
      <c r="I41" s="4400"/>
      <c r="J41" s="2668">
        <f>J22+J31+J39+J33</f>
        <v>1192.1000000000001</v>
      </c>
      <c r="K41" s="2668">
        <f>K22+K31+K39+K33</f>
        <v>1125.4000000000001</v>
      </c>
      <c r="L41" s="2146">
        <f>L22+L31+L39+L33</f>
        <v>1084.1800000000003</v>
      </c>
      <c r="M41" s="2147"/>
      <c r="N41" s="2147"/>
      <c r="O41" s="2147"/>
      <c r="P41" s="2147"/>
      <c r="Q41" s="2148"/>
    </row>
    <row r="42" spans="2:17" ht="13.8" thickBot="1" x14ac:dyDescent="0.3">
      <c r="B42" s="2145"/>
      <c r="C42" s="4398" t="s">
        <v>237</v>
      </c>
      <c r="D42" s="4399"/>
      <c r="E42" s="4399"/>
      <c r="F42" s="4399"/>
      <c r="G42" s="4399"/>
      <c r="H42" s="4399"/>
      <c r="I42" s="4400"/>
      <c r="J42" s="2668">
        <f>J43-J19-J23-J37</f>
        <v>1178.3</v>
      </c>
      <c r="K42" s="2668">
        <f>K43-K24</f>
        <v>1125.4000000000001</v>
      </c>
      <c r="L42" s="2146">
        <f>L43-L24</f>
        <v>1084.1800000000003</v>
      </c>
      <c r="M42" s="2147"/>
      <c r="N42" s="2147"/>
      <c r="O42" s="2147"/>
      <c r="P42" s="2147"/>
      <c r="Q42" s="2148"/>
    </row>
    <row r="43" spans="2:17" ht="13.8" thickBot="1" x14ac:dyDescent="0.3">
      <c r="B43" s="3791" t="s">
        <v>12</v>
      </c>
      <c r="C43" s="3792"/>
      <c r="D43" s="3792"/>
      <c r="E43" s="3792"/>
      <c r="F43" s="3792"/>
      <c r="G43" s="3792"/>
      <c r="H43" s="3792"/>
      <c r="I43" s="3793"/>
      <c r="J43" s="794">
        <f>J41*1</f>
        <v>1192.1000000000001</v>
      </c>
      <c r="K43" s="794">
        <f t="shared" ref="K43:L43" si="4">K41*1</f>
        <v>1125.4000000000001</v>
      </c>
      <c r="L43" s="2594">
        <f t="shared" si="4"/>
        <v>1084.1800000000003</v>
      </c>
      <c r="M43" s="3777"/>
      <c r="N43" s="3778"/>
      <c r="O43" s="3778"/>
      <c r="P43" s="3778"/>
      <c r="Q43" s="3779"/>
    </row>
    <row r="44" spans="2:17" x14ac:dyDescent="0.25">
      <c r="B44" s="795" t="s">
        <v>431</v>
      </c>
      <c r="C44" s="795"/>
      <c r="D44" s="795"/>
      <c r="E44" s="795"/>
      <c r="F44" s="795"/>
      <c r="G44" s="795"/>
      <c r="H44" s="795"/>
      <c r="I44" s="795"/>
      <c r="J44" s="795"/>
      <c r="K44" s="795"/>
      <c r="L44" s="795"/>
      <c r="M44" s="795"/>
      <c r="N44" s="796"/>
      <c r="O44" s="797"/>
      <c r="P44" s="797"/>
      <c r="Q44" s="797"/>
    </row>
    <row r="45" spans="2:17" x14ac:dyDescent="0.25">
      <c r="B45" s="796"/>
      <c r="C45" s="796"/>
      <c r="D45" s="796"/>
      <c r="E45" s="796"/>
      <c r="F45" s="796"/>
      <c r="G45" s="796"/>
      <c r="H45" s="796"/>
      <c r="I45" s="796"/>
      <c r="J45" s="796"/>
      <c r="K45" s="796"/>
      <c r="L45" s="796"/>
      <c r="M45" s="796"/>
      <c r="N45" s="796"/>
      <c r="O45" s="797"/>
      <c r="P45" s="797"/>
      <c r="Q45" s="797"/>
    </row>
    <row r="46" spans="2:17" x14ac:dyDescent="0.25">
      <c r="B46" s="796"/>
      <c r="C46" s="796"/>
      <c r="D46" s="796"/>
      <c r="E46" s="796"/>
      <c r="F46" s="796"/>
      <c r="G46" s="796"/>
      <c r="H46" s="796"/>
      <c r="I46" s="796"/>
      <c r="J46" s="796"/>
      <c r="K46" s="796"/>
      <c r="L46" s="796"/>
      <c r="M46" s="796"/>
      <c r="N46" s="796"/>
      <c r="O46" s="797"/>
      <c r="P46" s="797"/>
      <c r="Q46" s="797"/>
    </row>
    <row r="47" spans="2:17" x14ac:dyDescent="0.25">
      <c r="B47" s="796"/>
      <c r="C47" s="796"/>
      <c r="D47" s="796"/>
      <c r="E47" s="796"/>
      <c r="F47" s="796"/>
      <c r="G47" s="796"/>
      <c r="H47" s="796"/>
      <c r="I47" s="796"/>
      <c r="J47" s="796"/>
      <c r="K47" s="796"/>
      <c r="L47" s="796"/>
      <c r="M47" s="796"/>
      <c r="N47" s="796"/>
      <c r="O47" s="797"/>
      <c r="P47" s="797"/>
      <c r="Q47" s="797"/>
    </row>
    <row r="48" spans="2:17" x14ac:dyDescent="0.25">
      <c r="B48" s="796"/>
      <c r="C48" s="796"/>
      <c r="D48" s="796"/>
      <c r="E48" s="796"/>
      <c r="F48" s="796"/>
      <c r="G48" s="796"/>
      <c r="H48" s="796"/>
      <c r="I48" s="796"/>
      <c r="J48" s="796"/>
      <c r="K48" s="796"/>
      <c r="L48" s="796"/>
      <c r="M48" s="796"/>
      <c r="N48" s="796"/>
      <c r="O48" s="797"/>
      <c r="P48" s="797"/>
      <c r="Q48" s="797"/>
    </row>
    <row r="49" spans="2:17" x14ac:dyDescent="0.25">
      <c r="B49" s="796"/>
      <c r="C49" s="796"/>
      <c r="D49" s="796"/>
      <c r="E49" s="796"/>
      <c r="F49" s="796"/>
      <c r="G49" s="796"/>
      <c r="H49" s="796"/>
      <c r="I49" s="796"/>
      <c r="J49" s="796"/>
      <c r="K49" s="796"/>
      <c r="L49" s="796"/>
      <c r="M49" s="796"/>
      <c r="N49" s="796"/>
      <c r="O49" s="797"/>
      <c r="P49" s="797"/>
      <c r="Q49" s="797"/>
    </row>
    <row r="50" spans="2:17" x14ac:dyDescent="0.25">
      <c r="B50" s="796"/>
      <c r="C50" s="796"/>
      <c r="D50" s="796"/>
      <c r="E50" s="796"/>
      <c r="F50" s="796"/>
      <c r="G50" s="796"/>
      <c r="H50" s="796"/>
      <c r="I50" s="796"/>
      <c r="J50" s="796"/>
      <c r="K50" s="796"/>
      <c r="L50" s="796"/>
      <c r="M50" s="796"/>
      <c r="N50" s="796"/>
      <c r="O50" s="797"/>
      <c r="P50" s="797"/>
      <c r="Q50" s="797"/>
    </row>
    <row r="51" spans="2:17" x14ac:dyDescent="0.25">
      <c r="B51" s="796"/>
      <c r="C51" s="796"/>
      <c r="D51" s="796"/>
      <c r="E51" s="796"/>
      <c r="F51" s="796"/>
      <c r="G51" s="796"/>
      <c r="H51" s="796"/>
      <c r="I51" s="796"/>
      <c r="J51" s="796"/>
      <c r="K51" s="796"/>
      <c r="L51" s="796"/>
      <c r="M51" s="796"/>
      <c r="N51" s="796"/>
      <c r="O51" s="797"/>
      <c r="P51" s="797"/>
      <c r="Q51" s="797"/>
    </row>
    <row r="52" spans="2:17" x14ac:dyDescent="0.25">
      <c r="B52" s="796"/>
      <c r="C52" s="796"/>
      <c r="D52" s="796"/>
      <c r="E52" s="796"/>
      <c r="F52" s="796"/>
      <c r="G52" s="796"/>
      <c r="H52" s="796"/>
      <c r="I52" s="796"/>
      <c r="J52" s="796"/>
      <c r="K52" s="796"/>
      <c r="L52" s="796"/>
      <c r="M52" s="796"/>
      <c r="N52" s="796"/>
      <c r="O52" s="797"/>
      <c r="P52" s="797"/>
      <c r="Q52" s="797"/>
    </row>
    <row r="53" spans="2:17" x14ac:dyDescent="0.25">
      <c r="B53" s="796"/>
      <c r="C53" s="796"/>
      <c r="D53" s="796"/>
      <c r="E53" s="796"/>
      <c r="F53" s="796"/>
      <c r="G53" s="796"/>
      <c r="H53" s="796"/>
      <c r="I53" s="796"/>
      <c r="J53" s="796"/>
      <c r="K53" s="796"/>
      <c r="L53" s="796"/>
      <c r="M53" s="796"/>
      <c r="N53" s="796"/>
      <c r="O53" s="797"/>
      <c r="P53" s="797"/>
      <c r="Q53" s="797"/>
    </row>
    <row r="54" spans="2:17" x14ac:dyDescent="0.25">
      <c r="B54" s="796"/>
      <c r="C54" s="796"/>
      <c r="D54" s="796"/>
      <c r="E54" s="796"/>
      <c r="F54" s="796"/>
      <c r="G54" s="796"/>
      <c r="H54" s="796"/>
      <c r="I54" s="796"/>
      <c r="J54" s="796"/>
      <c r="K54" s="796"/>
      <c r="L54" s="796"/>
      <c r="M54" s="796"/>
      <c r="N54" s="796"/>
      <c r="O54" s="797"/>
      <c r="P54" s="797"/>
      <c r="Q54" s="797"/>
    </row>
    <row r="55" spans="2:17" x14ac:dyDescent="0.25">
      <c r="B55" s="796"/>
      <c r="C55" s="796"/>
      <c r="D55" s="796"/>
      <c r="E55" s="796"/>
      <c r="F55" s="796"/>
      <c r="G55" s="796"/>
      <c r="H55" s="796"/>
      <c r="I55" s="796"/>
      <c r="J55" s="796"/>
      <c r="K55" s="796"/>
      <c r="L55" s="796"/>
      <c r="M55" s="796"/>
      <c r="N55" s="796"/>
      <c r="O55" s="797"/>
      <c r="P55" s="797"/>
      <c r="Q55" s="797"/>
    </row>
    <row r="56" spans="2:17" x14ac:dyDescent="0.25">
      <c r="B56" s="796"/>
      <c r="C56" s="796"/>
      <c r="D56" s="796"/>
      <c r="E56" s="796"/>
      <c r="F56" s="796"/>
      <c r="G56" s="796"/>
      <c r="H56" s="796"/>
      <c r="I56" s="796"/>
      <c r="J56" s="796"/>
      <c r="K56" s="796"/>
      <c r="L56" s="796"/>
      <c r="M56" s="796"/>
      <c r="N56" s="796"/>
      <c r="O56" s="797"/>
      <c r="P56" s="797"/>
      <c r="Q56" s="797"/>
    </row>
    <row r="57" spans="2:17" x14ac:dyDescent="0.25">
      <c r="B57" s="796"/>
      <c r="C57" s="796"/>
      <c r="D57" s="796"/>
      <c r="E57" s="796"/>
      <c r="F57" s="796"/>
      <c r="G57" s="796"/>
      <c r="H57" s="796"/>
      <c r="I57" s="796"/>
      <c r="J57" s="796"/>
      <c r="K57" s="796"/>
      <c r="L57" s="796"/>
      <c r="M57" s="796"/>
      <c r="N57" s="796"/>
      <c r="O57" s="797"/>
      <c r="P57" s="797"/>
      <c r="Q57" s="797"/>
    </row>
    <row r="58" spans="2:17" ht="16.2" thickBot="1" x14ac:dyDescent="0.3">
      <c r="B58" s="1"/>
      <c r="C58" s="17"/>
      <c r="D58" s="17"/>
      <c r="E58" s="17"/>
      <c r="F58" s="3780" t="s">
        <v>13</v>
      </c>
      <c r="G58" s="3780"/>
      <c r="H58" s="3780"/>
      <c r="I58" s="3780"/>
      <c r="J58" s="3780"/>
      <c r="K58" s="3780"/>
      <c r="L58" s="3780"/>
      <c r="M58" s="798"/>
      <c r="N58" s="798"/>
      <c r="O58" s="23"/>
      <c r="P58" s="17"/>
      <c r="Q58" s="17"/>
    </row>
    <row r="59" spans="2:17" ht="51.6" thickBot="1" x14ac:dyDescent="0.3">
      <c r="B59" s="1"/>
      <c r="C59" s="17"/>
      <c r="D59" s="17"/>
      <c r="E59" s="17"/>
      <c r="F59" s="799"/>
      <c r="G59" s="800"/>
      <c r="H59" s="800"/>
      <c r="I59" s="801"/>
      <c r="J59" s="223" t="s">
        <v>192</v>
      </c>
      <c r="K59" s="233" t="s">
        <v>193</v>
      </c>
      <c r="L59" s="31" t="s">
        <v>83</v>
      </c>
      <c r="M59" s="1"/>
      <c r="N59" s="1"/>
      <c r="O59" s="23"/>
      <c r="P59" s="17"/>
      <c r="Q59" s="17"/>
    </row>
    <row r="60" spans="2:17" ht="13.8" thickBot="1" x14ac:dyDescent="0.3">
      <c r="B60" s="1"/>
      <c r="C60" s="17"/>
      <c r="D60" s="17"/>
      <c r="E60" s="17"/>
      <c r="F60" s="3781" t="s">
        <v>14</v>
      </c>
      <c r="G60" s="3782"/>
      <c r="H60" s="3782"/>
      <c r="I60" s="3783"/>
      <c r="J60" s="802">
        <f>SUM(J61:J71)</f>
        <v>1192.0999999999999</v>
      </c>
      <c r="K60" s="2149">
        <f t="shared" ref="K60:L60" si="5">SUM(K61:K71)</f>
        <v>1125.4000000000001</v>
      </c>
      <c r="L60" s="2666">
        <f t="shared" si="5"/>
        <v>1084.1799999999998</v>
      </c>
      <c r="M60" s="803"/>
      <c r="N60" s="1"/>
      <c r="O60" s="23"/>
      <c r="P60" s="17"/>
      <c r="Q60" s="17"/>
    </row>
    <row r="61" spans="2:17" x14ac:dyDescent="0.25">
      <c r="B61" s="1"/>
      <c r="C61" s="17"/>
      <c r="D61" s="17"/>
      <c r="E61" s="17"/>
      <c r="F61" s="3765" t="s">
        <v>238</v>
      </c>
      <c r="G61" s="3766"/>
      <c r="H61" s="3766"/>
      <c r="I61" s="3767"/>
      <c r="J61" s="805">
        <v>196.8</v>
      </c>
      <c r="K61" s="805">
        <v>117.8</v>
      </c>
      <c r="L61" s="805">
        <v>114.8</v>
      </c>
      <c r="M61" s="803"/>
      <c r="N61" s="1"/>
      <c r="O61" s="23"/>
      <c r="P61" s="17"/>
      <c r="Q61" s="17"/>
    </row>
    <row r="62" spans="2:17" x14ac:dyDescent="0.25">
      <c r="B62" s="1"/>
      <c r="C62" s="17"/>
      <c r="D62" s="17"/>
      <c r="E62" s="17"/>
      <c r="F62" s="3765" t="s">
        <v>239</v>
      </c>
      <c r="G62" s="3766"/>
      <c r="H62" s="3766"/>
      <c r="I62" s="3767"/>
      <c r="J62" s="806">
        <v>6.9</v>
      </c>
      <c r="K62" s="806">
        <v>6.9</v>
      </c>
      <c r="L62" s="806">
        <v>0.08</v>
      </c>
      <c r="M62" s="803"/>
      <c r="N62" s="1"/>
      <c r="O62" s="23"/>
      <c r="P62" s="17"/>
      <c r="Q62" s="17"/>
    </row>
    <row r="63" spans="2:17" x14ac:dyDescent="0.25">
      <c r="B63" s="1"/>
      <c r="C63" s="17"/>
      <c r="D63" s="17"/>
      <c r="E63" s="17"/>
      <c r="F63" s="3765" t="s">
        <v>240</v>
      </c>
      <c r="G63" s="3766"/>
      <c r="H63" s="3766"/>
      <c r="I63" s="3767"/>
      <c r="J63" s="806"/>
      <c r="K63" s="806">
        <v>12.3</v>
      </c>
      <c r="L63" s="806">
        <v>12</v>
      </c>
      <c r="M63" s="1"/>
      <c r="N63" s="1"/>
      <c r="O63" s="23"/>
      <c r="P63" s="17"/>
      <c r="Q63" s="17"/>
    </row>
    <row r="64" spans="2:17" x14ac:dyDescent="0.25">
      <c r="B64" s="1"/>
      <c r="C64" s="17"/>
      <c r="D64" s="17"/>
      <c r="E64" s="17"/>
      <c r="F64" s="3765" t="s">
        <v>241</v>
      </c>
      <c r="G64" s="3766"/>
      <c r="H64" s="3766"/>
      <c r="I64" s="3767"/>
      <c r="J64" s="806"/>
      <c r="K64" s="806"/>
      <c r="L64" s="806"/>
      <c r="M64" s="1"/>
      <c r="N64" s="1"/>
      <c r="O64" s="23"/>
      <c r="P64" s="17"/>
      <c r="Q64" s="17"/>
    </row>
    <row r="65" spans="2:17" x14ac:dyDescent="0.25">
      <c r="B65" s="1"/>
      <c r="C65" s="17"/>
      <c r="D65" s="17"/>
      <c r="E65" s="17"/>
      <c r="F65" s="3774" t="s">
        <v>242</v>
      </c>
      <c r="G65" s="3775"/>
      <c r="H65" s="3775"/>
      <c r="I65" s="3776"/>
      <c r="J65" s="808"/>
      <c r="K65" s="808"/>
      <c r="L65" s="2669"/>
      <c r="M65" s="1"/>
      <c r="N65" s="1"/>
      <c r="O65" s="23"/>
      <c r="P65" s="17"/>
      <c r="Q65" s="17"/>
    </row>
    <row r="66" spans="2:17" x14ac:dyDescent="0.25">
      <c r="B66" s="1"/>
      <c r="C66" s="17"/>
      <c r="D66" s="17"/>
      <c r="E66" s="17"/>
      <c r="F66" s="4076" t="s">
        <v>243</v>
      </c>
      <c r="G66" s="4077"/>
      <c r="H66" s="4077"/>
      <c r="I66" s="4078"/>
      <c r="J66" s="806"/>
      <c r="K66" s="806"/>
      <c r="L66" s="806"/>
      <c r="M66" s="1"/>
      <c r="N66" s="1"/>
      <c r="O66" s="23"/>
      <c r="P66" s="17"/>
      <c r="Q66" s="17"/>
    </row>
    <row r="67" spans="2:17" ht="24.6" customHeight="1" x14ac:dyDescent="0.25">
      <c r="B67" s="1"/>
      <c r="C67" s="17"/>
      <c r="D67" s="17"/>
      <c r="E67" s="17"/>
      <c r="F67" s="3765" t="s">
        <v>244</v>
      </c>
      <c r="G67" s="3766"/>
      <c r="H67" s="3766"/>
      <c r="I67" s="3767"/>
      <c r="J67" s="806">
        <v>930.4</v>
      </c>
      <c r="K67" s="806">
        <v>930.4</v>
      </c>
      <c r="L67" s="806">
        <v>929.6</v>
      </c>
      <c r="M67" s="803"/>
      <c r="N67" s="1"/>
      <c r="O67" s="810"/>
      <c r="P67" s="810"/>
      <c r="Q67" s="810"/>
    </row>
    <row r="68" spans="2:17" x14ac:dyDescent="0.25">
      <c r="B68" s="1"/>
      <c r="C68" s="17"/>
      <c r="D68" s="17"/>
      <c r="E68" s="17"/>
      <c r="F68" s="3765" t="s">
        <v>245</v>
      </c>
      <c r="G68" s="3766"/>
      <c r="H68" s="3766"/>
      <c r="I68" s="3767"/>
      <c r="J68" s="811"/>
      <c r="K68" s="811"/>
      <c r="L68" s="811"/>
      <c r="M68" s="1"/>
      <c r="N68" s="1"/>
      <c r="O68" s="23"/>
      <c r="P68" s="17"/>
      <c r="Q68" s="17"/>
    </row>
    <row r="69" spans="2:17" x14ac:dyDescent="0.25">
      <c r="B69" s="1"/>
      <c r="C69" s="17"/>
      <c r="D69" s="17"/>
      <c r="E69" s="17"/>
      <c r="F69" s="3765" t="s">
        <v>246</v>
      </c>
      <c r="G69" s="3766"/>
      <c r="H69" s="3766"/>
      <c r="I69" s="3767"/>
      <c r="J69" s="811"/>
      <c r="K69" s="811"/>
      <c r="L69" s="811"/>
      <c r="M69" s="1"/>
      <c r="N69" s="1"/>
      <c r="O69" s="23"/>
      <c r="P69" s="17"/>
      <c r="Q69" s="17"/>
    </row>
    <row r="70" spans="2:17" x14ac:dyDescent="0.25">
      <c r="B70" s="1"/>
      <c r="C70" s="17"/>
      <c r="D70" s="17"/>
      <c r="E70" s="17"/>
      <c r="F70" s="3765" t="s">
        <v>247</v>
      </c>
      <c r="G70" s="3766"/>
      <c r="H70" s="3766"/>
      <c r="I70" s="3767"/>
      <c r="J70" s="811">
        <v>44.2</v>
      </c>
      <c r="K70" s="811">
        <v>44.2</v>
      </c>
      <c r="L70" s="811">
        <v>18.600000000000001</v>
      </c>
      <c r="M70" s="803"/>
      <c r="N70" s="1"/>
      <c r="O70" s="23"/>
      <c r="P70" s="17"/>
      <c r="Q70" s="17"/>
    </row>
    <row r="71" spans="2:17" ht="13.8" thickBot="1" x14ac:dyDescent="0.3">
      <c r="F71" s="3768" t="s">
        <v>248</v>
      </c>
      <c r="G71" s="3769"/>
      <c r="H71" s="3769"/>
      <c r="I71" s="3770"/>
      <c r="J71" s="813">
        <v>13.8</v>
      </c>
      <c r="K71" s="813">
        <v>13.8</v>
      </c>
      <c r="L71" s="813">
        <v>9.1</v>
      </c>
      <c r="M71" s="803"/>
      <c r="N71" s="1"/>
    </row>
    <row r="72" spans="2:17" ht="13.8" thickBot="1" x14ac:dyDescent="0.3">
      <c r="F72" s="3537" t="s">
        <v>15</v>
      </c>
      <c r="G72" s="3538"/>
      <c r="H72" s="3538"/>
      <c r="I72" s="3538"/>
      <c r="J72" s="1140"/>
      <c r="K72" s="1140"/>
      <c r="L72" s="1141"/>
      <c r="M72" s="1"/>
      <c r="N72" s="1"/>
    </row>
    <row r="73" spans="2:17" x14ac:dyDescent="0.25">
      <c r="F73" s="3771" t="s">
        <v>249</v>
      </c>
      <c r="G73" s="3772"/>
      <c r="H73" s="3772"/>
      <c r="I73" s="3773"/>
      <c r="J73" s="816"/>
      <c r="K73" s="816"/>
      <c r="L73" s="817"/>
    </row>
  </sheetData>
  <mergeCells count="68">
    <mergeCell ref="Q16:Q17"/>
    <mergeCell ref="Q29:Q30"/>
    <mergeCell ref="F66:I66"/>
    <mergeCell ref="F70:I70"/>
    <mergeCell ref="F71:I71"/>
    <mergeCell ref="F58:L58"/>
    <mergeCell ref="F60:I60"/>
    <mergeCell ref="F61:I61"/>
    <mergeCell ref="F62:I62"/>
    <mergeCell ref="F63:I63"/>
    <mergeCell ref="M40:Q40"/>
    <mergeCell ref="C41:I41"/>
    <mergeCell ref="C42:I42"/>
    <mergeCell ref="B43:I43"/>
    <mergeCell ref="M43:Q43"/>
    <mergeCell ref="D40:H40"/>
    <mergeCell ref="F72:I72"/>
    <mergeCell ref="F73:I73"/>
    <mergeCell ref="F64:I64"/>
    <mergeCell ref="F65:I65"/>
    <mergeCell ref="F67:I67"/>
    <mergeCell ref="F68:I68"/>
    <mergeCell ref="F69:I69"/>
    <mergeCell ref="B34:B39"/>
    <mergeCell ref="C34:C39"/>
    <mergeCell ref="D34:D39"/>
    <mergeCell ref="F34:F39"/>
    <mergeCell ref="G34:G39"/>
    <mergeCell ref="B32:B33"/>
    <mergeCell ref="C32:C33"/>
    <mergeCell ref="D32:D33"/>
    <mergeCell ref="E32:E33"/>
    <mergeCell ref="F32:F33"/>
    <mergeCell ref="B23:B31"/>
    <mergeCell ref="C23:C31"/>
    <mergeCell ref="D23:D31"/>
    <mergeCell ref="F23:F31"/>
    <mergeCell ref="G23:G31"/>
    <mergeCell ref="H34:H39"/>
    <mergeCell ref="H23:H31"/>
    <mergeCell ref="G32:G33"/>
    <mergeCell ref="H32:H33"/>
    <mergeCell ref="D12:L14"/>
    <mergeCell ref="D15:D22"/>
    <mergeCell ref="F15:F22"/>
    <mergeCell ref="G15:G22"/>
    <mergeCell ref="H15:H22"/>
    <mergeCell ref="B9:B10"/>
    <mergeCell ref="B12:B14"/>
    <mergeCell ref="B15:B22"/>
    <mergeCell ref="C15:C22"/>
    <mergeCell ref="B5:B7"/>
    <mergeCell ref="C5:C7"/>
    <mergeCell ref="I5:I7"/>
    <mergeCell ref="E2:P2"/>
    <mergeCell ref="E3:N3"/>
    <mergeCell ref="D5:D7"/>
    <mergeCell ref="E5:E7"/>
    <mergeCell ref="F5:F7"/>
    <mergeCell ref="G5:G7"/>
    <mergeCell ref="H5:H7"/>
    <mergeCell ref="J5:J7"/>
    <mergeCell ref="K5:K7"/>
    <mergeCell ref="L5:L7"/>
    <mergeCell ref="M5:Q5"/>
    <mergeCell ref="M6:M7"/>
    <mergeCell ref="N6:N7"/>
    <mergeCell ref="O6:Q6"/>
  </mergeCells>
  <pageMargins left="0.7" right="0.7" top="0.75" bottom="0.75" header="0.3" footer="0.3"/>
  <pageSetup paperSize="9" scale="7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3"/>
  <sheetViews>
    <sheetView topLeftCell="C1" workbookViewId="0">
      <selection activeCell="H10" sqref="H10"/>
    </sheetView>
  </sheetViews>
  <sheetFormatPr defaultRowHeight="13.2" x14ac:dyDescent="0.25"/>
  <cols>
    <col min="1" max="1" width="5" customWidth="1"/>
    <col min="2" max="2" width="18" customWidth="1"/>
    <col min="3" max="3" width="18.44140625" customWidth="1"/>
    <col min="4" max="4" width="52.6640625" customWidth="1"/>
    <col min="5" max="5" width="27" customWidth="1"/>
    <col min="6" max="6" width="48.33203125" customWidth="1"/>
  </cols>
  <sheetData>
    <row r="1" spans="1:6" ht="52.2" customHeight="1" thickBot="1" x14ac:dyDescent="0.3">
      <c r="A1" s="4722" t="s">
        <v>1622</v>
      </c>
      <c r="B1" s="4722"/>
      <c r="C1" s="4722"/>
      <c r="D1" s="4722"/>
      <c r="E1" s="4722"/>
      <c r="F1" s="4722"/>
    </row>
    <row r="2" spans="1:6" ht="13.8" thickBot="1" x14ac:dyDescent="0.3">
      <c r="A2" s="4723" t="s">
        <v>1623</v>
      </c>
      <c r="B2" s="4723" t="s">
        <v>1624</v>
      </c>
      <c r="C2" s="4723" t="s">
        <v>1625</v>
      </c>
      <c r="D2" s="4723" t="s">
        <v>1626</v>
      </c>
      <c r="E2" s="4725" t="s">
        <v>1627</v>
      </c>
      <c r="F2" s="4726"/>
    </row>
    <row r="3" spans="1:6" ht="14.4" thickBot="1" x14ac:dyDescent="0.3">
      <c r="A3" s="4724"/>
      <c r="B3" s="4724"/>
      <c r="C3" s="4724"/>
      <c r="D3" s="4724"/>
      <c r="E3" s="3207" t="s">
        <v>1628</v>
      </c>
      <c r="F3" s="3207" t="s">
        <v>1628</v>
      </c>
    </row>
    <row r="4" spans="1:6" ht="13.8" thickBot="1" x14ac:dyDescent="0.3">
      <c r="A4" s="3208">
        <v>1</v>
      </c>
      <c r="B4" s="3209">
        <v>2</v>
      </c>
      <c r="C4" s="3208">
        <v>3</v>
      </c>
      <c r="D4" s="3209">
        <v>4</v>
      </c>
      <c r="E4" s="3209">
        <v>6</v>
      </c>
      <c r="F4" s="3209">
        <v>7</v>
      </c>
    </row>
    <row r="5" spans="1:6" ht="13.8" thickBot="1" x14ac:dyDescent="0.3">
      <c r="A5" s="4694" t="s">
        <v>1629</v>
      </c>
      <c r="B5" s="4694" t="s">
        <v>1630</v>
      </c>
      <c r="C5" s="4697" t="s">
        <v>1704</v>
      </c>
      <c r="D5" s="4698"/>
      <c r="E5" s="4698"/>
      <c r="F5" s="4699"/>
    </row>
    <row r="6" spans="1:6" ht="13.8" thickBot="1" x14ac:dyDescent="0.3">
      <c r="A6" s="4695"/>
      <c r="B6" s="4695"/>
      <c r="C6" s="3212"/>
      <c r="D6" s="3213"/>
      <c r="E6" s="3213"/>
      <c r="F6" s="3213"/>
    </row>
    <row r="7" spans="1:6" ht="13.8" thickBot="1" x14ac:dyDescent="0.3">
      <c r="A7" s="4695"/>
      <c r="B7" s="4695"/>
      <c r="C7" s="4697" t="s">
        <v>1632</v>
      </c>
      <c r="D7" s="4698"/>
      <c r="E7" s="4698"/>
      <c r="F7" s="4699"/>
    </row>
    <row r="8" spans="1:6" ht="13.8" thickBot="1" x14ac:dyDescent="0.3">
      <c r="A8" s="4695"/>
      <c r="B8" s="4695"/>
      <c r="C8" s="4694" t="s">
        <v>1633</v>
      </c>
      <c r="D8" s="3214" t="s">
        <v>1634</v>
      </c>
      <c r="E8" s="3213" t="s">
        <v>1635</v>
      </c>
      <c r="F8" s="3239">
        <v>5.3</v>
      </c>
    </row>
    <row r="9" spans="1:6" ht="40.200000000000003" thickBot="1" x14ac:dyDescent="0.3">
      <c r="A9" s="4695"/>
      <c r="B9" s="4695"/>
      <c r="C9" s="4695"/>
      <c r="D9" s="3215" t="s">
        <v>1636</v>
      </c>
      <c r="E9" s="3213" t="s">
        <v>1637</v>
      </c>
      <c r="F9" s="3239" t="s">
        <v>1638</v>
      </c>
    </row>
    <row r="10" spans="1:6" ht="59.4" customHeight="1" thickBot="1" x14ac:dyDescent="0.3">
      <c r="A10" s="4696"/>
      <c r="B10" s="4696"/>
      <c r="C10" s="4696"/>
      <c r="D10" s="3216" t="s">
        <v>1727</v>
      </c>
      <c r="E10" s="3217" t="s">
        <v>1639</v>
      </c>
      <c r="F10" s="3218" t="s">
        <v>1640</v>
      </c>
    </row>
    <row r="11" spans="1:6" ht="13.8" thickBot="1" x14ac:dyDescent="0.3">
      <c r="A11" s="4694" t="s">
        <v>1641</v>
      </c>
      <c r="B11" s="4694" t="s">
        <v>1642</v>
      </c>
      <c r="C11" s="4697" t="s">
        <v>1704</v>
      </c>
      <c r="D11" s="4698"/>
      <c r="E11" s="4698"/>
      <c r="F11" s="4699"/>
    </row>
    <row r="12" spans="1:6" ht="13.8" thickBot="1" x14ac:dyDescent="0.3">
      <c r="A12" s="4695"/>
      <c r="B12" s="4695"/>
      <c r="C12" s="3212"/>
      <c r="D12" s="3219"/>
      <c r="E12" s="3219"/>
      <c r="F12" s="3219"/>
    </row>
    <row r="13" spans="1:6" ht="13.8" thickBot="1" x14ac:dyDescent="0.3">
      <c r="A13" s="4695"/>
      <c r="B13" s="4695"/>
      <c r="C13" s="4719" t="s">
        <v>1632</v>
      </c>
      <c r="D13" s="4720"/>
      <c r="E13" s="4720"/>
      <c r="F13" s="4721"/>
    </row>
    <row r="14" spans="1:6" ht="71.400000000000006" customHeight="1" thickBot="1" x14ac:dyDescent="0.3">
      <c r="A14" s="4695"/>
      <c r="B14" s="4695"/>
      <c r="C14" s="4694" t="s">
        <v>1633</v>
      </c>
      <c r="D14" s="3321" t="s">
        <v>1643</v>
      </c>
      <c r="E14" s="3213" t="s">
        <v>1644</v>
      </c>
      <c r="F14" s="3239" t="s">
        <v>1728</v>
      </c>
    </row>
    <row r="15" spans="1:6" ht="85.2" customHeight="1" thickBot="1" x14ac:dyDescent="0.3">
      <c r="A15" s="4695"/>
      <c r="B15" s="4695"/>
      <c r="C15" s="4695"/>
      <c r="D15" s="3215" t="s">
        <v>1645</v>
      </c>
      <c r="E15" s="3220" t="s">
        <v>1637</v>
      </c>
      <c r="F15" s="3221">
        <v>0.94</v>
      </c>
    </row>
    <row r="16" spans="1:6" ht="106.8" customHeight="1" thickBot="1" x14ac:dyDescent="0.3">
      <c r="A16" s="4695"/>
      <c r="B16" s="4695"/>
      <c r="C16" s="4695"/>
      <c r="D16" s="3215" t="s">
        <v>1729</v>
      </c>
      <c r="E16" s="3215" t="s">
        <v>1646</v>
      </c>
      <c r="F16" s="3162" t="s">
        <v>1730</v>
      </c>
    </row>
    <row r="17" spans="1:6" ht="81" customHeight="1" thickBot="1" x14ac:dyDescent="0.3">
      <c r="A17" s="4696"/>
      <c r="B17" s="4696"/>
      <c r="C17" s="4696"/>
      <c r="D17" s="3215" t="s">
        <v>1647</v>
      </c>
      <c r="E17" s="3215" t="s">
        <v>1648</v>
      </c>
      <c r="F17" s="3162" t="s">
        <v>1649</v>
      </c>
    </row>
    <row r="18" spans="1:6" ht="13.8" thickBot="1" x14ac:dyDescent="0.3">
      <c r="A18" s="4694" t="s">
        <v>1650</v>
      </c>
      <c r="B18" s="4694" t="s">
        <v>1651</v>
      </c>
      <c r="C18" s="4697" t="s">
        <v>1704</v>
      </c>
      <c r="D18" s="4698"/>
      <c r="E18" s="4698"/>
      <c r="F18" s="4699"/>
    </row>
    <row r="19" spans="1:6" ht="13.8" thickBot="1" x14ac:dyDescent="0.3">
      <c r="A19" s="4695"/>
      <c r="B19" s="4695"/>
      <c r="C19" s="3212"/>
      <c r="D19" s="3213"/>
      <c r="E19" s="3213"/>
      <c r="F19" s="3213"/>
    </row>
    <row r="20" spans="1:6" ht="13.8" thickBot="1" x14ac:dyDescent="0.3">
      <c r="A20" s="4695"/>
      <c r="B20" s="4695"/>
      <c r="C20" s="4697" t="s">
        <v>1632</v>
      </c>
      <c r="D20" s="4698"/>
      <c r="E20" s="4698"/>
      <c r="F20" s="4699"/>
    </row>
    <row r="21" spans="1:6" ht="27" thickBot="1" x14ac:dyDescent="0.3">
      <c r="A21" s="4695"/>
      <c r="B21" s="4695"/>
      <c r="C21" s="4694" t="s">
        <v>1633</v>
      </c>
      <c r="D21" s="3219" t="s">
        <v>1731</v>
      </c>
      <c r="E21" s="3219" t="s">
        <v>1637</v>
      </c>
      <c r="F21" s="3222">
        <v>0.996</v>
      </c>
    </row>
    <row r="22" spans="1:6" ht="40.200000000000003" thickBot="1" x14ac:dyDescent="0.3">
      <c r="A22" s="4696"/>
      <c r="B22" s="4696"/>
      <c r="C22" s="4696"/>
      <c r="D22" s="3220" t="s">
        <v>1732</v>
      </c>
      <c r="E22" s="3220" t="s">
        <v>1652</v>
      </c>
      <c r="F22" s="3221" t="s">
        <v>1653</v>
      </c>
    </row>
    <row r="23" spans="1:6" ht="13.8" thickBot="1" x14ac:dyDescent="0.3">
      <c r="A23" s="4694" t="s">
        <v>1654</v>
      </c>
      <c r="B23" s="4694" t="s">
        <v>1655</v>
      </c>
      <c r="C23" s="4697" t="s">
        <v>1704</v>
      </c>
      <c r="D23" s="4698"/>
      <c r="E23" s="4698"/>
      <c r="F23" s="4699"/>
    </row>
    <row r="24" spans="1:6" ht="13.8" thickBot="1" x14ac:dyDescent="0.3">
      <c r="A24" s="4695"/>
      <c r="B24" s="4695"/>
      <c r="C24" s="3212"/>
      <c r="D24" s="3213"/>
      <c r="E24" s="3213"/>
      <c r="F24" s="3213"/>
    </row>
    <row r="25" spans="1:6" ht="13.8" thickBot="1" x14ac:dyDescent="0.3">
      <c r="A25" s="4695"/>
      <c r="B25" s="4708"/>
      <c r="C25" s="4710" t="s">
        <v>1632</v>
      </c>
      <c r="D25" s="4711"/>
      <c r="E25" s="4711"/>
      <c r="F25" s="4712"/>
    </row>
    <row r="26" spans="1:6" ht="52.8" x14ac:dyDescent="0.25">
      <c r="A26" s="4695"/>
      <c r="B26" s="4708"/>
      <c r="C26" s="4713" t="s">
        <v>1633</v>
      </c>
      <c r="D26" s="3322" t="s">
        <v>1656</v>
      </c>
      <c r="E26" s="3327" t="s">
        <v>1657</v>
      </c>
      <c r="F26" s="3324" t="s">
        <v>1658</v>
      </c>
    </row>
    <row r="27" spans="1:6" ht="66" x14ac:dyDescent="0.25">
      <c r="A27" s="4695"/>
      <c r="B27" s="4708"/>
      <c r="C27" s="4714"/>
      <c r="D27" s="3322" t="s">
        <v>1659</v>
      </c>
      <c r="E27" s="3328" t="s">
        <v>1660</v>
      </c>
      <c r="F27" s="3325" t="s">
        <v>1661</v>
      </c>
    </row>
    <row r="28" spans="1:6" ht="66.599999999999994" thickBot="1" x14ac:dyDescent="0.3">
      <c r="A28" s="4696"/>
      <c r="B28" s="4709"/>
      <c r="C28" s="4715"/>
      <c r="D28" s="3323" t="s">
        <v>1662</v>
      </c>
      <c r="E28" s="3329" t="s">
        <v>1663</v>
      </c>
      <c r="F28" s="3326" t="s">
        <v>1663</v>
      </c>
    </row>
    <row r="29" spans="1:6" ht="13.8" thickBot="1" x14ac:dyDescent="0.3">
      <c r="A29" s="4694" t="s">
        <v>1664</v>
      </c>
      <c r="B29" s="4694" t="s">
        <v>1665</v>
      </c>
      <c r="C29" s="4697" t="s">
        <v>1704</v>
      </c>
      <c r="D29" s="4698"/>
      <c r="E29" s="4698"/>
      <c r="F29" s="4699"/>
    </row>
    <row r="30" spans="1:6" ht="13.8" thickBot="1" x14ac:dyDescent="0.3">
      <c r="A30" s="4695"/>
      <c r="B30" s="4695"/>
      <c r="C30" s="3212"/>
      <c r="D30" s="3213"/>
      <c r="E30" s="3213"/>
      <c r="F30" s="3213"/>
    </row>
    <row r="31" spans="1:6" ht="13.8" thickBot="1" x14ac:dyDescent="0.3">
      <c r="A31" s="4695"/>
      <c r="B31" s="4695"/>
      <c r="C31" s="4710" t="s">
        <v>1632</v>
      </c>
      <c r="D31" s="4711"/>
      <c r="E31" s="4711"/>
      <c r="F31" s="4712"/>
    </row>
    <row r="32" spans="1:6" ht="42.6" customHeight="1" x14ac:dyDescent="0.25">
      <c r="A32" s="4695"/>
      <c r="B32" s="4695"/>
      <c r="C32" s="4716" t="s">
        <v>1633</v>
      </c>
      <c r="D32" s="3246" t="s">
        <v>1666</v>
      </c>
      <c r="E32" s="3246" t="s">
        <v>1667</v>
      </c>
      <c r="F32" s="3247" t="s">
        <v>1668</v>
      </c>
    </row>
    <row r="33" spans="1:6" ht="24.6" customHeight="1" x14ac:dyDescent="0.25">
      <c r="A33" s="4695"/>
      <c r="B33" s="4695"/>
      <c r="C33" s="4717"/>
      <c r="D33" s="3242" t="s">
        <v>1669</v>
      </c>
      <c r="E33" s="3242" t="s">
        <v>1670</v>
      </c>
      <c r="F33" s="3243" t="s">
        <v>1671</v>
      </c>
    </row>
    <row r="34" spans="1:6" ht="26.4" x14ac:dyDescent="0.25">
      <c r="A34" s="4695"/>
      <c r="B34" s="4695"/>
      <c r="C34" s="4717"/>
      <c r="D34" s="3242" t="s">
        <v>1672</v>
      </c>
      <c r="E34" s="3242" t="s">
        <v>1673</v>
      </c>
      <c r="F34" s="3243">
        <v>0.13</v>
      </c>
    </row>
    <row r="35" spans="1:6" x14ac:dyDescent="0.25">
      <c r="A35" s="4695"/>
      <c r="B35" s="4695"/>
      <c r="C35" s="4717"/>
      <c r="D35" s="3242" t="s">
        <v>1674</v>
      </c>
      <c r="E35" s="3242">
        <v>1</v>
      </c>
      <c r="F35" s="3243" t="s">
        <v>1675</v>
      </c>
    </row>
    <row r="36" spans="1:6" ht="26.4" x14ac:dyDescent="0.25">
      <c r="A36" s="4695"/>
      <c r="B36" s="4695"/>
      <c r="C36" s="4717"/>
      <c r="D36" s="3242" t="s">
        <v>1676</v>
      </c>
      <c r="E36" s="3242" t="s">
        <v>1677</v>
      </c>
      <c r="F36" s="3243">
        <v>0.93</v>
      </c>
    </row>
    <row r="37" spans="1:6" ht="37.799999999999997" customHeight="1" x14ac:dyDescent="0.25">
      <c r="A37" s="4695"/>
      <c r="B37" s="4695"/>
      <c r="C37" s="4717"/>
      <c r="D37" s="3242" t="s">
        <v>1678</v>
      </c>
      <c r="E37" s="3242" t="s">
        <v>1679</v>
      </c>
      <c r="F37" s="3243" t="s">
        <v>1679</v>
      </c>
    </row>
    <row r="38" spans="1:6" ht="100.2" customHeight="1" thickBot="1" x14ac:dyDescent="0.3">
      <c r="A38" s="4696"/>
      <c r="B38" s="4696"/>
      <c r="C38" s="4718"/>
      <c r="D38" s="3244" t="s">
        <v>1680</v>
      </c>
      <c r="E38" s="3244" t="s">
        <v>1681</v>
      </c>
      <c r="F38" s="3245" t="s">
        <v>1682</v>
      </c>
    </row>
    <row r="39" spans="1:6" ht="13.8" thickBot="1" x14ac:dyDescent="0.3">
      <c r="A39" s="4694">
        <v>6</v>
      </c>
      <c r="B39" s="4694" t="s">
        <v>1683</v>
      </c>
      <c r="C39" s="4697" t="s">
        <v>1704</v>
      </c>
      <c r="D39" s="4698"/>
      <c r="E39" s="4698"/>
      <c r="F39" s="4699"/>
    </row>
    <row r="40" spans="1:6" ht="13.8" thickBot="1" x14ac:dyDescent="0.3">
      <c r="A40" s="4695"/>
      <c r="B40" s="4695"/>
      <c r="C40" s="3212"/>
      <c r="D40" s="3213"/>
      <c r="E40" s="3213"/>
      <c r="F40" s="3213"/>
    </row>
    <row r="41" spans="1:6" ht="13.8" thickBot="1" x14ac:dyDescent="0.3">
      <c r="A41" s="4695"/>
      <c r="B41" s="4695"/>
      <c r="C41" s="4697" t="s">
        <v>1632</v>
      </c>
      <c r="D41" s="4698"/>
      <c r="E41" s="4698"/>
      <c r="F41" s="4699"/>
    </row>
    <row r="42" spans="1:6" ht="27" thickBot="1" x14ac:dyDescent="0.3">
      <c r="A42" s="4695"/>
      <c r="B42" s="4695"/>
      <c r="C42" s="3212" t="s">
        <v>1684</v>
      </c>
      <c r="D42" s="3219" t="s">
        <v>1685</v>
      </c>
      <c r="E42" s="3213">
        <v>300</v>
      </c>
      <c r="F42" s="3239" t="s">
        <v>1705</v>
      </c>
    </row>
    <row r="43" spans="1:6" ht="13.8" thickBot="1" x14ac:dyDescent="0.3">
      <c r="A43" s="4696"/>
      <c r="B43" s="4696"/>
      <c r="C43" s="3212" t="s">
        <v>1684</v>
      </c>
      <c r="D43" s="3219" t="s">
        <v>1686</v>
      </c>
      <c r="E43" s="3213">
        <v>26</v>
      </c>
      <c r="F43" s="3239" t="s">
        <v>1706</v>
      </c>
    </row>
    <row r="44" spans="1:6" ht="13.8" thickBot="1" x14ac:dyDescent="0.3">
      <c r="A44" s="4694">
        <v>7</v>
      </c>
      <c r="B44" s="4694" t="s">
        <v>1687</v>
      </c>
      <c r="C44" s="4702" t="s">
        <v>1631</v>
      </c>
      <c r="D44" s="4703"/>
      <c r="E44" s="4703"/>
      <c r="F44" s="4704"/>
    </row>
    <row r="45" spans="1:6" ht="13.8" thickBot="1" x14ac:dyDescent="0.3">
      <c r="A45" s="4695"/>
      <c r="B45" s="4695"/>
      <c r="C45" s="3212"/>
      <c r="D45" s="3213"/>
      <c r="E45" s="3213"/>
      <c r="F45" s="3213"/>
    </row>
    <row r="46" spans="1:6" ht="13.8" thickBot="1" x14ac:dyDescent="0.3">
      <c r="A46" s="4695"/>
      <c r="B46" s="4695"/>
      <c r="C46" s="4697" t="s">
        <v>1632</v>
      </c>
      <c r="D46" s="4698"/>
      <c r="E46" s="4698"/>
      <c r="F46" s="4699"/>
    </row>
    <row r="47" spans="1:6" ht="27" thickBot="1" x14ac:dyDescent="0.3">
      <c r="A47" s="4695"/>
      <c r="B47" s="4695"/>
      <c r="C47" s="3212" t="s">
        <v>1688</v>
      </c>
      <c r="D47" s="3213" t="s">
        <v>1689</v>
      </c>
      <c r="E47" s="3213">
        <v>50</v>
      </c>
      <c r="F47" s="3213">
        <v>50</v>
      </c>
    </row>
    <row r="48" spans="1:6" ht="27" thickBot="1" x14ac:dyDescent="0.3">
      <c r="A48" s="4695"/>
      <c r="B48" s="4695"/>
      <c r="C48" s="3212" t="s">
        <v>1688</v>
      </c>
      <c r="D48" s="3213" t="s">
        <v>1690</v>
      </c>
      <c r="E48" s="3213">
        <v>4</v>
      </c>
      <c r="F48" s="3213">
        <v>4</v>
      </c>
    </row>
    <row r="49" spans="1:6" ht="27" thickBot="1" x14ac:dyDescent="0.3">
      <c r="A49" s="4696"/>
      <c r="B49" s="4696"/>
      <c r="C49" s="3212" t="s">
        <v>1688</v>
      </c>
      <c r="D49" s="3213"/>
      <c r="E49" s="3213">
        <v>350</v>
      </c>
      <c r="F49" s="3213">
        <v>250</v>
      </c>
    </row>
    <row r="50" spans="1:6" ht="13.8" thickBot="1" x14ac:dyDescent="0.3">
      <c r="A50" s="4705">
        <v>8</v>
      </c>
      <c r="B50" s="4705" t="s">
        <v>1691</v>
      </c>
      <c r="C50" s="4702" t="s">
        <v>1631</v>
      </c>
      <c r="D50" s="4703"/>
      <c r="E50" s="4703"/>
      <c r="F50" s="4704"/>
    </row>
    <row r="51" spans="1:6" ht="13.8" thickBot="1" x14ac:dyDescent="0.3">
      <c r="A51" s="4706"/>
      <c r="B51" s="4706"/>
      <c r="C51" s="3212"/>
      <c r="D51" s="3213"/>
      <c r="E51" s="3213"/>
      <c r="F51" s="3213"/>
    </row>
    <row r="52" spans="1:6" ht="13.8" thickBot="1" x14ac:dyDescent="0.3">
      <c r="A52" s="4706"/>
      <c r="B52" s="4706"/>
      <c r="C52" s="4697" t="s">
        <v>1632</v>
      </c>
      <c r="D52" s="4698"/>
      <c r="E52" s="4698"/>
      <c r="F52" s="4699"/>
    </row>
    <row r="53" spans="1:6" ht="27" thickBot="1" x14ac:dyDescent="0.3">
      <c r="A53" s="4706"/>
      <c r="B53" s="4706"/>
      <c r="C53" s="3210" t="s">
        <v>1692</v>
      </c>
      <c r="D53" s="3223" t="s">
        <v>1693</v>
      </c>
      <c r="E53" s="3224">
        <v>8</v>
      </c>
      <c r="F53" s="3224">
        <v>20.239999999999998</v>
      </c>
    </row>
    <row r="54" spans="1:6" ht="13.8" thickBot="1" x14ac:dyDescent="0.3">
      <c r="A54" s="4706"/>
      <c r="B54" s="4706"/>
      <c r="C54" s="3211" t="s">
        <v>1694</v>
      </c>
      <c r="D54" s="3223" t="s">
        <v>1695</v>
      </c>
      <c r="E54" s="3225">
        <v>12</v>
      </c>
      <c r="F54" s="3225">
        <v>43.47</v>
      </c>
    </row>
    <row r="55" spans="1:6" ht="13.8" thickBot="1" x14ac:dyDescent="0.3">
      <c r="A55" s="4706"/>
      <c r="B55" s="4706"/>
      <c r="C55" s="3211"/>
      <c r="D55" s="3223" t="s">
        <v>1696</v>
      </c>
      <c r="E55" s="3224" t="s">
        <v>1697</v>
      </c>
      <c r="F55" s="3224">
        <v>1.2</v>
      </c>
    </row>
    <row r="56" spans="1:6" ht="27" thickBot="1" x14ac:dyDescent="0.3">
      <c r="A56" s="4706"/>
      <c r="B56" s="4706"/>
      <c r="C56" s="3211"/>
      <c r="D56" s="3223" t="s">
        <v>1698</v>
      </c>
      <c r="E56" s="3225" t="s">
        <v>1699</v>
      </c>
      <c r="F56" s="3225">
        <v>11.78</v>
      </c>
    </row>
    <row r="57" spans="1:6" ht="13.8" thickBot="1" x14ac:dyDescent="0.3">
      <c r="A57" s="4706"/>
      <c r="B57" s="4706"/>
      <c r="C57" s="3211"/>
      <c r="D57" s="3223" t="s">
        <v>1700</v>
      </c>
      <c r="E57" s="3224">
        <v>3</v>
      </c>
      <c r="F57" s="3224">
        <v>1.87</v>
      </c>
    </row>
    <row r="58" spans="1:6" ht="13.8" thickBot="1" x14ac:dyDescent="0.3">
      <c r="A58" s="4707"/>
      <c r="B58" s="4707"/>
      <c r="C58" s="3212"/>
      <c r="D58" s="3212"/>
      <c r="E58" s="3212"/>
      <c r="F58" s="3212"/>
    </row>
    <row r="59" spans="1:6" x14ac:dyDescent="0.25">
      <c r="A59" s="3226"/>
      <c r="B59" s="3226"/>
      <c r="C59" s="3226"/>
      <c r="D59" s="3226"/>
      <c r="E59" s="3226"/>
      <c r="F59" s="3226"/>
    </row>
    <row r="60" spans="1:6" x14ac:dyDescent="0.25">
      <c r="A60" s="3226"/>
      <c r="B60" s="3226"/>
      <c r="C60" s="3226"/>
      <c r="D60" s="3226"/>
      <c r="E60" s="3226"/>
      <c r="F60" s="3226"/>
    </row>
    <row r="61" spans="1:6" ht="15.6" x14ac:dyDescent="0.25">
      <c r="A61" s="4700" t="s">
        <v>1701</v>
      </c>
      <c r="B61" s="4700"/>
      <c r="C61" s="4700"/>
      <c r="D61" s="4700"/>
      <c r="E61" s="4700"/>
      <c r="F61" s="4700"/>
    </row>
    <row r="62" spans="1:6" ht="15.6" x14ac:dyDescent="0.25">
      <c r="A62" s="4701" t="s">
        <v>1702</v>
      </c>
      <c r="B62" s="4701"/>
      <c r="C62" s="4701"/>
      <c r="D62" s="4701"/>
      <c r="E62" s="4701"/>
      <c r="F62" s="4701"/>
    </row>
    <row r="63" spans="1:6" x14ac:dyDescent="0.25">
      <c r="A63" s="197" t="s">
        <v>1703</v>
      </c>
    </row>
  </sheetData>
  <mergeCells count="45">
    <mergeCell ref="A1:F1"/>
    <mergeCell ref="A2:A3"/>
    <mergeCell ref="B2:B3"/>
    <mergeCell ref="C2:C3"/>
    <mergeCell ref="D2:D3"/>
    <mergeCell ref="E2:F2"/>
    <mergeCell ref="A11:A17"/>
    <mergeCell ref="B11:B17"/>
    <mergeCell ref="C11:F11"/>
    <mergeCell ref="C13:F13"/>
    <mergeCell ref="C14:C17"/>
    <mergeCell ref="A5:A10"/>
    <mergeCell ref="B5:B10"/>
    <mergeCell ref="C5:F5"/>
    <mergeCell ref="C7:F7"/>
    <mergeCell ref="C8:C10"/>
    <mergeCell ref="A29:A38"/>
    <mergeCell ref="B29:B38"/>
    <mergeCell ref="C29:F29"/>
    <mergeCell ref="C31:F31"/>
    <mergeCell ref="C32:C38"/>
    <mergeCell ref="A23:A28"/>
    <mergeCell ref="B23:B28"/>
    <mergeCell ref="C23:F23"/>
    <mergeCell ref="C25:F25"/>
    <mergeCell ref="C26:C28"/>
    <mergeCell ref="A18:A22"/>
    <mergeCell ref="B18:B22"/>
    <mergeCell ref="C18:F18"/>
    <mergeCell ref="C20:F20"/>
    <mergeCell ref="C21:C22"/>
    <mergeCell ref="A39:A43"/>
    <mergeCell ref="B39:B43"/>
    <mergeCell ref="C39:F39"/>
    <mergeCell ref="A61:F61"/>
    <mergeCell ref="A62:F62"/>
    <mergeCell ref="A44:A49"/>
    <mergeCell ref="B44:B49"/>
    <mergeCell ref="C44:F44"/>
    <mergeCell ref="C46:F46"/>
    <mergeCell ref="A50:A58"/>
    <mergeCell ref="B50:B58"/>
    <mergeCell ref="C50:F50"/>
    <mergeCell ref="C52:F52"/>
    <mergeCell ref="C41:F41"/>
  </mergeCells>
  <pageMargins left="0.7" right="0.7" top="0.75" bottom="0.75" header="0.3" footer="0.3"/>
  <pageSetup paperSize="9" scale="79" fitToHeight="0"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I12" sqref="I12"/>
    </sheetView>
  </sheetViews>
  <sheetFormatPr defaultRowHeight="13.2" x14ac:dyDescent="0.25"/>
  <cols>
    <col min="1" max="1" width="8.109375" customWidth="1"/>
    <col min="2" max="2" width="27.5546875" customWidth="1"/>
    <col min="3" max="3" width="18.44140625" customWidth="1"/>
    <col min="4" max="4" width="11.6640625" customWidth="1"/>
    <col min="5" max="5" width="13.88671875" customWidth="1"/>
  </cols>
  <sheetData>
    <row r="1" spans="1:5" ht="15.6" x14ac:dyDescent="0.25">
      <c r="A1" s="4722" t="s">
        <v>1707</v>
      </c>
      <c r="B1" s="4738"/>
      <c r="C1" s="4738"/>
      <c r="D1" s="4738"/>
      <c r="E1" s="4738"/>
    </row>
    <row r="2" spans="1:5" ht="13.8" thickBot="1" x14ac:dyDescent="0.3"/>
    <row r="3" spans="1:5" ht="13.8" thickBot="1" x14ac:dyDescent="0.3">
      <c r="A3" s="4723" t="s">
        <v>1623</v>
      </c>
      <c r="B3" s="4723" t="s">
        <v>1708</v>
      </c>
      <c r="C3" s="4739" t="s">
        <v>1709</v>
      </c>
      <c r="D3" s="4741" t="s">
        <v>1627</v>
      </c>
      <c r="E3" s="4742"/>
    </row>
    <row r="4" spans="1:5" ht="28.2" thickBot="1" x14ac:dyDescent="0.3">
      <c r="A4" s="4724"/>
      <c r="B4" s="4724"/>
      <c r="C4" s="4740"/>
      <c r="D4" s="3236" t="s">
        <v>1628</v>
      </c>
      <c r="E4" s="3236" t="s">
        <v>1710</v>
      </c>
    </row>
    <row r="5" spans="1:5" ht="13.8" thickBot="1" x14ac:dyDescent="0.3">
      <c r="A5" s="3208">
        <v>1</v>
      </c>
      <c r="B5" s="3209">
        <v>2</v>
      </c>
      <c r="C5" s="3237">
        <v>3</v>
      </c>
      <c r="D5" s="3238">
        <v>5</v>
      </c>
      <c r="E5" s="3238">
        <v>6</v>
      </c>
    </row>
    <row r="6" spans="1:5" ht="13.8" thickBot="1" x14ac:dyDescent="0.3">
      <c r="A6" s="4694" t="s">
        <v>1629</v>
      </c>
      <c r="B6" s="4727" t="s">
        <v>1711</v>
      </c>
      <c r="C6" s="4730" t="s">
        <v>1712</v>
      </c>
      <c r="D6" s="4731"/>
      <c r="E6" s="4732"/>
    </row>
    <row r="7" spans="1:5" ht="13.8" thickBot="1" x14ac:dyDescent="0.3">
      <c r="A7" s="4695"/>
      <c r="B7" s="4728"/>
      <c r="C7" s="3227"/>
      <c r="D7" s="3239"/>
      <c r="E7" s="3239"/>
    </row>
    <row r="8" spans="1:5" ht="13.8" thickBot="1" x14ac:dyDescent="0.3">
      <c r="A8" s="4695"/>
      <c r="B8" s="4728"/>
      <c r="C8" s="4733" t="s">
        <v>1632</v>
      </c>
      <c r="D8" s="4734"/>
      <c r="E8" s="4735"/>
    </row>
    <row r="9" spans="1:5" ht="27.6" thickBot="1" x14ac:dyDescent="0.3">
      <c r="A9" s="4696"/>
      <c r="B9" s="4737"/>
      <c r="C9" s="3240" t="s">
        <v>1713</v>
      </c>
      <c r="D9" s="3239">
        <v>3.5</v>
      </c>
      <c r="E9" s="3239">
        <v>3.7</v>
      </c>
    </row>
    <row r="10" spans="1:5" ht="13.8" thickBot="1" x14ac:dyDescent="0.3">
      <c r="A10" s="4694" t="s">
        <v>1641</v>
      </c>
      <c r="B10" s="4727" t="s">
        <v>1714</v>
      </c>
      <c r="C10" s="4730" t="s">
        <v>1712</v>
      </c>
      <c r="D10" s="4731"/>
      <c r="E10" s="4732"/>
    </row>
    <row r="11" spans="1:5" ht="13.8" thickBot="1" x14ac:dyDescent="0.3">
      <c r="A11" s="4695"/>
      <c r="B11" s="4728"/>
      <c r="C11" s="3227"/>
      <c r="D11" s="3239"/>
      <c r="E11" s="3239"/>
    </row>
    <row r="12" spans="1:5" ht="13.8" thickBot="1" x14ac:dyDescent="0.3">
      <c r="A12" s="4695"/>
      <c r="B12" s="4728"/>
      <c r="C12" s="4733" t="s">
        <v>1632</v>
      </c>
      <c r="D12" s="4734"/>
      <c r="E12" s="4735"/>
    </row>
    <row r="13" spans="1:5" ht="27" thickBot="1" x14ac:dyDescent="0.3">
      <c r="A13" s="4696"/>
      <c r="B13" s="4737"/>
      <c r="C13" s="3240" t="s">
        <v>1715</v>
      </c>
      <c r="D13" s="3239">
        <v>3.5</v>
      </c>
      <c r="E13" s="3239">
        <v>-1.8</v>
      </c>
    </row>
    <row r="14" spans="1:5" ht="13.8" thickBot="1" x14ac:dyDescent="0.3">
      <c r="A14" s="3241"/>
      <c r="B14" s="3214"/>
      <c r="C14" s="3227"/>
      <c r="D14" s="3239"/>
      <c r="E14" s="3239"/>
    </row>
    <row r="15" spans="1:5" ht="13.8" thickBot="1" x14ac:dyDescent="0.3">
      <c r="A15" s="4694" t="s">
        <v>1650</v>
      </c>
      <c r="B15" s="4727" t="s">
        <v>1716</v>
      </c>
      <c r="C15" s="4730" t="s">
        <v>1712</v>
      </c>
      <c r="D15" s="4731"/>
      <c r="E15" s="4732"/>
    </row>
    <row r="16" spans="1:5" ht="13.8" thickBot="1" x14ac:dyDescent="0.3">
      <c r="A16" s="4695"/>
      <c r="B16" s="4728"/>
      <c r="C16" s="3227"/>
      <c r="D16" s="3239"/>
      <c r="E16" s="3239"/>
    </row>
    <row r="17" spans="1:5" ht="13.8" thickBot="1" x14ac:dyDescent="0.3">
      <c r="A17" s="4695"/>
      <c r="B17" s="4728"/>
      <c r="C17" s="4733" t="s">
        <v>1632</v>
      </c>
      <c r="D17" s="4734"/>
      <c r="E17" s="4735"/>
    </row>
    <row r="18" spans="1:5" ht="27.6" thickBot="1" x14ac:dyDescent="0.3">
      <c r="A18" s="4696"/>
      <c r="B18" s="4737"/>
      <c r="C18" s="3240" t="s">
        <v>1713</v>
      </c>
      <c r="D18" s="3239">
        <v>5</v>
      </c>
      <c r="E18" s="3239">
        <v>9.1</v>
      </c>
    </row>
    <row r="19" spans="1:5" ht="13.8" thickBot="1" x14ac:dyDescent="0.3">
      <c r="A19" s="4694" t="s">
        <v>1654</v>
      </c>
      <c r="B19" s="4727" t="s">
        <v>1717</v>
      </c>
      <c r="C19" s="4730" t="s">
        <v>1712</v>
      </c>
      <c r="D19" s="4731"/>
      <c r="E19" s="4732"/>
    </row>
    <row r="20" spans="1:5" ht="13.8" thickBot="1" x14ac:dyDescent="0.3">
      <c r="A20" s="4695"/>
      <c r="B20" s="4728"/>
      <c r="C20" s="3227"/>
      <c r="D20" s="3239"/>
      <c r="E20" s="3239"/>
    </row>
    <row r="21" spans="1:5" ht="13.8" thickBot="1" x14ac:dyDescent="0.3">
      <c r="A21" s="4695"/>
      <c r="B21" s="4728"/>
      <c r="C21" s="4733" t="s">
        <v>1632</v>
      </c>
      <c r="D21" s="4734"/>
      <c r="E21" s="4735"/>
    </row>
    <row r="22" spans="1:5" ht="27" thickBot="1" x14ac:dyDescent="0.3">
      <c r="A22" s="4696"/>
      <c r="B22" s="4737"/>
      <c r="C22" s="3240" t="s">
        <v>1715</v>
      </c>
      <c r="D22" s="3239">
        <v>5</v>
      </c>
      <c r="E22" s="3239">
        <v>2.7</v>
      </c>
    </row>
    <row r="23" spans="1:5" ht="13.8" thickBot="1" x14ac:dyDescent="0.3">
      <c r="A23" s="4694" t="s">
        <v>1664</v>
      </c>
      <c r="B23" s="4727" t="s">
        <v>1718</v>
      </c>
      <c r="C23" s="4730" t="s">
        <v>1712</v>
      </c>
      <c r="D23" s="4731"/>
      <c r="E23" s="4732"/>
    </row>
    <row r="24" spans="1:5" ht="13.8" thickBot="1" x14ac:dyDescent="0.3">
      <c r="A24" s="4695"/>
      <c r="B24" s="4728"/>
      <c r="C24" s="3227"/>
      <c r="D24" s="3239"/>
      <c r="E24" s="3239"/>
    </row>
    <row r="25" spans="1:5" ht="13.8" thickBot="1" x14ac:dyDescent="0.3">
      <c r="A25" s="4695"/>
      <c r="B25" s="4728"/>
      <c r="C25" s="4733" t="s">
        <v>1632</v>
      </c>
      <c r="D25" s="4734"/>
      <c r="E25" s="4735"/>
    </row>
    <row r="26" spans="1:5" ht="27.6" thickBot="1" x14ac:dyDescent="0.3">
      <c r="A26" s="4696"/>
      <c r="B26" s="4737"/>
      <c r="C26" s="3240" t="s">
        <v>1713</v>
      </c>
      <c r="D26" s="3239">
        <v>8</v>
      </c>
      <c r="E26" s="3239">
        <v>5.0999999999999996</v>
      </c>
    </row>
    <row r="27" spans="1:5" ht="13.8" thickBot="1" x14ac:dyDescent="0.3">
      <c r="A27" s="4694" t="s">
        <v>1719</v>
      </c>
      <c r="B27" s="4727" t="s">
        <v>1720</v>
      </c>
      <c r="C27" s="4730" t="s">
        <v>1712</v>
      </c>
      <c r="D27" s="4731"/>
      <c r="E27" s="4732"/>
    </row>
    <row r="28" spans="1:5" ht="13.8" thickBot="1" x14ac:dyDescent="0.3">
      <c r="A28" s="4695"/>
      <c r="B28" s="4728"/>
      <c r="C28" s="3227"/>
      <c r="D28" s="3239"/>
      <c r="E28" s="3239"/>
    </row>
    <row r="29" spans="1:5" ht="13.8" thickBot="1" x14ac:dyDescent="0.3">
      <c r="A29" s="4695"/>
      <c r="B29" s="4728"/>
      <c r="C29" s="4733" t="s">
        <v>1632</v>
      </c>
      <c r="D29" s="4734"/>
      <c r="E29" s="4735"/>
    </row>
    <row r="30" spans="1:5" ht="27" thickBot="1" x14ac:dyDescent="0.3">
      <c r="A30" s="4696"/>
      <c r="B30" s="4737"/>
      <c r="C30" s="3240" t="s">
        <v>1715</v>
      </c>
      <c r="D30" s="3239">
        <v>8</v>
      </c>
      <c r="E30" s="3239">
        <v>1.6</v>
      </c>
    </row>
    <row r="31" spans="1:5" ht="13.8" thickBot="1" x14ac:dyDescent="0.3">
      <c r="A31" s="4694" t="s">
        <v>1721</v>
      </c>
      <c r="B31" s="4727" t="s">
        <v>1722</v>
      </c>
      <c r="C31" s="4730" t="s">
        <v>1712</v>
      </c>
      <c r="D31" s="4731"/>
      <c r="E31" s="4732"/>
    </row>
    <row r="32" spans="1:5" ht="13.8" thickBot="1" x14ac:dyDescent="0.3">
      <c r="A32" s="4695"/>
      <c r="B32" s="4728"/>
      <c r="C32" s="3227"/>
      <c r="D32" s="3239"/>
      <c r="E32" s="3239"/>
    </row>
    <row r="33" spans="1:5" ht="13.8" thickBot="1" x14ac:dyDescent="0.3">
      <c r="A33" s="4695"/>
      <c r="B33" s="4728"/>
      <c r="C33" s="4733" t="s">
        <v>1632</v>
      </c>
      <c r="D33" s="4734"/>
      <c r="E33" s="4735"/>
    </row>
    <row r="34" spans="1:5" ht="27.6" thickBot="1" x14ac:dyDescent="0.3">
      <c r="A34" s="4696"/>
      <c r="B34" s="4737"/>
      <c r="C34" s="3240" t="s">
        <v>1713</v>
      </c>
      <c r="D34" s="3239">
        <v>18</v>
      </c>
      <c r="E34" s="3239">
        <v>18</v>
      </c>
    </row>
    <row r="35" spans="1:5" ht="13.8" thickBot="1" x14ac:dyDescent="0.3">
      <c r="A35" s="4694" t="s">
        <v>1723</v>
      </c>
      <c r="B35" s="4727" t="s">
        <v>1724</v>
      </c>
      <c r="C35" s="4730" t="s">
        <v>1712</v>
      </c>
      <c r="D35" s="4731"/>
      <c r="E35" s="4732"/>
    </row>
    <row r="36" spans="1:5" ht="13.8" thickBot="1" x14ac:dyDescent="0.3">
      <c r="A36" s="4695"/>
      <c r="B36" s="4728"/>
      <c r="C36" s="3227"/>
      <c r="D36" s="3239"/>
      <c r="E36" s="3239"/>
    </row>
    <row r="37" spans="1:5" ht="13.8" thickBot="1" x14ac:dyDescent="0.3">
      <c r="A37" s="4695"/>
      <c r="B37" s="4728"/>
      <c r="C37" s="4733" t="s">
        <v>1632</v>
      </c>
      <c r="D37" s="4734"/>
      <c r="E37" s="4735"/>
    </row>
    <row r="38" spans="1:5" ht="27" thickBot="1" x14ac:dyDescent="0.3">
      <c r="A38" s="4696"/>
      <c r="B38" s="4729"/>
      <c r="C38" s="3240" t="s">
        <v>1715</v>
      </c>
      <c r="D38" s="3239">
        <v>8</v>
      </c>
      <c r="E38" s="3239">
        <v>7.7</v>
      </c>
    </row>
    <row r="39" spans="1:5" ht="13.8" thickBot="1" x14ac:dyDescent="0.3">
      <c r="A39" s="4694" t="s">
        <v>1725</v>
      </c>
      <c r="B39" s="4727" t="s">
        <v>1726</v>
      </c>
      <c r="C39" s="4730" t="s">
        <v>1712</v>
      </c>
      <c r="D39" s="4731"/>
      <c r="E39" s="4732"/>
    </row>
    <row r="40" spans="1:5" ht="13.8" thickBot="1" x14ac:dyDescent="0.3">
      <c r="A40" s="4695"/>
      <c r="B40" s="4728"/>
      <c r="C40" s="3227"/>
      <c r="D40" s="3239"/>
      <c r="E40" s="3239"/>
    </row>
    <row r="41" spans="1:5" ht="13.8" thickBot="1" x14ac:dyDescent="0.3">
      <c r="A41" s="4695"/>
      <c r="B41" s="4728"/>
      <c r="C41" s="4733" t="s">
        <v>1632</v>
      </c>
      <c r="D41" s="4734"/>
      <c r="E41" s="4735"/>
    </row>
    <row r="42" spans="1:5" ht="27.6" thickBot="1" x14ac:dyDescent="0.3">
      <c r="A42" s="4736"/>
      <c r="B42" s="4729"/>
      <c r="C42" s="3240" t="s">
        <v>1713</v>
      </c>
      <c r="D42" s="3239">
        <v>5</v>
      </c>
      <c r="E42" s="3239">
        <v>-47.3</v>
      </c>
    </row>
  </sheetData>
  <mergeCells count="41">
    <mergeCell ref="A6:A9"/>
    <mergeCell ref="B6:B9"/>
    <mergeCell ref="C6:E6"/>
    <mergeCell ref="C8:E8"/>
    <mergeCell ref="A1:E1"/>
    <mergeCell ref="A3:A4"/>
    <mergeCell ref="B3:B4"/>
    <mergeCell ref="C3:C4"/>
    <mergeCell ref="D3:E3"/>
    <mergeCell ref="A10:A13"/>
    <mergeCell ref="B10:B13"/>
    <mergeCell ref="C10:E10"/>
    <mergeCell ref="C12:E12"/>
    <mergeCell ref="A15:A18"/>
    <mergeCell ref="B15:B18"/>
    <mergeCell ref="C15:E15"/>
    <mergeCell ref="C17:E17"/>
    <mergeCell ref="A19:A22"/>
    <mergeCell ref="B19:B22"/>
    <mergeCell ref="C19:E19"/>
    <mergeCell ref="C21:E21"/>
    <mergeCell ref="A23:A26"/>
    <mergeCell ref="B23:B26"/>
    <mergeCell ref="C23:E23"/>
    <mergeCell ref="C25:E25"/>
    <mergeCell ref="A27:A30"/>
    <mergeCell ref="B27:B30"/>
    <mergeCell ref="C27:E27"/>
    <mergeCell ref="C29:E29"/>
    <mergeCell ref="A31:A34"/>
    <mergeCell ref="B31:B34"/>
    <mergeCell ref="C31:E31"/>
    <mergeCell ref="C33:E33"/>
    <mergeCell ref="A35:A38"/>
    <mergeCell ref="B35:B38"/>
    <mergeCell ref="C35:E35"/>
    <mergeCell ref="C37:E37"/>
    <mergeCell ref="A39:A42"/>
    <mergeCell ref="B39:B42"/>
    <mergeCell ref="C39:E39"/>
    <mergeCell ref="C41:E41"/>
  </mergeCells>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F14" sqref="F14"/>
    </sheetView>
  </sheetViews>
  <sheetFormatPr defaultRowHeight="13.2" x14ac:dyDescent="0.25"/>
  <cols>
    <col min="1" max="1" width="10.6640625" customWidth="1"/>
    <col min="2" max="2" width="53.33203125" customWidth="1"/>
  </cols>
  <sheetData>
    <row r="2" spans="1:2" ht="13.8" thickBot="1" x14ac:dyDescent="0.3">
      <c r="B2" t="s">
        <v>24</v>
      </c>
    </row>
    <row r="3" spans="1:2" ht="31.8" thickBot="1" x14ac:dyDescent="0.3">
      <c r="A3" s="7" t="s">
        <v>17</v>
      </c>
      <c r="B3" s="8" t="s">
        <v>18</v>
      </c>
    </row>
    <row r="4" spans="1:2" ht="15.6" x14ac:dyDescent="0.25">
      <c r="A4" s="21">
        <v>0</v>
      </c>
      <c r="B4" s="22" t="s">
        <v>19</v>
      </c>
    </row>
    <row r="5" spans="1:2" ht="15.6" x14ac:dyDescent="0.25">
      <c r="A5" s="9">
        <v>1</v>
      </c>
      <c r="B5" s="10" t="s">
        <v>1241</v>
      </c>
    </row>
    <row r="6" spans="1:2" ht="15.6" x14ac:dyDescent="0.25">
      <c r="A6" s="9">
        <v>2</v>
      </c>
      <c r="B6" s="10" t="s">
        <v>20</v>
      </c>
    </row>
    <row r="7" spans="1:2" ht="15.6" x14ac:dyDescent="0.25">
      <c r="A7" s="9">
        <v>3</v>
      </c>
      <c r="B7" s="10" t="s">
        <v>22</v>
      </c>
    </row>
    <row r="8" spans="1:2" ht="15.6" x14ac:dyDescent="0.25">
      <c r="A8" s="9">
        <v>4</v>
      </c>
      <c r="B8" s="10" t="s">
        <v>57</v>
      </c>
    </row>
    <row r="9" spans="1:2" ht="15.6" x14ac:dyDescent="0.25">
      <c r="A9" s="9">
        <v>5</v>
      </c>
      <c r="B9" s="10" t="s">
        <v>58</v>
      </c>
    </row>
    <row r="10" spans="1:2" ht="15.6" x14ac:dyDescent="0.25">
      <c r="A10" s="9">
        <v>6</v>
      </c>
      <c r="B10" s="10" t="s">
        <v>23</v>
      </c>
    </row>
    <row r="11" spans="1:2" ht="15.6" x14ac:dyDescent="0.25">
      <c r="A11" s="9">
        <v>7</v>
      </c>
      <c r="B11" s="10" t="s">
        <v>59</v>
      </c>
    </row>
    <row r="12" spans="1:2" ht="15.6" x14ac:dyDescent="0.25">
      <c r="A12" s="9">
        <v>8</v>
      </c>
      <c r="B12" s="10" t="s">
        <v>60</v>
      </c>
    </row>
    <row r="13" spans="1:2" ht="15.6" x14ac:dyDescent="0.25">
      <c r="A13" s="9">
        <v>9</v>
      </c>
      <c r="B13" s="10" t="s">
        <v>61</v>
      </c>
    </row>
    <row r="14" spans="1:2" ht="15.6" x14ac:dyDescent="0.25">
      <c r="A14" s="9">
        <v>10</v>
      </c>
      <c r="B14" s="10" t="s">
        <v>55</v>
      </c>
    </row>
    <row r="15" spans="1:2" ht="15.6" x14ac:dyDescent="0.25">
      <c r="A15" s="9">
        <v>11</v>
      </c>
      <c r="B15" s="10" t="s">
        <v>77</v>
      </c>
    </row>
    <row r="16" spans="1:2" ht="15.6" x14ac:dyDescent="0.25">
      <c r="A16" s="9">
        <v>12</v>
      </c>
      <c r="B16" s="10" t="s">
        <v>78</v>
      </c>
    </row>
    <row r="17" spans="1:2" ht="15.6" x14ac:dyDescent="0.25">
      <c r="A17" s="9">
        <v>13</v>
      </c>
      <c r="B17" s="10" t="s">
        <v>1242</v>
      </c>
    </row>
    <row r="18" spans="1:2" ht="15.6" x14ac:dyDescent="0.25">
      <c r="A18" s="9">
        <v>14</v>
      </c>
      <c r="B18" s="10" t="s">
        <v>62</v>
      </c>
    </row>
    <row r="19" spans="1:2" ht="15.6" x14ac:dyDescent="0.25">
      <c r="A19" s="9">
        <v>15</v>
      </c>
      <c r="B19" s="10" t="s">
        <v>79</v>
      </c>
    </row>
    <row r="20" spans="1:2" ht="15.6" x14ac:dyDescent="0.25">
      <c r="A20" s="9">
        <v>16</v>
      </c>
      <c r="B20" s="10" t="s">
        <v>63</v>
      </c>
    </row>
    <row r="21" spans="1:2" ht="15.6" x14ac:dyDescent="0.25">
      <c r="A21" s="9">
        <v>17</v>
      </c>
      <c r="B21" s="10" t="s">
        <v>21</v>
      </c>
    </row>
    <row r="22" spans="1:2" ht="16.2" thickBot="1" x14ac:dyDescent="0.3">
      <c r="A22" s="11">
        <v>18</v>
      </c>
      <c r="B22" s="12" t="s">
        <v>1243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43"/>
  <sheetViews>
    <sheetView workbookViewId="0">
      <selection activeCell="P365" sqref="P365:P369"/>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10" width="10" customWidth="1"/>
    <col min="11" max="11" width="8.6640625" customWidth="1"/>
    <col min="12" max="12" width="33" customWidth="1"/>
    <col min="13" max="13" width="8" customWidth="1"/>
    <col min="14" max="14" width="8.44140625" customWidth="1"/>
    <col min="15" max="15" width="8" customWidth="1"/>
    <col min="16" max="16" width="50" customWidth="1"/>
  </cols>
  <sheetData>
    <row r="2" spans="1:16" ht="15.6" x14ac:dyDescent="0.3">
      <c r="A2" s="197"/>
      <c r="B2" s="197"/>
      <c r="C2" s="197"/>
      <c r="D2" s="197"/>
      <c r="E2" s="602" t="s">
        <v>191</v>
      </c>
      <c r="F2" s="602"/>
      <c r="G2" s="602"/>
      <c r="H2" s="602"/>
      <c r="I2" s="602"/>
      <c r="J2" s="602"/>
      <c r="K2" s="602"/>
      <c r="L2" s="602"/>
      <c r="M2" s="197"/>
      <c r="N2" s="197"/>
      <c r="O2" s="197"/>
      <c r="P2" s="197"/>
    </row>
    <row r="3" spans="1:16" ht="15.6" x14ac:dyDescent="0.3">
      <c r="A3" s="197"/>
      <c r="B3" s="197"/>
      <c r="C3" s="197"/>
      <c r="D3" s="197"/>
      <c r="E3" s="197"/>
      <c r="F3" s="3568" t="s">
        <v>445</v>
      </c>
      <c r="G3" s="3568"/>
      <c r="H3" s="3568"/>
      <c r="I3" s="3568"/>
      <c r="J3" s="3568"/>
      <c r="K3" s="3568"/>
      <c r="L3" s="197"/>
      <c r="M3" s="197"/>
      <c r="N3" s="197"/>
      <c r="O3" s="197"/>
      <c r="P3" s="197"/>
    </row>
    <row r="4" spans="1:16" ht="16.2" thickBot="1" x14ac:dyDescent="0.35">
      <c r="A4" s="197"/>
      <c r="B4" s="197"/>
      <c r="C4" s="197"/>
      <c r="D4" s="197"/>
      <c r="E4" s="197"/>
      <c r="F4" s="832"/>
      <c r="G4" s="832"/>
      <c r="H4" s="832"/>
      <c r="I4" s="832"/>
      <c r="J4" s="832"/>
      <c r="K4" s="832"/>
      <c r="L4" s="197"/>
      <c r="M4" s="197"/>
      <c r="N4" s="197"/>
      <c r="O4" s="197"/>
      <c r="P4" s="197" t="s">
        <v>513</v>
      </c>
    </row>
    <row r="5" spans="1:16" ht="37.799999999999997" customHeight="1"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customHeight="1" x14ac:dyDescent="0.25">
      <c r="A6" s="3730"/>
      <c r="B6" s="3730"/>
      <c r="C6" s="3733"/>
      <c r="D6" s="3730"/>
      <c r="E6" s="3736"/>
      <c r="F6" s="3716"/>
      <c r="G6" s="3733"/>
      <c r="H6" s="3716"/>
      <c r="I6" s="3714"/>
      <c r="J6" s="3716"/>
      <c r="K6" s="3716"/>
      <c r="L6" s="3720" t="s">
        <v>306</v>
      </c>
      <c r="M6" s="3721" t="s">
        <v>194</v>
      </c>
      <c r="N6" s="3723"/>
      <c r="O6" s="3723"/>
      <c r="P6" s="3724"/>
    </row>
    <row r="7" spans="1:16" ht="162.6" customHeight="1" thickBot="1" x14ac:dyDescent="0.3">
      <c r="A7" s="3731"/>
      <c r="B7" s="3731"/>
      <c r="C7" s="3734"/>
      <c r="D7" s="3731"/>
      <c r="E7" s="3736"/>
      <c r="F7" s="3716"/>
      <c r="G7" s="3734"/>
      <c r="H7" s="3716"/>
      <c r="I7" s="3714"/>
      <c r="J7" s="3716"/>
      <c r="K7" s="3716"/>
      <c r="L7" s="3720"/>
      <c r="M7" s="3722"/>
      <c r="N7" s="603" t="s">
        <v>53</v>
      </c>
      <c r="O7" s="820" t="s">
        <v>54</v>
      </c>
      <c r="P7" s="821" t="s">
        <v>446</v>
      </c>
    </row>
    <row r="8" spans="1:16" ht="14.4" thickBot="1" x14ac:dyDescent="0.3">
      <c r="A8" s="320" t="s">
        <v>7</v>
      </c>
      <c r="B8" s="597"/>
      <c r="C8" s="599" t="s">
        <v>250</v>
      </c>
      <c r="D8" s="598"/>
      <c r="E8" s="3248"/>
      <c r="F8" s="598"/>
      <c r="G8" s="598"/>
      <c r="H8" s="598"/>
      <c r="I8" s="598"/>
      <c r="J8" s="599"/>
      <c r="K8" s="598"/>
      <c r="L8" s="600"/>
      <c r="M8" s="600"/>
      <c r="N8" s="598"/>
      <c r="O8" s="599"/>
      <c r="P8" s="599"/>
    </row>
    <row r="9" spans="1:16" ht="67.8" customHeight="1" thickBot="1" x14ac:dyDescent="0.3">
      <c r="A9" s="591"/>
      <c r="B9" s="592"/>
      <c r="C9" s="593"/>
      <c r="D9" s="593"/>
      <c r="E9" s="548"/>
      <c r="F9" s="593"/>
      <c r="G9" s="593"/>
      <c r="H9" s="593"/>
      <c r="I9" s="593"/>
      <c r="J9" s="593"/>
      <c r="K9" s="593"/>
      <c r="L9" s="594" t="s">
        <v>251</v>
      </c>
      <c r="M9" s="319" t="s">
        <v>264</v>
      </c>
      <c r="N9" s="595">
        <v>1</v>
      </c>
      <c r="O9" s="596">
        <v>2</v>
      </c>
      <c r="P9" s="590"/>
    </row>
    <row r="10" spans="1:16" ht="26.4" customHeight="1" thickBot="1" x14ac:dyDescent="0.3">
      <c r="A10" s="335" t="s">
        <v>7</v>
      </c>
      <c r="B10" s="336" t="s">
        <v>7</v>
      </c>
      <c r="C10" s="564" t="s">
        <v>252</v>
      </c>
      <c r="D10" s="337"/>
      <c r="E10" s="337"/>
      <c r="F10" s="337"/>
      <c r="G10" s="337"/>
      <c r="H10" s="337"/>
      <c r="I10" s="337"/>
      <c r="J10" s="337"/>
      <c r="K10" s="337"/>
      <c r="L10" s="337"/>
      <c r="M10" s="337"/>
      <c r="N10" s="337"/>
      <c r="O10" s="3625"/>
      <c r="P10" s="3626"/>
    </row>
    <row r="11" spans="1:16" ht="69" customHeight="1" thickBot="1" x14ac:dyDescent="0.3">
      <c r="A11" s="335"/>
      <c r="B11" s="338"/>
      <c r="C11" s="339"/>
      <c r="D11" s="339"/>
      <c r="E11" s="339"/>
      <c r="F11" s="339"/>
      <c r="G11" s="339"/>
      <c r="H11" s="339"/>
      <c r="I11" s="339"/>
      <c r="J11" s="339"/>
      <c r="K11" s="339"/>
      <c r="L11" s="340" t="s">
        <v>253</v>
      </c>
      <c r="M11" s="331" t="s">
        <v>264</v>
      </c>
      <c r="N11" s="332">
        <v>3</v>
      </c>
      <c r="O11" s="333">
        <v>3</v>
      </c>
      <c r="P11" s="334"/>
    </row>
    <row r="12" spans="1:16" ht="13.8" customHeight="1" x14ac:dyDescent="0.25">
      <c r="A12" s="341" t="s">
        <v>7</v>
      </c>
      <c r="B12" s="3627" t="s">
        <v>7</v>
      </c>
      <c r="C12" s="343" t="s">
        <v>7</v>
      </c>
      <c r="D12" s="344"/>
      <c r="E12" s="3611" t="s">
        <v>1734</v>
      </c>
      <c r="F12" s="3596" t="s">
        <v>46</v>
      </c>
      <c r="G12" s="3599" t="s">
        <v>28</v>
      </c>
      <c r="H12" s="258" t="s">
        <v>27</v>
      </c>
      <c r="I12" s="2551">
        <f>I18+I24+I30+I36</f>
        <v>1062.7</v>
      </c>
      <c r="J12" s="2552">
        <f t="shared" ref="J12:K16" si="0">J18+J24+J30+J36</f>
        <v>1062.7</v>
      </c>
      <c r="K12" s="2552">
        <f t="shared" si="0"/>
        <v>1054.5</v>
      </c>
      <c r="L12" s="346" t="s">
        <v>254</v>
      </c>
      <c r="M12" s="270" t="s">
        <v>264</v>
      </c>
      <c r="N12" s="278">
        <v>1</v>
      </c>
      <c r="O12" s="278">
        <v>1</v>
      </c>
      <c r="P12" s="347"/>
    </row>
    <row r="13" spans="1:16" ht="13.8" customHeight="1" x14ac:dyDescent="0.25">
      <c r="A13" s="348"/>
      <c r="B13" s="3606"/>
      <c r="C13" s="350"/>
      <c r="D13" s="351"/>
      <c r="E13" s="3612"/>
      <c r="F13" s="3597"/>
      <c r="G13" s="3600"/>
      <c r="H13" s="259" t="s">
        <v>84</v>
      </c>
      <c r="I13" s="2553">
        <f>I19+I25+I31+I37</f>
        <v>1406</v>
      </c>
      <c r="J13" s="2554">
        <f t="shared" si="0"/>
        <v>1363.2</v>
      </c>
      <c r="K13" s="2554">
        <f t="shared" si="0"/>
        <v>863.6</v>
      </c>
      <c r="L13" s="3725" t="s">
        <v>255</v>
      </c>
      <c r="M13" s="274" t="s">
        <v>270</v>
      </c>
      <c r="N13" s="279">
        <v>1</v>
      </c>
      <c r="O13" s="279">
        <v>1</v>
      </c>
      <c r="P13" s="354"/>
    </row>
    <row r="14" spans="1:16" ht="13.8" x14ac:dyDescent="0.25">
      <c r="A14" s="348"/>
      <c r="B14" s="3606"/>
      <c r="C14" s="350"/>
      <c r="D14" s="351"/>
      <c r="E14" s="3612"/>
      <c r="F14" s="3597"/>
      <c r="G14" s="3600"/>
      <c r="H14" s="259" t="s">
        <v>89</v>
      </c>
      <c r="I14" s="2553">
        <f>I20+I26+I32+I38</f>
        <v>164.9</v>
      </c>
      <c r="J14" s="2554">
        <f t="shared" si="0"/>
        <v>164.9</v>
      </c>
      <c r="K14" s="2554">
        <f>K20+K26+K32+K38</f>
        <v>164.8</v>
      </c>
      <c r="L14" s="3675"/>
      <c r="M14" s="274"/>
      <c r="N14" s="279"/>
      <c r="O14" s="279"/>
      <c r="P14" s="354"/>
    </row>
    <row r="15" spans="1:16" ht="13.8" x14ac:dyDescent="0.25">
      <c r="A15" s="348"/>
      <c r="B15" s="3606"/>
      <c r="C15" s="350"/>
      <c r="D15" s="351"/>
      <c r="E15" s="3612"/>
      <c r="F15" s="3597"/>
      <c r="G15" s="3600"/>
      <c r="H15" s="259" t="s">
        <v>91</v>
      </c>
      <c r="I15" s="2553">
        <f>I21+I27+I33+I39</f>
        <v>2168</v>
      </c>
      <c r="J15" s="2554">
        <f t="shared" si="0"/>
        <v>2242.6999999999998</v>
      </c>
      <c r="K15" s="2554">
        <f>K21+K27+K33+K39</f>
        <v>1879.9999999999998</v>
      </c>
      <c r="L15" s="273"/>
      <c r="M15" s="274"/>
      <c r="N15" s="279"/>
      <c r="O15" s="279"/>
      <c r="P15" s="354"/>
    </row>
    <row r="16" spans="1:16" ht="14.4" thickBot="1" x14ac:dyDescent="0.3">
      <c r="A16" s="348"/>
      <c r="B16" s="3606"/>
      <c r="C16" s="350"/>
      <c r="D16" s="351"/>
      <c r="E16" s="3612"/>
      <c r="F16" s="3597"/>
      <c r="G16" s="3600"/>
      <c r="H16" s="260" t="s">
        <v>137</v>
      </c>
      <c r="I16" s="2555">
        <f>I22+I28+I34+I40</f>
        <v>0</v>
      </c>
      <c r="J16" s="2556">
        <f t="shared" si="0"/>
        <v>3351</v>
      </c>
      <c r="K16" s="2556">
        <f t="shared" si="0"/>
        <v>3351</v>
      </c>
      <c r="L16" s="275"/>
      <c r="M16" s="276"/>
      <c r="N16" s="277"/>
      <c r="O16" s="277"/>
      <c r="P16" s="356"/>
    </row>
    <row r="17" spans="1:16" ht="14.4" thickBot="1" x14ac:dyDescent="0.3">
      <c r="A17" s="357"/>
      <c r="B17" s="3628"/>
      <c r="C17" s="358"/>
      <c r="D17" s="359"/>
      <c r="E17" s="3613"/>
      <c r="F17" s="3598"/>
      <c r="G17" s="3601"/>
      <c r="H17" s="268" t="s">
        <v>8</v>
      </c>
      <c r="I17" s="2540">
        <f>SUM(I12:I16)</f>
        <v>4801.6000000000004</v>
      </c>
      <c r="J17" s="360">
        <f>SUM(J12:J16)</f>
        <v>8184.5</v>
      </c>
      <c r="K17" s="360">
        <f>SUM(K12:K16)</f>
        <v>7313.9</v>
      </c>
      <c r="L17" s="461"/>
      <c r="M17" s="462"/>
      <c r="N17" s="283"/>
      <c r="O17" s="283"/>
      <c r="P17" s="463"/>
    </row>
    <row r="18" spans="1:16" ht="33.6" customHeight="1" x14ac:dyDescent="0.25">
      <c r="A18" s="2322"/>
      <c r="B18" s="342"/>
      <c r="C18" s="344"/>
      <c r="D18" s="361"/>
      <c r="E18" s="3611" t="s">
        <v>257</v>
      </c>
      <c r="F18" s="3709" t="s">
        <v>258</v>
      </c>
      <c r="G18" s="3599" t="s">
        <v>74</v>
      </c>
      <c r="H18" s="261" t="s">
        <v>27</v>
      </c>
      <c r="I18" s="951">
        <v>1050</v>
      </c>
      <c r="J18" s="345">
        <v>1050</v>
      </c>
      <c r="K18" s="362">
        <v>1050</v>
      </c>
      <c r="L18" s="269" t="s">
        <v>92</v>
      </c>
      <c r="M18" s="270" t="s">
        <v>264</v>
      </c>
      <c r="N18" s="278"/>
      <c r="O18" s="278"/>
      <c r="P18" s="3726" t="s">
        <v>1735</v>
      </c>
    </row>
    <row r="19" spans="1:16" ht="30" customHeight="1" x14ac:dyDescent="0.25">
      <c r="A19" s="2331"/>
      <c r="B19" s="349"/>
      <c r="C19" s="351"/>
      <c r="D19" s="363"/>
      <c r="E19" s="3612"/>
      <c r="F19" s="3710"/>
      <c r="G19" s="3600"/>
      <c r="H19" s="264" t="s">
        <v>84</v>
      </c>
      <c r="I19" s="2539"/>
      <c r="J19" s="352">
        <v>12</v>
      </c>
      <c r="K19" s="364">
        <v>12</v>
      </c>
      <c r="L19" s="271" t="s">
        <v>265</v>
      </c>
      <c r="M19" s="272" t="s">
        <v>264</v>
      </c>
      <c r="N19" s="279"/>
      <c r="O19" s="279"/>
      <c r="P19" s="3727"/>
    </row>
    <row r="20" spans="1:16" ht="41.4" customHeight="1" x14ac:dyDescent="0.25">
      <c r="A20" s="2331"/>
      <c r="B20" s="349"/>
      <c r="C20" s="351"/>
      <c r="D20" s="363"/>
      <c r="E20" s="3612"/>
      <c r="F20" s="3710"/>
      <c r="G20" s="3600"/>
      <c r="H20" s="264" t="s">
        <v>89</v>
      </c>
      <c r="I20" s="2539">
        <v>164.9</v>
      </c>
      <c r="J20" s="352">
        <v>164.9</v>
      </c>
      <c r="K20" s="364">
        <v>164.8</v>
      </c>
      <c r="L20" s="273"/>
      <c r="M20" s="274"/>
      <c r="N20" s="279"/>
      <c r="O20" s="279"/>
      <c r="P20" s="3727"/>
    </row>
    <row r="21" spans="1:16" ht="33.6" customHeight="1" x14ac:dyDescent="0.25">
      <c r="A21" s="2331"/>
      <c r="B21" s="349"/>
      <c r="C21" s="351"/>
      <c r="D21" s="363"/>
      <c r="E21" s="3612"/>
      <c r="F21" s="3710"/>
      <c r="G21" s="3600"/>
      <c r="H21" s="264" t="s">
        <v>91</v>
      </c>
      <c r="I21" s="2539">
        <v>1500</v>
      </c>
      <c r="J21" s="352">
        <v>1625</v>
      </c>
      <c r="K21" s="364">
        <v>1527.6</v>
      </c>
      <c r="L21" s="273"/>
      <c r="M21" s="274"/>
      <c r="N21" s="279"/>
      <c r="O21" s="279"/>
      <c r="P21" s="3727"/>
    </row>
    <row r="22" spans="1:16" ht="32.4" customHeight="1" thickBot="1" x14ac:dyDescent="0.3">
      <c r="A22" s="2331"/>
      <c r="B22" s="349"/>
      <c r="C22" s="351"/>
      <c r="D22" s="363"/>
      <c r="E22" s="3612"/>
      <c r="F22" s="3710"/>
      <c r="G22" s="3600"/>
      <c r="H22" s="265" t="s">
        <v>137</v>
      </c>
      <c r="I22" s="987"/>
      <c r="J22" s="355">
        <v>3351</v>
      </c>
      <c r="K22" s="365">
        <v>3351</v>
      </c>
      <c r="L22" s="275"/>
      <c r="M22" s="276"/>
      <c r="N22" s="277"/>
      <c r="O22" s="277"/>
      <c r="P22" s="3728"/>
    </row>
    <row r="23" spans="1:16" ht="16.8" customHeight="1" thickBot="1" x14ac:dyDescent="0.3">
      <c r="A23" s="357"/>
      <c r="B23" s="3228"/>
      <c r="C23" s="366"/>
      <c r="D23" s="367"/>
      <c r="E23" s="3613"/>
      <c r="F23" s="3711"/>
      <c r="G23" s="3601"/>
      <c r="H23" s="268" t="s">
        <v>8</v>
      </c>
      <c r="I23" s="2540">
        <f>SUM(I18:I22)</f>
        <v>2714.9</v>
      </c>
      <c r="J23" s="360">
        <f>SUM(J18:J22)</f>
        <v>6202.9</v>
      </c>
      <c r="K23" s="360">
        <f>SUM(K18:K22)</f>
        <v>6105.4</v>
      </c>
      <c r="L23" s="461"/>
      <c r="M23" s="462"/>
      <c r="N23" s="283"/>
      <c r="O23" s="283"/>
      <c r="P23" s="463"/>
    </row>
    <row r="24" spans="1:16" ht="52.2" customHeight="1" x14ac:dyDescent="0.25">
      <c r="A24" s="2322"/>
      <c r="B24" s="342"/>
      <c r="C24" s="344"/>
      <c r="D24" s="361"/>
      <c r="E24" s="3611" t="s">
        <v>259</v>
      </c>
      <c r="F24" s="3709" t="s">
        <v>258</v>
      </c>
      <c r="G24" s="3743" t="s">
        <v>260</v>
      </c>
      <c r="H24" s="261" t="s">
        <v>27</v>
      </c>
      <c r="I24" s="951">
        <v>4</v>
      </c>
      <c r="J24" s="345">
        <v>4</v>
      </c>
      <c r="K24" s="362">
        <v>3.9</v>
      </c>
      <c r="L24" s="269" t="s">
        <v>266</v>
      </c>
      <c r="M24" s="270" t="s">
        <v>264</v>
      </c>
      <c r="N24" s="278">
        <v>1</v>
      </c>
      <c r="O24" s="278">
        <v>1</v>
      </c>
      <c r="P24" s="3726" t="s">
        <v>1736</v>
      </c>
    </row>
    <row r="25" spans="1:16" ht="63.6" customHeight="1" x14ac:dyDescent="0.25">
      <c r="A25" s="2331"/>
      <c r="B25" s="349"/>
      <c r="C25" s="351"/>
      <c r="D25" s="363"/>
      <c r="E25" s="3612"/>
      <c r="F25" s="3710"/>
      <c r="G25" s="3600"/>
      <c r="H25" s="264" t="s">
        <v>84</v>
      </c>
      <c r="I25" s="2539">
        <v>330</v>
      </c>
      <c r="J25" s="352">
        <v>275.2</v>
      </c>
      <c r="K25" s="364">
        <v>227.1</v>
      </c>
      <c r="L25" s="3306" t="s">
        <v>267</v>
      </c>
      <c r="M25" s="2834" t="s">
        <v>264</v>
      </c>
      <c r="N25" s="279">
        <v>1</v>
      </c>
      <c r="O25" s="279">
        <v>1</v>
      </c>
      <c r="P25" s="3744"/>
    </row>
    <row r="26" spans="1:16" ht="50.4" customHeight="1" x14ac:dyDescent="0.25">
      <c r="A26" s="2331"/>
      <c r="B26" s="349"/>
      <c r="C26" s="351"/>
      <c r="D26" s="363"/>
      <c r="E26" s="3612"/>
      <c r="F26" s="3710"/>
      <c r="G26" s="3600"/>
      <c r="H26" s="264" t="s">
        <v>89</v>
      </c>
      <c r="I26" s="2539"/>
      <c r="J26" s="352"/>
      <c r="K26" s="364"/>
      <c r="L26" s="273"/>
      <c r="M26" s="274"/>
      <c r="N26" s="279"/>
      <c r="O26" s="279"/>
      <c r="P26" s="3744"/>
    </row>
    <row r="27" spans="1:16" ht="44.4" customHeight="1" x14ac:dyDescent="0.25">
      <c r="A27" s="2331"/>
      <c r="B27" s="349"/>
      <c r="C27" s="351"/>
      <c r="D27" s="363"/>
      <c r="E27" s="3612"/>
      <c r="F27" s="3710"/>
      <c r="G27" s="3600"/>
      <c r="H27" s="264" t="s">
        <v>91</v>
      </c>
      <c r="I27" s="2539">
        <v>51.5</v>
      </c>
      <c r="J27" s="352">
        <v>101.2</v>
      </c>
      <c r="K27" s="364">
        <v>100.8</v>
      </c>
      <c r="L27" s="273"/>
      <c r="M27" s="274"/>
      <c r="N27" s="279"/>
      <c r="O27" s="279"/>
      <c r="P27" s="3744"/>
    </row>
    <row r="28" spans="1:16" ht="72.599999999999994" customHeight="1" thickBot="1" x14ac:dyDescent="0.3">
      <c r="A28" s="2331"/>
      <c r="B28" s="349"/>
      <c r="C28" s="351"/>
      <c r="D28" s="363"/>
      <c r="E28" s="3612"/>
      <c r="F28" s="3710"/>
      <c r="G28" s="3600"/>
      <c r="H28" s="265" t="s">
        <v>137</v>
      </c>
      <c r="I28" s="987"/>
      <c r="J28" s="355"/>
      <c r="K28" s="365"/>
      <c r="L28" s="275"/>
      <c r="M28" s="276"/>
      <c r="N28" s="277"/>
      <c r="O28" s="277"/>
      <c r="P28" s="3745"/>
    </row>
    <row r="29" spans="1:16" ht="24.6" customHeight="1" thickBot="1" x14ac:dyDescent="0.3">
      <c r="A29" s="357"/>
      <c r="B29" s="3228"/>
      <c r="C29" s="366"/>
      <c r="D29" s="367"/>
      <c r="E29" s="3613"/>
      <c r="F29" s="3711"/>
      <c r="G29" s="3601"/>
      <c r="H29" s="268" t="s">
        <v>8</v>
      </c>
      <c r="I29" s="2540">
        <f>SUM(I24:I28)</f>
        <v>385.5</v>
      </c>
      <c r="J29" s="360">
        <f>SUM(J24:J28)</f>
        <v>380.4</v>
      </c>
      <c r="K29" s="360">
        <f>SUM(K24:K28)</f>
        <v>331.8</v>
      </c>
      <c r="L29" s="461"/>
      <c r="M29" s="462"/>
      <c r="N29" s="283"/>
      <c r="O29" s="283"/>
      <c r="P29" s="463"/>
    </row>
    <row r="30" spans="1:16" ht="61.8" customHeight="1" x14ac:dyDescent="0.25">
      <c r="A30" s="2322"/>
      <c r="B30" s="342"/>
      <c r="C30" s="344"/>
      <c r="D30" s="361"/>
      <c r="E30" s="3611" t="s">
        <v>261</v>
      </c>
      <c r="F30" s="3596" t="s">
        <v>46</v>
      </c>
      <c r="G30" s="3599" t="s">
        <v>70</v>
      </c>
      <c r="H30" s="261" t="s">
        <v>27</v>
      </c>
      <c r="I30" s="951">
        <v>8.6999999999999993</v>
      </c>
      <c r="J30" s="345">
        <v>8.6999999999999993</v>
      </c>
      <c r="K30" s="362">
        <v>0.6</v>
      </c>
      <c r="L30" s="269" t="s">
        <v>266</v>
      </c>
      <c r="M30" s="270" t="s">
        <v>264</v>
      </c>
      <c r="N30" s="278"/>
      <c r="O30" s="278"/>
      <c r="P30" s="3746" t="s">
        <v>1737</v>
      </c>
    </row>
    <row r="31" spans="1:16" ht="37.200000000000003" customHeight="1" x14ac:dyDescent="0.25">
      <c r="A31" s="2331"/>
      <c r="B31" s="349"/>
      <c r="C31" s="351"/>
      <c r="D31" s="363"/>
      <c r="E31" s="3612"/>
      <c r="F31" s="3597"/>
      <c r="G31" s="3600"/>
      <c r="H31" s="264" t="s">
        <v>84</v>
      </c>
      <c r="I31" s="2539">
        <v>974</v>
      </c>
      <c r="J31" s="352">
        <v>974</v>
      </c>
      <c r="K31" s="364">
        <v>572.5</v>
      </c>
      <c r="L31" s="289" t="s">
        <v>268</v>
      </c>
      <c r="M31" s="2834" t="s">
        <v>264</v>
      </c>
      <c r="N31" s="368"/>
      <c r="O31" s="368"/>
      <c r="P31" s="3747"/>
    </row>
    <row r="32" spans="1:16" ht="43.8" customHeight="1" x14ac:dyDescent="0.25">
      <c r="A32" s="2331"/>
      <c r="B32" s="349"/>
      <c r="C32" s="351"/>
      <c r="D32" s="363"/>
      <c r="E32" s="3612"/>
      <c r="F32" s="3597"/>
      <c r="G32" s="3600"/>
      <c r="H32" s="264" t="s">
        <v>89</v>
      </c>
      <c r="I32" s="2539"/>
      <c r="J32" s="352"/>
      <c r="K32" s="364"/>
      <c r="L32" s="281"/>
      <c r="M32" s="282"/>
      <c r="N32" s="369"/>
      <c r="O32" s="369"/>
      <c r="P32" s="3747"/>
    </row>
    <row r="33" spans="1:16" ht="47.4" customHeight="1" x14ac:dyDescent="0.25">
      <c r="A33" s="2331"/>
      <c r="B33" s="349"/>
      <c r="C33" s="351"/>
      <c r="D33" s="363"/>
      <c r="E33" s="3612"/>
      <c r="F33" s="3597"/>
      <c r="G33" s="3600"/>
      <c r="H33" s="264" t="s">
        <v>91</v>
      </c>
      <c r="I33" s="2539">
        <v>616.5</v>
      </c>
      <c r="J33" s="352">
        <v>516.5</v>
      </c>
      <c r="K33" s="364">
        <v>251.6</v>
      </c>
      <c r="L33" s="273"/>
      <c r="M33" s="274"/>
      <c r="N33" s="279"/>
      <c r="O33" s="279"/>
      <c r="P33" s="3747"/>
    </row>
    <row r="34" spans="1:16" ht="37.799999999999997" customHeight="1" thickBot="1" x14ac:dyDescent="0.3">
      <c r="A34" s="2331"/>
      <c r="B34" s="349"/>
      <c r="C34" s="351"/>
      <c r="D34" s="363"/>
      <c r="E34" s="3612"/>
      <c r="F34" s="3597"/>
      <c r="G34" s="3600"/>
      <c r="H34" s="265" t="s">
        <v>137</v>
      </c>
      <c r="I34" s="987"/>
      <c r="J34" s="355"/>
      <c r="K34" s="365"/>
      <c r="L34" s="275"/>
      <c r="M34" s="276"/>
      <c r="N34" s="277"/>
      <c r="O34" s="277"/>
      <c r="P34" s="3748"/>
    </row>
    <row r="35" spans="1:16" ht="16.8" customHeight="1" thickBot="1" x14ac:dyDescent="0.3">
      <c r="A35" s="357"/>
      <c r="B35" s="3228"/>
      <c r="C35" s="366"/>
      <c r="D35" s="367"/>
      <c r="E35" s="3613"/>
      <c r="F35" s="3598"/>
      <c r="G35" s="3601"/>
      <c r="H35" s="268" t="s">
        <v>8</v>
      </c>
      <c r="I35" s="2540">
        <f>SUM(I30:I34)</f>
        <v>1599.2</v>
      </c>
      <c r="J35" s="360">
        <f>SUM(J30:J34)</f>
        <v>1499.2</v>
      </c>
      <c r="K35" s="360">
        <f>SUM(K30:K34)</f>
        <v>824.7</v>
      </c>
      <c r="L35" s="461"/>
      <c r="M35" s="462"/>
      <c r="N35" s="283"/>
      <c r="O35" s="283"/>
      <c r="P35" s="463"/>
    </row>
    <row r="36" spans="1:16" ht="25.2" customHeight="1" x14ac:dyDescent="0.25">
      <c r="A36" s="2322"/>
      <c r="B36" s="342"/>
      <c r="C36" s="344"/>
      <c r="D36" s="361"/>
      <c r="E36" s="3611" t="s">
        <v>262</v>
      </c>
      <c r="F36" s="3596" t="s">
        <v>46</v>
      </c>
      <c r="G36" s="3599" t="s">
        <v>263</v>
      </c>
      <c r="H36" s="261" t="s">
        <v>27</v>
      </c>
      <c r="I36" s="951"/>
      <c r="J36" s="345"/>
      <c r="K36" s="362"/>
      <c r="L36" s="269" t="s">
        <v>266</v>
      </c>
      <c r="M36" s="270" t="s">
        <v>264</v>
      </c>
      <c r="N36" s="278"/>
      <c r="O36" s="278"/>
      <c r="P36" s="3726" t="s">
        <v>1738</v>
      </c>
    </row>
    <row r="37" spans="1:16" ht="27" customHeight="1" x14ac:dyDescent="0.25">
      <c r="A37" s="2331"/>
      <c r="B37" s="349"/>
      <c r="C37" s="351"/>
      <c r="D37" s="363"/>
      <c r="E37" s="3612"/>
      <c r="F37" s="3597"/>
      <c r="G37" s="3600"/>
      <c r="H37" s="264" t="s">
        <v>84</v>
      </c>
      <c r="I37" s="2539">
        <v>102</v>
      </c>
      <c r="J37" s="352">
        <v>102</v>
      </c>
      <c r="K37" s="364">
        <v>52</v>
      </c>
      <c r="L37" s="271" t="s">
        <v>269</v>
      </c>
      <c r="M37" s="272" t="s">
        <v>270</v>
      </c>
      <c r="N37" s="279"/>
      <c r="O37" s="279"/>
      <c r="P37" s="3727"/>
    </row>
    <row r="38" spans="1:16" ht="25.8" customHeight="1" x14ac:dyDescent="0.25">
      <c r="A38" s="2331"/>
      <c r="B38" s="349"/>
      <c r="C38" s="351"/>
      <c r="D38" s="363"/>
      <c r="E38" s="3612"/>
      <c r="F38" s="3597"/>
      <c r="G38" s="3600"/>
      <c r="H38" s="264" t="s">
        <v>89</v>
      </c>
      <c r="I38" s="2539"/>
      <c r="J38" s="352"/>
      <c r="K38" s="364"/>
      <c r="L38" s="280"/>
      <c r="M38" s="274"/>
      <c r="N38" s="279"/>
      <c r="O38" s="279"/>
      <c r="P38" s="3727"/>
    </row>
    <row r="39" spans="1:16" ht="28.2" customHeight="1" x14ac:dyDescent="0.25">
      <c r="A39" s="2331"/>
      <c r="B39" s="349"/>
      <c r="C39" s="351"/>
      <c r="D39" s="363"/>
      <c r="E39" s="3612"/>
      <c r="F39" s="3597"/>
      <c r="G39" s="3600"/>
      <c r="H39" s="264" t="s">
        <v>91</v>
      </c>
      <c r="I39" s="2539"/>
      <c r="J39" s="352"/>
      <c r="K39" s="364"/>
      <c r="L39" s="273"/>
      <c r="M39" s="274"/>
      <c r="N39" s="279"/>
      <c r="O39" s="279"/>
      <c r="P39" s="3727"/>
    </row>
    <row r="40" spans="1:16" ht="14.4" thickBot="1" x14ac:dyDescent="0.3">
      <c r="A40" s="2331"/>
      <c r="B40" s="349"/>
      <c r="C40" s="351"/>
      <c r="D40" s="363"/>
      <c r="E40" s="3612"/>
      <c r="F40" s="3597"/>
      <c r="G40" s="3600"/>
      <c r="H40" s="265" t="s">
        <v>137</v>
      </c>
      <c r="I40" s="987"/>
      <c r="J40" s="355"/>
      <c r="K40" s="365"/>
      <c r="L40" s="275"/>
      <c r="M40" s="276"/>
      <c r="N40" s="277"/>
      <c r="O40" s="277"/>
      <c r="P40" s="3728"/>
    </row>
    <row r="41" spans="1:16" ht="14.4" thickBot="1" x14ac:dyDescent="0.3">
      <c r="A41" s="357"/>
      <c r="B41" s="3228"/>
      <c r="C41" s="366"/>
      <c r="D41" s="367"/>
      <c r="E41" s="3613"/>
      <c r="F41" s="3598"/>
      <c r="G41" s="3601"/>
      <c r="H41" s="268" t="s">
        <v>8</v>
      </c>
      <c r="I41" s="2540">
        <f>SUM(I36:I40)</f>
        <v>102</v>
      </c>
      <c r="J41" s="360">
        <f>SUM(J36:J40)</f>
        <v>102</v>
      </c>
      <c r="K41" s="360">
        <f>SUM(K36:K40)</f>
        <v>52</v>
      </c>
      <c r="L41" s="461"/>
      <c r="M41" s="462"/>
      <c r="N41" s="283"/>
      <c r="O41" s="283"/>
      <c r="P41" s="370"/>
    </row>
    <row r="42" spans="1:16" ht="13.8" customHeight="1" x14ac:dyDescent="0.25">
      <c r="A42" s="341" t="s">
        <v>7</v>
      </c>
      <c r="B42" s="3627" t="s">
        <v>7</v>
      </c>
      <c r="C42" s="343" t="s">
        <v>9</v>
      </c>
      <c r="D42" s="344"/>
      <c r="E42" s="3712" t="s">
        <v>1739</v>
      </c>
      <c r="F42" s="3596" t="s">
        <v>46</v>
      </c>
      <c r="G42" s="3599" t="s">
        <v>28</v>
      </c>
      <c r="H42" s="258" t="s">
        <v>27</v>
      </c>
      <c r="I42" s="2551">
        <f>I48+I54</f>
        <v>0</v>
      </c>
      <c r="J42" s="2552">
        <f t="shared" ref="J42:K46" si="1">J48+J54</f>
        <v>0</v>
      </c>
      <c r="K42" s="2552">
        <f t="shared" si="1"/>
        <v>0</v>
      </c>
      <c r="L42" s="3313" t="s">
        <v>254</v>
      </c>
      <c r="M42" s="270" t="s">
        <v>264</v>
      </c>
      <c r="N42" s="278">
        <v>1</v>
      </c>
      <c r="O42" s="278">
        <v>1</v>
      </c>
      <c r="P42" s="347"/>
    </row>
    <row r="43" spans="1:16" ht="13.8" x14ac:dyDescent="0.25">
      <c r="A43" s="348"/>
      <c r="B43" s="3606"/>
      <c r="C43" s="350"/>
      <c r="D43" s="351"/>
      <c r="E43" s="3612"/>
      <c r="F43" s="3597"/>
      <c r="G43" s="3600"/>
      <c r="H43" s="259" t="s">
        <v>84</v>
      </c>
      <c r="I43" s="2553">
        <f>I49+I55</f>
        <v>30.299999999999997</v>
      </c>
      <c r="J43" s="2554">
        <f t="shared" si="1"/>
        <v>245.7</v>
      </c>
      <c r="K43" s="2554">
        <f t="shared" si="1"/>
        <v>215.3</v>
      </c>
      <c r="L43" s="289" t="s">
        <v>273</v>
      </c>
      <c r="M43" s="274" t="s">
        <v>264</v>
      </c>
      <c r="N43" s="279">
        <v>3</v>
      </c>
      <c r="O43" s="279">
        <v>3</v>
      </c>
      <c r="P43" s="354"/>
    </row>
    <row r="44" spans="1:16" ht="13.8" x14ac:dyDescent="0.25">
      <c r="A44" s="348"/>
      <c r="B44" s="3606"/>
      <c r="C44" s="350"/>
      <c r="D44" s="351"/>
      <c r="E44" s="3612"/>
      <c r="F44" s="3597"/>
      <c r="G44" s="3600"/>
      <c r="H44" s="259" t="s">
        <v>89</v>
      </c>
      <c r="I44" s="2553">
        <f>I50+I56</f>
        <v>0</v>
      </c>
      <c r="J44" s="2554">
        <f t="shared" si="1"/>
        <v>0</v>
      </c>
      <c r="K44" s="2554">
        <f>K50+K56</f>
        <v>0</v>
      </c>
      <c r="L44" s="290"/>
      <c r="M44" s="274"/>
      <c r="N44" s="279"/>
      <c r="O44" s="279"/>
      <c r="P44" s="354"/>
    </row>
    <row r="45" spans="1:16" ht="13.8" x14ac:dyDescent="0.25">
      <c r="A45" s="348"/>
      <c r="B45" s="3606"/>
      <c r="C45" s="350"/>
      <c r="D45" s="351"/>
      <c r="E45" s="3612"/>
      <c r="F45" s="3597"/>
      <c r="G45" s="3600"/>
      <c r="H45" s="259" t="s">
        <v>91</v>
      </c>
      <c r="I45" s="2553">
        <f>I51+I57</f>
        <v>0</v>
      </c>
      <c r="J45" s="2554">
        <f t="shared" si="1"/>
        <v>0</v>
      </c>
      <c r="K45" s="2554">
        <f>K51+K57</f>
        <v>0</v>
      </c>
      <c r="L45" s="273"/>
      <c r="M45" s="274"/>
      <c r="N45" s="279"/>
      <c r="O45" s="279"/>
      <c r="P45" s="354"/>
    </row>
    <row r="46" spans="1:16" ht="13.8" x14ac:dyDescent="0.25">
      <c r="A46" s="348"/>
      <c r="B46" s="3606"/>
      <c r="C46" s="350"/>
      <c r="D46" s="351"/>
      <c r="E46" s="3612"/>
      <c r="F46" s="3597"/>
      <c r="G46" s="3600"/>
      <c r="H46" s="259" t="s">
        <v>137</v>
      </c>
      <c r="I46" s="2557">
        <f>I52+I58</f>
        <v>0</v>
      </c>
      <c r="J46" s="2558">
        <f t="shared" si="1"/>
        <v>0</v>
      </c>
      <c r="K46" s="2558">
        <f t="shared" si="1"/>
        <v>0</v>
      </c>
      <c r="L46" s="284"/>
      <c r="M46" s="285"/>
      <c r="N46" s="286"/>
      <c r="O46" s="286"/>
      <c r="P46" s="372"/>
    </row>
    <row r="47" spans="1:16" ht="14.4" thickBot="1" x14ac:dyDescent="0.3">
      <c r="A47" s="357"/>
      <c r="B47" s="3628"/>
      <c r="C47" s="358"/>
      <c r="D47" s="359"/>
      <c r="E47" s="3613"/>
      <c r="F47" s="3598"/>
      <c r="G47" s="3601"/>
      <c r="H47" s="373" t="s">
        <v>8</v>
      </c>
      <c r="I47" s="2541">
        <f>SUM(I42:I46)</f>
        <v>30.299999999999997</v>
      </c>
      <c r="J47" s="374">
        <f>SUM(J42:J46)</f>
        <v>245.7</v>
      </c>
      <c r="K47" s="374">
        <f>SUM(K42:K46)</f>
        <v>215.3</v>
      </c>
      <c r="L47" s="3249"/>
      <c r="M47" s="3250"/>
      <c r="N47" s="3251"/>
      <c r="O47" s="3251"/>
      <c r="P47" s="3252"/>
    </row>
    <row r="48" spans="1:16" ht="85.2" customHeight="1" x14ac:dyDescent="0.25">
      <c r="A48" s="2322"/>
      <c r="B48" s="342"/>
      <c r="C48" s="344"/>
      <c r="D48" s="361"/>
      <c r="E48" s="3611" t="s">
        <v>272</v>
      </c>
      <c r="F48" s="3596" t="s">
        <v>46</v>
      </c>
      <c r="G48" s="3599" t="s">
        <v>28</v>
      </c>
      <c r="H48" s="261" t="s">
        <v>27</v>
      </c>
      <c r="I48" s="951"/>
      <c r="J48" s="345"/>
      <c r="K48" s="362"/>
      <c r="L48" s="269" t="s">
        <v>266</v>
      </c>
      <c r="M48" s="270" t="s">
        <v>264</v>
      </c>
      <c r="N48" s="278">
        <v>1</v>
      </c>
      <c r="O48" s="278">
        <v>1</v>
      </c>
      <c r="P48" s="3726" t="s">
        <v>1740</v>
      </c>
    </row>
    <row r="49" spans="1:16" ht="57" customHeight="1" x14ac:dyDescent="0.25">
      <c r="A49" s="2331"/>
      <c r="B49" s="349"/>
      <c r="C49" s="351"/>
      <c r="D49" s="363"/>
      <c r="E49" s="3612"/>
      <c r="F49" s="3597"/>
      <c r="G49" s="3600"/>
      <c r="H49" s="264" t="s">
        <v>84</v>
      </c>
      <c r="I49" s="2539">
        <v>19.2</v>
      </c>
      <c r="J49" s="352">
        <v>136.5</v>
      </c>
      <c r="K49" s="364">
        <v>117.3</v>
      </c>
      <c r="L49" s="289" t="s">
        <v>274</v>
      </c>
      <c r="M49" s="2834" t="s">
        <v>264</v>
      </c>
      <c r="N49" s="279">
        <v>2</v>
      </c>
      <c r="O49" s="279">
        <v>2</v>
      </c>
      <c r="P49" s="3727"/>
    </row>
    <row r="50" spans="1:16" ht="41.4" customHeight="1" x14ac:dyDescent="0.25">
      <c r="A50" s="2331"/>
      <c r="B50" s="349"/>
      <c r="C50" s="351"/>
      <c r="D50" s="363"/>
      <c r="E50" s="3612"/>
      <c r="F50" s="3597"/>
      <c r="G50" s="3600"/>
      <c r="H50" s="264" t="s">
        <v>89</v>
      </c>
      <c r="I50" s="2539"/>
      <c r="J50" s="352"/>
      <c r="K50" s="364"/>
      <c r="L50" s="289"/>
      <c r="M50" s="274"/>
      <c r="N50" s="279"/>
      <c r="O50" s="279"/>
      <c r="P50" s="3727"/>
    </row>
    <row r="51" spans="1:16" ht="43.8" customHeight="1" x14ac:dyDescent="0.25">
      <c r="A51" s="2331"/>
      <c r="B51" s="349"/>
      <c r="C51" s="351"/>
      <c r="D51" s="363"/>
      <c r="E51" s="3612"/>
      <c r="F51" s="3597"/>
      <c r="G51" s="3600"/>
      <c r="H51" s="264" t="s">
        <v>91</v>
      </c>
      <c r="I51" s="2539"/>
      <c r="J51" s="352"/>
      <c r="K51" s="364"/>
      <c r="L51" s="290"/>
      <c r="M51" s="274"/>
      <c r="N51" s="279"/>
      <c r="O51" s="279"/>
      <c r="P51" s="3727"/>
    </row>
    <row r="52" spans="1:16" ht="36.6" customHeight="1" thickBot="1" x14ac:dyDescent="0.3">
      <c r="A52" s="2331"/>
      <c r="B52" s="349"/>
      <c r="C52" s="351"/>
      <c r="D52" s="363"/>
      <c r="E52" s="3612"/>
      <c r="F52" s="3597"/>
      <c r="G52" s="3600"/>
      <c r="H52" s="265" t="s">
        <v>137</v>
      </c>
      <c r="I52" s="987"/>
      <c r="J52" s="355"/>
      <c r="K52" s="365"/>
      <c r="L52" s="275"/>
      <c r="M52" s="276"/>
      <c r="N52" s="277"/>
      <c r="O52" s="277"/>
      <c r="P52" s="3728"/>
    </row>
    <row r="53" spans="1:16" ht="14.4" thickBot="1" x14ac:dyDescent="0.3">
      <c r="A53" s="357"/>
      <c r="B53" s="3228"/>
      <c r="C53" s="366"/>
      <c r="D53" s="367"/>
      <c r="E53" s="3613"/>
      <c r="F53" s="3598"/>
      <c r="G53" s="3601"/>
      <c r="H53" s="268" t="s">
        <v>8</v>
      </c>
      <c r="I53" s="2540">
        <f>SUM(I48:I52)</f>
        <v>19.2</v>
      </c>
      <c r="J53" s="360">
        <f>SUM(J48:J52)</f>
        <v>136.5</v>
      </c>
      <c r="K53" s="360">
        <f>SUM(K48:K52)</f>
        <v>117.3</v>
      </c>
      <c r="L53" s="461"/>
      <c r="M53" s="462"/>
      <c r="N53" s="283"/>
      <c r="O53" s="283"/>
      <c r="P53" s="463"/>
    </row>
    <row r="54" spans="1:16" ht="37.799999999999997" customHeight="1" x14ac:dyDescent="0.25">
      <c r="A54" s="2322"/>
      <c r="B54" s="342"/>
      <c r="C54" s="344"/>
      <c r="D54" s="361"/>
      <c r="E54" s="3611" t="s">
        <v>307</v>
      </c>
      <c r="F54" s="3709" t="s">
        <v>271</v>
      </c>
      <c r="G54" s="3599" t="s">
        <v>28</v>
      </c>
      <c r="H54" s="261" t="s">
        <v>27</v>
      </c>
      <c r="I54" s="951"/>
      <c r="J54" s="345"/>
      <c r="K54" s="362"/>
      <c r="L54" s="269" t="s">
        <v>92</v>
      </c>
      <c r="M54" s="270" t="s">
        <v>264</v>
      </c>
      <c r="N54" s="278"/>
      <c r="O54" s="278"/>
      <c r="P54" s="3726" t="s">
        <v>1741</v>
      </c>
    </row>
    <row r="55" spans="1:16" ht="49.8" customHeight="1" x14ac:dyDescent="0.25">
      <c r="A55" s="2331"/>
      <c r="B55" s="349"/>
      <c r="C55" s="351"/>
      <c r="D55" s="363"/>
      <c r="E55" s="3612"/>
      <c r="F55" s="3710"/>
      <c r="G55" s="3600"/>
      <c r="H55" s="264" t="s">
        <v>84</v>
      </c>
      <c r="I55" s="2539">
        <v>11.1</v>
      </c>
      <c r="J55" s="352">
        <v>109.2</v>
      </c>
      <c r="K55" s="364">
        <v>98</v>
      </c>
      <c r="L55" s="284" t="s">
        <v>273</v>
      </c>
      <c r="M55" s="2834" t="s">
        <v>264</v>
      </c>
      <c r="N55" s="279">
        <v>1</v>
      </c>
      <c r="O55" s="279">
        <v>1</v>
      </c>
      <c r="P55" s="3727"/>
    </row>
    <row r="56" spans="1:16" ht="51" customHeight="1" x14ac:dyDescent="0.25">
      <c r="A56" s="2331"/>
      <c r="B56" s="349"/>
      <c r="C56" s="351"/>
      <c r="D56" s="363"/>
      <c r="E56" s="3612"/>
      <c r="F56" s="3710"/>
      <c r="G56" s="3600"/>
      <c r="H56" s="264" t="s">
        <v>89</v>
      </c>
      <c r="I56" s="2539"/>
      <c r="J56" s="352"/>
      <c r="K56" s="364"/>
      <c r="L56" s="273" t="s">
        <v>275</v>
      </c>
      <c r="M56" s="287" t="s">
        <v>264</v>
      </c>
      <c r="N56" s="279"/>
      <c r="O56" s="279"/>
      <c r="P56" s="3727"/>
    </row>
    <row r="57" spans="1:16" ht="39.6" customHeight="1" x14ac:dyDescent="0.25">
      <c r="A57" s="2331"/>
      <c r="B57" s="349"/>
      <c r="C57" s="351"/>
      <c r="D57" s="363"/>
      <c r="E57" s="3612"/>
      <c r="F57" s="3710"/>
      <c r="G57" s="3600"/>
      <c r="H57" s="264" t="s">
        <v>91</v>
      </c>
      <c r="I57" s="2539"/>
      <c r="J57" s="352"/>
      <c r="K57" s="364"/>
      <c r="L57" s="273"/>
      <c r="M57" s="274"/>
      <c r="N57" s="279"/>
      <c r="O57" s="279"/>
      <c r="P57" s="3727"/>
    </row>
    <row r="58" spans="1:16" ht="56.4" customHeight="1" thickBot="1" x14ac:dyDescent="0.3">
      <c r="A58" s="2331"/>
      <c r="B58" s="349"/>
      <c r="C58" s="351"/>
      <c r="D58" s="363"/>
      <c r="E58" s="3612"/>
      <c r="F58" s="3710"/>
      <c r="G58" s="3600"/>
      <c r="H58" s="265" t="s">
        <v>137</v>
      </c>
      <c r="I58" s="987"/>
      <c r="J58" s="355"/>
      <c r="K58" s="365"/>
      <c r="L58" s="275"/>
      <c r="M58" s="276"/>
      <c r="N58" s="277"/>
      <c r="O58" s="277"/>
      <c r="P58" s="3728"/>
    </row>
    <row r="59" spans="1:16" ht="14.4" thickBot="1" x14ac:dyDescent="0.3">
      <c r="A59" s="357"/>
      <c r="B59" s="3228"/>
      <c r="C59" s="366"/>
      <c r="D59" s="367"/>
      <c r="E59" s="3613"/>
      <c r="F59" s="3711"/>
      <c r="G59" s="3601"/>
      <c r="H59" s="268" t="s">
        <v>8</v>
      </c>
      <c r="I59" s="2540">
        <f>SUM(I54:I58)</f>
        <v>11.1</v>
      </c>
      <c r="J59" s="360">
        <f>SUM(J54:J58)</f>
        <v>109.2</v>
      </c>
      <c r="K59" s="360">
        <f>SUM(K54:K58)</f>
        <v>98</v>
      </c>
      <c r="L59" s="461"/>
      <c r="M59" s="462"/>
      <c r="N59" s="283"/>
      <c r="O59" s="283"/>
      <c r="P59" s="463"/>
    </row>
    <row r="60" spans="1:16" ht="14.4" customHeight="1" thickBot="1" x14ac:dyDescent="0.3">
      <c r="A60" s="357" t="s">
        <v>7</v>
      </c>
      <c r="B60" s="375" t="s">
        <v>7</v>
      </c>
      <c r="C60" s="3586" t="s">
        <v>308</v>
      </c>
      <c r="D60" s="3586"/>
      <c r="E60" s="3586"/>
      <c r="F60" s="3586"/>
      <c r="G60" s="3587"/>
      <c r="H60" s="376" t="s">
        <v>8</v>
      </c>
      <c r="I60" s="967">
        <f>I17+I47</f>
        <v>4831.9000000000005</v>
      </c>
      <c r="J60" s="377">
        <f>J17+J47</f>
        <v>8430.2000000000007</v>
      </c>
      <c r="K60" s="377">
        <f>K17+K47</f>
        <v>7529.2</v>
      </c>
      <c r="L60" s="378"/>
      <c r="M60" s="378"/>
      <c r="N60" s="378"/>
      <c r="O60" s="378"/>
      <c r="P60" s="379"/>
    </row>
    <row r="61" spans="1:16" ht="14.4" customHeight="1" thickBot="1" x14ac:dyDescent="0.3">
      <c r="A61" s="380" t="s">
        <v>7</v>
      </c>
      <c r="B61" s="380"/>
      <c r="C61" s="3588" t="s">
        <v>309</v>
      </c>
      <c r="D61" s="3588"/>
      <c r="E61" s="3588"/>
      <c r="F61" s="3588"/>
      <c r="G61" s="3589"/>
      <c r="H61" s="381" t="s">
        <v>8</v>
      </c>
      <c r="I61" s="2542">
        <f>I60*1</f>
        <v>4831.9000000000005</v>
      </c>
      <c r="J61" s="382">
        <f>J60*1</f>
        <v>8430.2000000000007</v>
      </c>
      <c r="K61" s="382">
        <f>K60*1</f>
        <v>7529.2</v>
      </c>
      <c r="L61" s="383"/>
      <c r="M61" s="383"/>
      <c r="N61" s="383"/>
      <c r="O61" s="383"/>
      <c r="P61" s="384"/>
    </row>
    <row r="62" spans="1:16" ht="14.4" thickBot="1" x14ac:dyDescent="0.3">
      <c r="A62" s="320" t="s">
        <v>9</v>
      </c>
      <c r="B62" s="321"/>
      <c r="C62" s="323" t="s">
        <v>276</v>
      </c>
      <c r="D62" s="322"/>
      <c r="E62" s="563"/>
      <c r="F62" s="322"/>
      <c r="G62" s="322"/>
      <c r="H62" s="322"/>
      <c r="I62" s="322"/>
      <c r="J62" s="322"/>
      <c r="K62" s="322"/>
      <c r="L62" s="324"/>
      <c r="M62" s="324"/>
      <c r="N62" s="322"/>
      <c r="O62" s="323"/>
      <c r="P62" s="325"/>
    </row>
    <row r="63" spans="1:16" ht="49.8" customHeight="1" thickBot="1" x14ac:dyDescent="0.3">
      <c r="A63" s="326"/>
      <c r="B63" s="327"/>
      <c r="C63" s="328"/>
      <c r="D63" s="328"/>
      <c r="E63" s="329"/>
      <c r="F63" s="328"/>
      <c r="G63" s="328"/>
      <c r="H63" s="328"/>
      <c r="I63" s="328"/>
      <c r="J63" s="328"/>
      <c r="K63" s="328"/>
      <c r="L63" s="3308" t="s">
        <v>277</v>
      </c>
      <c r="M63" s="388" t="s">
        <v>264</v>
      </c>
      <c r="N63" s="385">
        <v>1</v>
      </c>
      <c r="O63" s="385">
        <v>1</v>
      </c>
      <c r="P63" s="386"/>
    </row>
    <row r="64" spans="1:16" ht="14.4" thickBot="1" x14ac:dyDescent="0.3">
      <c r="A64" s="335" t="s">
        <v>9</v>
      </c>
      <c r="B64" s="336" t="s">
        <v>7</v>
      </c>
      <c r="C64" s="564" t="s">
        <v>278</v>
      </c>
      <c r="D64" s="337"/>
      <c r="E64" s="337"/>
      <c r="F64" s="337"/>
      <c r="G64" s="337"/>
      <c r="H64" s="337"/>
      <c r="I64" s="337"/>
      <c r="J64" s="337"/>
      <c r="K64" s="337"/>
      <c r="L64" s="337"/>
      <c r="M64" s="337"/>
      <c r="N64" s="337"/>
      <c r="O64" s="3625"/>
      <c r="P64" s="3626"/>
    </row>
    <row r="65" spans="1:16" ht="55.8" thickBot="1" x14ac:dyDescent="0.3">
      <c r="A65" s="519"/>
      <c r="B65" s="338"/>
      <c r="C65" s="541"/>
      <c r="D65" s="541"/>
      <c r="E65" s="541"/>
      <c r="F65" s="541"/>
      <c r="G65" s="541"/>
      <c r="H65" s="541"/>
      <c r="I65" s="541"/>
      <c r="J65" s="541"/>
      <c r="K65" s="541"/>
      <c r="L65" s="387" t="s">
        <v>310</v>
      </c>
      <c r="M65" s="388" t="s">
        <v>311</v>
      </c>
      <c r="N65" s="388">
        <v>1</v>
      </c>
      <c r="O65" s="388">
        <v>1</v>
      </c>
      <c r="P65" s="601"/>
    </row>
    <row r="66" spans="1:16" ht="13.8" customHeight="1" x14ac:dyDescent="0.25">
      <c r="A66" s="341" t="s">
        <v>9</v>
      </c>
      <c r="B66" s="3627" t="s">
        <v>7</v>
      </c>
      <c r="C66" s="343" t="s">
        <v>7</v>
      </c>
      <c r="D66" s="344"/>
      <c r="E66" s="3611" t="s">
        <v>1742</v>
      </c>
      <c r="F66" s="3596" t="s">
        <v>46</v>
      </c>
      <c r="G66" s="3599" t="s">
        <v>28</v>
      </c>
      <c r="H66" s="258" t="s">
        <v>27</v>
      </c>
      <c r="I66" s="2551">
        <f>I72+I78+I84</f>
        <v>0</v>
      </c>
      <c r="J66" s="2552">
        <f t="shared" ref="J66:K70" si="2">J72+J78+J84</f>
        <v>0</v>
      </c>
      <c r="K66" s="2552">
        <f t="shared" si="2"/>
        <v>0</v>
      </c>
      <c r="L66" s="269" t="s">
        <v>254</v>
      </c>
      <c r="M66" s="270" t="s">
        <v>264</v>
      </c>
      <c r="N66" s="278"/>
      <c r="O66" s="278"/>
      <c r="P66" s="347"/>
    </row>
    <row r="67" spans="1:16" ht="13.8" x14ac:dyDescent="0.25">
      <c r="A67" s="348"/>
      <c r="B67" s="3606"/>
      <c r="C67" s="350"/>
      <c r="D67" s="351"/>
      <c r="E67" s="3612"/>
      <c r="F67" s="3597"/>
      <c r="G67" s="3600"/>
      <c r="H67" s="259" t="s">
        <v>84</v>
      </c>
      <c r="I67" s="2553">
        <f>I73+I79+I85</f>
        <v>21</v>
      </c>
      <c r="J67" s="2554">
        <f t="shared" si="2"/>
        <v>20.7</v>
      </c>
      <c r="K67" s="2554">
        <f t="shared" si="2"/>
        <v>13.599999999999998</v>
      </c>
      <c r="L67" s="273" t="s">
        <v>312</v>
      </c>
      <c r="M67" s="287" t="s">
        <v>313</v>
      </c>
      <c r="N67" s="279"/>
      <c r="O67" s="279"/>
      <c r="P67" s="354"/>
    </row>
    <row r="68" spans="1:16" ht="13.8" x14ac:dyDescent="0.25">
      <c r="A68" s="348"/>
      <c r="B68" s="3606"/>
      <c r="C68" s="350"/>
      <c r="D68" s="351"/>
      <c r="E68" s="3612"/>
      <c r="F68" s="3597"/>
      <c r="G68" s="3600"/>
      <c r="H68" s="259" t="s">
        <v>89</v>
      </c>
      <c r="I68" s="2553">
        <f>I74+I80+I86</f>
        <v>0</v>
      </c>
      <c r="J68" s="2554">
        <f t="shared" si="2"/>
        <v>0</v>
      </c>
      <c r="K68" s="2554">
        <f>K74+K80+K86</f>
        <v>0</v>
      </c>
      <c r="L68" s="273"/>
      <c r="M68" s="287"/>
      <c r="N68" s="279"/>
      <c r="O68" s="279"/>
      <c r="P68" s="354"/>
    </row>
    <row r="69" spans="1:16" ht="13.8" x14ac:dyDescent="0.25">
      <c r="A69" s="348"/>
      <c r="B69" s="3606"/>
      <c r="C69" s="350"/>
      <c r="D69" s="351"/>
      <c r="E69" s="3612"/>
      <c r="F69" s="3597"/>
      <c r="G69" s="3600"/>
      <c r="H69" s="259" t="s">
        <v>91</v>
      </c>
      <c r="I69" s="2553">
        <f>I75+I81+I87</f>
        <v>5</v>
      </c>
      <c r="J69" s="2554">
        <f t="shared" si="2"/>
        <v>5</v>
      </c>
      <c r="K69" s="2554">
        <f>K75+K81+K87</f>
        <v>1.4</v>
      </c>
      <c r="L69" s="273"/>
      <c r="M69" s="287"/>
      <c r="N69" s="279"/>
      <c r="O69" s="279"/>
      <c r="P69" s="354"/>
    </row>
    <row r="70" spans="1:16" ht="14.4" thickBot="1" x14ac:dyDescent="0.3">
      <c r="A70" s="348"/>
      <c r="B70" s="3606"/>
      <c r="C70" s="350"/>
      <c r="D70" s="351"/>
      <c r="E70" s="3612"/>
      <c r="F70" s="3597"/>
      <c r="G70" s="3600"/>
      <c r="H70" s="260" t="s">
        <v>137</v>
      </c>
      <c r="I70" s="2555">
        <f>I76+I82+I88</f>
        <v>0</v>
      </c>
      <c r="J70" s="2556">
        <f t="shared" si="2"/>
        <v>0</v>
      </c>
      <c r="K70" s="2556">
        <f t="shared" si="2"/>
        <v>0</v>
      </c>
      <c r="L70" s="275"/>
      <c r="M70" s="276"/>
      <c r="N70" s="277"/>
      <c r="O70" s="277"/>
      <c r="P70" s="356"/>
    </row>
    <row r="71" spans="1:16" ht="14.4" thickBot="1" x14ac:dyDescent="0.3">
      <c r="A71" s="357"/>
      <c r="B71" s="3628"/>
      <c r="C71" s="358"/>
      <c r="D71" s="359"/>
      <c r="E71" s="3613"/>
      <c r="F71" s="3598"/>
      <c r="G71" s="3601"/>
      <c r="H71" s="268" t="s">
        <v>8</v>
      </c>
      <c r="I71" s="2540">
        <f>SUM(I66:I70)</f>
        <v>26</v>
      </c>
      <c r="J71" s="360">
        <f>SUM(J66:J70)</f>
        <v>25.7</v>
      </c>
      <c r="K71" s="360">
        <f>SUM(K66:K70)</f>
        <v>14.999999999999998</v>
      </c>
      <c r="L71" s="461"/>
      <c r="M71" s="462"/>
      <c r="N71" s="283"/>
      <c r="O71" s="283"/>
      <c r="P71" s="463"/>
    </row>
    <row r="72" spans="1:16" ht="43.2" customHeight="1" x14ac:dyDescent="0.25">
      <c r="A72" s="2322"/>
      <c r="B72" s="342"/>
      <c r="C72" s="344"/>
      <c r="D72" s="361"/>
      <c r="E72" s="3611" t="s">
        <v>279</v>
      </c>
      <c r="F72" s="3596" t="s">
        <v>46</v>
      </c>
      <c r="G72" s="3599" t="s">
        <v>28</v>
      </c>
      <c r="H72" s="261" t="s">
        <v>27</v>
      </c>
      <c r="I72" s="951"/>
      <c r="J72" s="345"/>
      <c r="K72" s="362"/>
      <c r="L72" s="269" t="s">
        <v>92</v>
      </c>
      <c r="M72" s="270" t="s">
        <v>264</v>
      </c>
      <c r="N72" s="278"/>
      <c r="O72" s="278"/>
      <c r="P72" s="3749" t="s">
        <v>1743</v>
      </c>
    </row>
    <row r="73" spans="1:16" ht="56.4" customHeight="1" x14ac:dyDescent="0.25">
      <c r="A73" s="2331"/>
      <c r="B73" s="349"/>
      <c r="C73" s="351"/>
      <c r="D73" s="363"/>
      <c r="E73" s="3612"/>
      <c r="F73" s="3597"/>
      <c r="G73" s="3600"/>
      <c r="H73" s="264" t="s">
        <v>84</v>
      </c>
      <c r="I73" s="2539">
        <v>3.6</v>
      </c>
      <c r="J73" s="352">
        <v>3.6</v>
      </c>
      <c r="K73" s="364">
        <v>3.3</v>
      </c>
      <c r="L73" s="3306" t="s">
        <v>312</v>
      </c>
      <c r="M73" s="2834" t="s">
        <v>313</v>
      </c>
      <c r="N73" s="279"/>
      <c r="O73" s="279"/>
      <c r="P73" s="3750"/>
    </row>
    <row r="74" spans="1:16" ht="27" customHeight="1" x14ac:dyDescent="0.25">
      <c r="A74" s="2331"/>
      <c r="B74" s="349"/>
      <c r="C74" s="351"/>
      <c r="D74" s="363"/>
      <c r="E74" s="3612"/>
      <c r="F74" s="3597"/>
      <c r="G74" s="3600"/>
      <c r="H74" s="264" t="s">
        <v>89</v>
      </c>
      <c r="I74" s="2539"/>
      <c r="J74" s="352"/>
      <c r="K74" s="364"/>
      <c r="L74" s="273"/>
      <c r="M74" s="287"/>
      <c r="N74" s="279"/>
      <c r="O74" s="279"/>
      <c r="P74" s="3750"/>
    </row>
    <row r="75" spans="1:16" ht="39.6" customHeight="1" x14ac:dyDescent="0.25">
      <c r="A75" s="2331"/>
      <c r="B75" s="349"/>
      <c r="C75" s="351"/>
      <c r="D75" s="363"/>
      <c r="E75" s="3612"/>
      <c r="F75" s="3597"/>
      <c r="G75" s="3600"/>
      <c r="H75" s="264" t="s">
        <v>91</v>
      </c>
      <c r="I75" s="2539"/>
      <c r="J75" s="352"/>
      <c r="K75" s="364"/>
      <c r="L75" s="273"/>
      <c r="M75" s="274"/>
      <c r="N75" s="279"/>
      <c r="O75" s="279"/>
      <c r="P75" s="3750"/>
    </row>
    <row r="76" spans="1:16" ht="30" customHeight="1" thickBot="1" x14ac:dyDescent="0.3">
      <c r="A76" s="2331"/>
      <c r="B76" s="349"/>
      <c r="C76" s="351"/>
      <c r="D76" s="363"/>
      <c r="E76" s="3612"/>
      <c r="F76" s="3597"/>
      <c r="G76" s="3600"/>
      <c r="H76" s="265" t="s">
        <v>137</v>
      </c>
      <c r="I76" s="987"/>
      <c r="J76" s="355"/>
      <c r="K76" s="365"/>
      <c r="L76" s="275"/>
      <c r="M76" s="276"/>
      <c r="N76" s="277"/>
      <c r="O76" s="277"/>
      <c r="P76" s="3751"/>
    </row>
    <row r="77" spans="1:16" ht="14.4" thickBot="1" x14ac:dyDescent="0.3">
      <c r="A77" s="357"/>
      <c r="B77" s="3228"/>
      <c r="C77" s="366"/>
      <c r="D77" s="367"/>
      <c r="E77" s="3613"/>
      <c r="F77" s="3598"/>
      <c r="G77" s="3601"/>
      <c r="H77" s="268" t="s">
        <v>8</v>
      </c>
      <c r="I77" s="2540">
        <f>SUM(I72:I76)</f>
        <v>3.6</v>
      </c>
      <c r="J77" s="360">
        <f>SUM(J72:J76)</f>
        <v>3.6</v>
      </c>
      <c r="K77" s="360">
        <f>SUM(K72:K76)</f>
        <v>3.3</v>
      </c>
      <c r="L77" s="461"/>
      <c r="M77" s="462"/>
      <c r="N77" s="283"/>
      <c r="O77" s="283"/>
      <c r="P77" s="3253"/>
    </row>
    <row r="78" spans="1:16" ht="30.6" customHeight="1" x14ac:dyDescent="0.25">
      <c r="A78" s="2322"/>
      <c r="B78" s="342"/>
      <c r="C78" s="344"/>
      <c r="D78" s="361"/>
      <c r="E78" s="3611" t="s">
        <v>280</v>
      </c>
      <c r="F78" s="3697" t="s">
        <v>46</v>
      </c>
      <c r="G78" s="3599" t="s">
        <v>28</v>
      </c>
      <c r="H78" s="261" t="s">
        <v>27</v>
      </c>
      <c r="I78" s="951"/>
      <c r="J78" s="345"/>
      <c r="K78" s="362"/>
      <c r="L78" s="269" t="s">
        <v>92</v>
      </c>
      <c r="M78" s="270" t="s">
        <v>264</v>
      </c>
      <c r="N78" s="278"/>
      <c r="O78" s="278"/>
      <c r="P78" s="3726" t="s">
        <v>1744</v>
      </c>
    </row>
    <row r="79" spans="1:16" ht="43.2" customHeight="1" x14ac:dyDescent="0.25">
      <c r="A79" s="2331"/>
      <c r="B79" s="349"/>
      <c r="C79" s="351"/>
      <c r="D79" s="363"/>
      <c r="E79" s="3612"/>
      <c r="F79" s="3617"/>
      <c r="G79" s="3600"/>
      <c r="H79" s="264" t="s">
        <v>84</v>
      </c>
      <c r="I79" s="2539">
        <v>16.399999999999999</v>
      </c>
      <c r="J79" s="352">
        <v>16.399999999999999</v>
      </c>
      <c r="K79" s="364">
        <v>9.6</v>
      </c>
      <c r="L79" s="271" t="s">
        <v>282</v>
      </c>
      <c r="M79" s="272" t="s">
        <v>264</v>
      </c>
      <c r="N79" s="279"/>
      <c r="O79" s="279"/>
      <c r="P79" s="3727"/>
    </row>
    <row r="80" spans="1:16" ht="22.2" customHeight="1" x14ac:dyDescent="0.25">
      <c r="A80" s="2331"/>
      <c r="B80" s="349"/>
      <c r="C80" s="351"/>
      <c r="D80" s="363"/>
      <c r="E80" s="3612"/>
      <c r="F80" s="3617"/>
      <c r="G80" s="3600"/>
      <c r="H80" s="264" t="s">
        <v>89</v>
      </c>
      <c r="I80" s="2539"/>
      <c r="J80" s="352"/>
      <c r="K80" s="364"/>
      <c r="L80" s="273"/>
      <c r="M80" s="274"/>
      <c r="N80" s="279"/>
      <c r="O80" s="279"/>
      <c r="P80" s="3727"/>
    </row>
    <row r="81" spans="1:16" ht="27.6" customHeight="1" x14ac:dyDescent="0.25">
      <c r="A81" s="2331"/>
      <c r="B81" s="349"/>
      <c r="C81" s="351"/>
      <c r="D81" s="363"/>
      <c r="E81" s="3612"/>
      <c r="F81" s="3617"/>
      <c r="G81" s="3600"/>
      <c r="H81" s="264" t="s">
        <v>91</v>
      </c>
      <c r="I81" s="2539"/>
      <c r="J81" s="352"/>
      <c r="K81" s="364"/>
      <c r="L81" s="273"/>
      <c r="M81" s="274"/>
      <c r="N81" s="279"/>
      <c r="O81" s="279"/>
      <c r="P81" s="3727"/>
    </row>
    <row r="82" spans="1:16" ht="14.4" thickBot="1" x14ac:dyDescent="0.3">
      <c r="A82" s="2331"/>
      <c r="B82" s="349"/>
      <c r="C82" s="351"/>
      <c r="D82" s="363"/>
      <c r="E82" s="3612"/>
      <c r="F82" s="3617"/>
      <c r="G82" s="3600"/>
      <c r="H82" s="265" t="s">
        <v>137</v>
      </c>
      <c r="I82" s="987"/>
      <c r="J82" s="355"/>
      <c r="K82" s="365"/>
      <c r="L82" s="275"/>
      <c r="M82" s="276"/>
      <c r="N82" s="277"/>
      <c r="O82" s="277"/>
      <c r="P82" s="3752"/>
    </row>
    <row r="83" spans="1:16" ht="14.4" thickBot="1" x14ac:dyDescent="0.3">
      <c r="A83" s="357"/>
      <c r="B83" s="3228"/>
      <c r="C83" s="366"/>
      <c r="D83" s="367"/>
      <c r="E83" s="3613"/>
      <c r="F83" s="3698"/>
      <c r="G83" s="3601"/>
      <c r="H83" s="268" t="s">
        <v>8</v>
      </c>
      <c r="I83" s="2540">
        <f>SUM(I78:I82)</f>
        <v>16.399999999999999</v>
      </c>
      <c r="J83" s="360">
        <f>SUM(J78:J82)</f>
        <v>16.399999999999999</v>
      </c>
      <c r="K83" s="360">
        <f>SUM(K78:K82)</f>
        <v>9.6</v>
      </c>
      <c r="L83" s="461"/>
      <c r="M83" s="462"/>
      <c r="N83" s="283"/>
      <c r="O83" s="463"/>
      <c r="P83" s="3254"/>
    </row>
    <row r="84" spans="1:16" ht="25.2" customHeight="1" x14ac:dyDescent="0.25">
      <c r="A84" s="2322"/>
      <c r="B84" s="342"/>
      <c r="C84" s="344"/>
      <c r="D84" s="361"/>
      <c r="E84" s="3611" t="s">
        <v>281</v>
      </c>
      <c r="F84" s="3596" t="s">
        <v>46</v>
      </c>
      <c r="G84" s="293" t="s">
        <v>69</v>
      </c>
      <c r="H84" s="261" t="s">
        <v>27</v>
      </c>
      <c r="I84" s="951"/>
      <c r="J84" s="345"/>
      <c r="K84" s="362"/>
      <c r="L84" s="269" t="s">
        <v>92</v>
      </c>
      <c r="M84" s="270" t="s">
        <v>264</v>
      </c>
      <c r="N84" s="278"/>
      <c r="O84" s="278"/>
      <c r="P84" s="3726" t="s">
        <v>1797</v>
      </c>
    </row>
    <row r="85" spans="1:16" ht="24" customHeight="1" x14ac:dyDescent="0.25">
      <c r="A85" s="2331"/>
      <c r="B85" s="349"/>
      <c r="C85" s="351"/>
      <c r="D85" s="363"/>
      <c r="E85" s="3612"/>
      <c r="F85" s="3597"/>
      <c r="G85" s="294"/>
      <c r="H85" s="264" t="s">
        <v>84</v>
      </c>
      <c r="I85" s="2539">
        <v>1</v>
      </c>
      <c r="J85" s="352">
        <v>0.7</v>
      </c>
      <c r="K85" s="364">
        <v>0.7</v>
      </c>
      <c r="L85" s="271" t="s">
        <v>312</v>
      </c>
      <c r="M85" s="272" t="s">
        <v>313</v>
      </c>
      <c r="N85" s="279"/>
      <c r="O85" s="279"/>
      <c r="P85" s="3727"/>
    </row>
    <row r="86" spans="1:16" ht="16.8" customHeight="1" x14ac:dyDescent="0.25">
      <c r="A86" s="2331"/>
      <c r="B86" s="349"/>
      <c r="C86" s="351"/>
      <c r="D86" s="363"/>
      <c r="E86" s="3612"/>
      <c r="F86" s="3597"/>
      <c r="G86" s="294"/>
      <c r="H86" s="264" t="s">
        <v>89</v>
      </c>
      <c r="I86" s="2539"/>
      <c r="J86" s="352"/>
      <c r="K86" s="364"/>
      <c r="L86" s="273"/>
      <c r="M86" s="274"/>
      <c r="N86" s="279"/>
      <c r="O86" s="279"/>
      <c r="P86" s="3727"/>
    </row>
    <row r="87" spans="1:16" ht="30.6" customHeight="1" x14ac:dyDescent="0.25">
      <c r="A87" s="2331"/>
      <c r="B87" s="349"/>
      <c r="C87" s="351"/>
      <c r="D87" s="363"/>
      <c r="E87" s="3612"/>
      <c r="F87" s="3597"/>
      <c r="G87" s="294"/>
      <c r="H87" s="264" t="s">
        <v>91</v>
      </c>
      <c r="I87" s="2539">
        <v>5</v>
      </c>
      <c r="J87" s="352">
        <v>5</v>
      </c>
      <c r="K87" s="364">
        <v>1.4</v>
      </c>
      <c r="L87" s="273"/>
      <c r="M87" s="274"/>
      <c r="N87" s="279"/>
      <c r="O87" s="279"/>
      <c r="P87" s="3727"/>
    </row>
    <row r="88" spans="1:16" ht="17.399999999999999" customHeight="1" thickBot="1" x14ac:dyDescent="0.3">
      <c r="A88" s="2331"/>
      <c r="B88" s="349"/>
      <c r="C88" s="351"/>
      <c r="D88" s="363"/>
      <c r="E88" s="3612"/>
      <c r="F88" s="3597"/>
      <c r="G88" s="3600"/>
      <c r="H88" s="265" t="s">
        <v>137</v>
      </c>
      <c r="I88" s="987"/>
      <c r="J88" s="355"/>
      <c r="K88" s="365"/>
      <c r="L88" s="275"/>
      <c r="M88" s="276"/>
      <c r="N88" s="277"/>
      <c r="O88" s="277"/>
      <c r="P88" s="3728"/>
    </row>
    <row r="89" spans="1:16" ht="14.4" thickBot="1" x14ac:dyDescent="0.3">
      <c r="A89" s="357"/>
      <c r="B89" s="3228"/>
      <c r="C89" s="366"/>
      <c r="D89" s="367"/>
      <c r="E89" s="3613"/>
      <c r="F89" s="3598"/>
      <c r="G89" s="3601"/>
      <c r="H89" s="268" t="s">
        <v>8</v>
      </c>
      <c r="I89" s="2540">
        <f>SUM(I84:I88)</f>
        <v>6</v>
      </c>
      <c r="J89" s="360">
        <f>SUM(J84:J88)</f>
        <v>5.7</v>
      </c>
      <c r="K89" s="360">
        <f>SUM(K84:K88)</f>
        <v>2.0999999999999996</v>
      </c>
      <c r="L89" s="461"/>
      <c r="M89" s="462"/>
      <c r="N89" s="283"/>
      <c r="O89" s="283"/>
      <c r="P89" s="463"/>
    </row>
    <row r="90" spans="1:16" ht="13.8" customHeight="1" x14ac:dyDescent="0.25">
      <c r="A90" s="341" t="s">
        <v>9</v>
      </c>
      <c r="B90" s="3627" t="s">
        <v>7</v>
      </c>
      <c r="C90" s="343" t="s">
        <v>9</v>
      </c>
      <c r="D90" s="344"/>
      <c r="E90" s="3611" t="s">
        <v>1745</v>
      </c>
      <c r="F90" s="3596" t="s">
        <v>179</v>
      </c>
      <c r="G90" s="3599" t="s">
        <v>28</v>
      </c>
      <c r="H90" s="258" t="s">
        <v>27</v>
      </c>
      <c r="I90" s="2551">
        <f>I96+I102</f>
        <v>0</v>
      </c>
      <c r="J90" s="2552">
        <f t="shared" ref="J90:K93" si="3">J96+J102</f>
        <v>0</v>
      </c>
      <c r="K90" s="2552">
        <f t="shared" si="3"/>
        <v>0</v>
      </c>
      <c r="L90" s="269" t="s">
        <v>254</v>
      </c>
      <c r="M90" s="270" t="s">
        <v>264</v>
      </c>
      <c r="N90" s="278">
        <v>1</v>
      </c>
      <c r="O90" s="278">
        <v>1</v>
      </c>
      <c r="P90" s="347"/>
    </row>
    <row r="91" spans="1:16" ht="14.4" customHeight="1" x14ac:dyDescent="0.25">
      <c r="A91" s="348"/>
      <c r="B91" s="3606"/>
      <c r="C91" s="350"/>
      <c r="D91" s="351"/>
      <c r="E91" s="3612"/>
      <c r="F91" s="3597"/>
      <c r="G91" s="3600"/>
      <c r="H91" s="259" t="s">
        <v>84</v>
      </c>
      <c r="I91" s="2553">
        <f>I97+I103</f>
        <v>1.3</v>
      </c>
      <c r="J91" s="2554">
        <f t="shared" si="3"/>
        <v>28.1</v>
      </c>
      <c r="K91" s="2554">
        <f t="shared" si="3"/>
        <v>28</v>
      </c>
      <c r="L91" s="273" t="s">
        <v>286</v>
      </c>
      <c r="M91" s="274" t="s">
        <v>264</v>
      </c>
      <c r="N91" s="279">
        <v>1</v>
      </c>
      <c r="O91" s="279">
        <v>1</v>
      </c>
      <c r="P91" s="354"/>
    </row>
    <row r="92" spans="1:16" ht="13.8" x14ac:dyDescent="0.25">
      <c r="A92" s="348"/>
      <c r="B92" s="3606"/>
      <c r="C92" s="350"/>
      <c r="D92" s="351"/>
      <c r="E92" s="3612"/>
      <c r="F92" s="3597"/>
      <c r="G92" s="3600"/>
      <c r="H92" s="259" t="s">
        <v>89</v>
      </c>
      <c r="I92" s="2553">
        <f>I98+I104</f>
        <v>1550</v>
      </c>
      <c r="J92" s="2554">
        <f>J98+J104+J110</f>
        <v>550</v>
      </c>
      <c r="K92" s="2554">
        <f>K98+K104+K110</f>
        <v>0.8</v>
      </c>
      <c r="L92" s="273"/>
      <c r="M92" s="274"/>
      <c r="N92" s="279"/>
      <c r="O92" s="279"/>
      <c r="P92" s="354"/>
    </row>
    <row r="93" spans="1:16" ht="13.8" x14ac:dyDescent="0.25">
      <c r="A93" s="348"/>
      <c r="B93" s="3606"/>
      <c r="C93" s="350"/>
      <c r="D93" s="351"/>
      <c r="E93" s="3612"/>
      <c r="F93" s="3597"/>
      <c r="G93" s="3600"/>
      <c r="H93" s="259" t="s">
        <v>91</v>
      </c>
      <c r="I93" s="2553">
        <f>I99+I105</f>
        <v>0</v>
      </c>
      <c r="J93" s="2554">
        <f t="shared" si="3"/>
        <v>0</v>
      </c>
      <c r="K93" s="2554">
        <f>K99+K105+K111</f>
        <v>0</v>
      </c>
      <c r="L93" s="273"/>
      <c r="M93" s="274"/>
      <c r="N93" s="279"/>
      <c r="O93" s="279"/>
      <c r="P93" s="354"/>
    </row>
    <row r="94" spans="1:16" ht="12.6" customHeight="1" thickBot="1" x14ac:dyDescent="0.3">
      <c r="A94" s="348"/>
      <c r="B94" s="3606"/>
      <c r="C94" s="350"/>
      <c r="D94" s="351"/>
      <c r="E94" s="3612"/>
      <c r="F94" s="3597"/>
      <c r="G94" s="3600"/>
      <c r="H94" s="260" t="s">
        <v>137</v>
      </c>
      <c r="I94" s="2555">
        <f>I100+I106</f>
        <v>0</v>
      </c>
      <c r="J94" s="2556">
        <f>J100+J106+J112</f>
        <v>1079</v>
      </c>
      <c r="K94" s="2556">
        <f t="shared" ref="K94" si="4">K100+K106+K112</f>
        <v>943.8</v>
      </c>
      <c r="L94" s="275"/>
      <c r="M94" s="276"/>
      <c r="N94" s="277"/>
      <c r="O94" s="277"/>
      <c r="P94" s="356"/>
    </row>
    <row r="95" spans="1:16" ht="14.4" thickBot="1" x14ac:dyDescent="0.3">
      <c r="A95" s="357"/>
      <c r="B95" s="3628"/>
      <c r="C95" s="358"/>
      <c r="D95" s="359"/>
      <c r="E95" s="3613"/>
      <c r="F95" s="3598"/>
      <c r="G95" s="3601"/>
      <c r="H95" s="268" t="s">
        <v>8</v>
      </c>
      <c r="I95" s="2540">
        <f>SUM(I90:I94)</f>
        <v>1551.3</v>
      </c>
      <c r="J95" s="360">
        <f>SUM(J90:J94)</f>
        <v>1657.1</v>
      </c>
      <c r="K95" s="360">
        <f>SUM(K90:K94)</f>
        <v>972.59999999999991</v>
      </c>
      <c r="L95" s="461"/>
      <c r="M95" s="462"/>
      <c r="N95" s="283"/>
      <c r="O95" s="283"/>
      <c r="P95" s="463"/>
    </row>
    <row r="96" spans="1:16" ht="26.4" customHeight="1" x14ac:dyDescent="0.25">
      <c r="A96" s="2322"/>
      <c r="B96" s="342"/>
      <c r="C96" s="344"/>
      <c r="D96" s="361"/>
      <c r="E96" s="3611" t="s">
        <v>283</v>
      </c>
      <c r="F96" s="3596" t="s">
        <v>46</v>
      </c>
      <c r="G96" s="3599" t="s">
        <v>28</v>
      </c>
      <c r="H96" s="261" t="s">
        <v>27</v>
      </c>
      <c r="I96" s="951"/>
      <c r="J96" s="345"/>
      <c r="K96" s="362"/>
      <c r="L96" s="269" t="s">
        <v>92</v>
      </c>
      <c r="M96" s="270" t="s">
        <v>264</v>
      </c>
      <c r="N96" s="278"/>
      <c r="O96" s="278"/>
      <c r="P96" s="3726" t="s">
        <v>1746</v>
      </c>
    </row>
    <row r="97" spans="1:16" ht="31.2" customHeight="1" x14ac:dyDescent="0.25">
      <c r="A97" s="2331"/>
      <c r="B97" s="349"/>
      <c r="C97" s="351"/>
      <c r="D97" s="363"/>
      <c r="E97" s="3612"/>
      <c r="F97" s="3597"/>
      <c r="G97" s="3600"/>
      <c r="H97" s="264" t="s">
        <v>84</v>
      </c>
      <c r="I97" s="2539"/>
      <c r="J97" s="352">
        <v>26.8</v>
      </c>
      <c r="K97" s="364">
        <v>26.8</v>
      </c>
      <c r="L97" s="271" t="s">
        <v>287</v>
      </c>
      <c r="M97" s="272" t="s">
        <v>264</v>
      </c>
      <c r="N97" s="279">
        <v>1</v>
      </c>
      <c r="O97" s="279"/>
      <c r="P97" s="3727"/>
    </row>
    <row r="98" spans="1:16" ht="42" customHeight="1" x14ac:dyDescent="0.25">
      <c r="A98" s="2331"/>
      <c r="B98" s="349"/>
      <c r="C98" s="351"/>
      <c r="D98" s="363"/>
      <c r="E98" s="3612"/>
      <c r="F98" s="3597"/>
      <c r="G98" s="3600"/>
      <c r="H98" s="264" t="s">
        <v>89</v>
      </c>
      <c r="I98" s="2539">
        <v>1550</v>
      </c>
      <c r="J98" s="352">
        <v>550</v>
      </c>
      <c r="K98" s="364">
        <v>0.8</v>
      </c>
      <c r="L98" s="273"/>
      <c r="M98" s="274"/>
      <c r="N98" s="279"/>
      <c r="O98" s="279"/>
      <c r="P98" s="3727"/>
    </row>
    <row r="99" spans="1:16" ht="46.8" customHeight="1" x14ac:dyDescent="0.25">
      <c r="A99" s="2331"/>
      <c r="B99" s="349"/>
      <c r="C99" s="351"/>
      <c r="D99" s="363"/>
      <c r="E99" s="3612"/>
      <c r="F99" s="3597"/>
      <c r="G99" s="3600"/>
      <c r="H99" s="264" t="s">
        <v>91</v>
      </c>
      <c r="I99" s="2539"/>
      <c r="J99" s="352"/>
      <c r="K99" s="364"/>
      <c r="L99" s="273"/>
      <c r="M99" s="274"/>
      <c r="N99" s="279"/>
      <c r="O99" s="279"/>
      <c r="P99" s="3727"/>
    </row>
    <row r="100" spans="1:16" ht="37.200000000000003" customHeight="1" thickBot="1" x14ac:dyDescent="0.3">
      <c r="A100" s="2331"/>
      <c r="B100" s="349"/>
      <c r="C100" s="351"/>
      <c r="D100" s="363"/>
      <c r="E100" s="3612"/>
      <c r="F100" s="3597"/>
      <c r="G100" s="3600"/>
      <c r="H100" s="265" t="s">
        <v>137</v>
      </c>
      <c r="I100" s="987"/>
      <c r="J100" s="355">
        <v>944</v>
      </c>
      <c r="K100" s="365">
        <v>943.8</v>
      </c>
      <c r="L100" s="275"/>
      <c r="M100" s="276"/>
      <c r="N100" s="277"/>
      <c r="O100" s="277"/>
      <c r="P100" s="3728"/>
    </row>
    <row r="101" spans="1:16" ht="14.4" thickBot="1" x14ac:dyDescent="0.3">
      <c r="A101" s="357"/>
      <c r="B101" s="3228"/>
      <c r="C101" s="366"/>
      <c r="D101" s="367"/>
      <c r="E101" s="266"/>
      <c r="F101" s="3598"/>
      <c r="G101" s="3601"/>
      <c r="H101" s="268" t="s">
        <v>8</v>
      </c>
      <c r="I101" s="2540">
        <f>SUM(I96:I100)</f>
        <v>1550</v>
      </c>
      <c r="J101" s="360">
        <f>SUM(J96:J100)</f>
        <v>1520.8</v>
      </c>
      <c r="K101" s="360">
        <f>SUM(K96:K100)</f>
        <v>971.4</v>
      </c>
      <c r="L101" s="461"/>
      <c r="M101" s="462"/>
      <c r="N101" s="283"/>
      <c r="O101" s="283"/>
      <c r="P101" s="463"/>
    </row>
    <row r="102" spans="1:16" ht="12.6" customHeight="1" x14ac:dyDescent="0.25">
      <c r="A102" s="2322"/>
      <c r="B102" s="342"/>
      <c r="C102" s="344"/>
      <c r="D102" s="361"/>
      <c r="E102" s="3611" t="s">
        <v>284</v>
      </c>
      <c r="F102" s="3596" t="s">
        <v>46</v>
      </c>
      <c r="G102" s="3599" t="s">
        <v>28</v>
      </c>
      <c r="H102" s="261" t="s">
        <v>27</v>
      </c>
      <c r="I102" s="951"/>
      <c r="J102" s="345"/>
      <c r="K102" s="362"/>
      <c r="L102" s="269" t="s">
        <v>92</v>
      </c>
      <c r="M102" s="270" t="s">
        <v>264</v>
      </c>
      <c r="N102" s="278">
        <v>1</v>
      </c>
      <c r="O102" s="278">
        <v>1</v>
      </c>
      <c r="P102" s="3726" t="s">
        <v>1747</v>
      </c>
    </row>
    <row r="103" spans="1:16" ht="13.8" x14ac:dyDescent="0.25">
      <c r="A103" s="2331"/>
      <c r="B103" s="349"/>
      <c r="C103" s="351"/>
      <c r="D103" s="363"/>
      <c r="E103" s="3612"/>
      <c r="F103" s="3597"/>
      <c r="G103" s="3600"/>
      <c r="H103" s="264" t="s">
        <v>84</v>
      </c>
      <c r="I103" s="2539">
        <v>1.3</v>
      </c>
      <c r="J103" s="352">
        <v>1.3</v>
      </c>
      <c r="K103" s="364">
        <v>1.2</v>
      </c>
      <c r="L103" s="271" t="s">
        <v>288</v>
      </c>
      <c r="M103" s="272" t="s">
        <v>264</v>
      </c>
      <c r="N103" s="279">
        <v>1</v>
      </c>
      <c r="O103" s="279">
        <v>1</v>
      </c>
      <c r="P103" s="3727"/>
    </row>
    <row r="104" spans="1:16" ht="10.8" customHeight="1" x14ac:dyDescent="0.25">
      <c r="A104" s="2331"/>
      <c r="B104" s="349"/>
      <c r="C104" s="351"/>
      <c r="D104" s="363"/>
      <c r="E104" s="3612"/>
      <c r="F104" s="3597"/>
      <c r="G104" s="3600"/>
      <c r="H104" s="264" t="s">
        <v>89</v>
      </c>
      <c r="I104" s="2539"/>
      <c r="J104" s="352"/>
      <c r="K104" s="364"/>
      <c r="L104" s="273"/>
      <c r="M104" s="274"/>
      <c r="N104" s="279"/>
      <c r="O104" s="279"/>
      <c r="P104" s="3727"/>
    </row>
    <row r="105" spans="1:16" ht="10.199999999999999" customHeight="1" x14ac:dyDescent="0.25">
      <c r="A105" s="2331"/>
      <c r="B105" s="349"/>
      <c r="C105" s="351"/>
      <c r="D105" s="363"/>
      <c r="E105" s="3612"/>
      <c r="F105" s="3597"/>
      <c r="G105" s="3600"/>
      <c r="H105" s="264" t="s">
        <v>91</v>
      </c>
      <c r="I105" s="2539"/>
      <c r="J105" s="352"/>
      <c r="K105" s="364"/>
      <c r="L105" s="273"/>
      <c r="M105" s="274"/>
      <c r="N105" s="279"/>
      <c r="O105" s="279"/>
      <c r="P105" s="3727"/>
    </row>
    <row r="106" spans="1:16" ht="11.4" customHeight="1" thickBot="1" x14ac:dyDescent="0.3">
      <c r="A106" s="2331"/>
      <c r="B106" s="349"/>
      <c r="C106" s="351"/>
      <c r="D106" s="363"/>
      <c r="E106" s="3612"/>
      <c r="F106" s="3597"/>
      <c r="G106" s="3600"/>
      <c r="H106" s="265" t="s">
        <v>137</v>
      </c>
      <c r="I106" s="987"/>
      <c r="J106" s="355"/>
      <c r="K106" s="365"/>
      <c r="L106" s="275"/>
      <c r="M106" s="276"/>
      <c r="N106" s="277"/>
      <c r="O106" s="277"/>
      <c r="P106" s="3728"/>
    </row>
    <row r="107" spans="1:16" ht="13.2" customHeight="1" thickBot="1" x14ac:dyDescent="0.3">
      <c r="A107" s="357"/>
      <c r="B107" s="3228"/>
      <c r="C107" s="366"/>
      <c r="D107" s="367"/>
      <c r="E107" s="3613"/>
      <c r="F107" s="3598"/>
      <c r="G107" s="3601"/>
      <c r="H107" s="268" t="s">
        <v>8</v>
      </c>
      <c r="I107" s="2540">
        <f>SUM(I102:I106)</f>
        <v>1.3</v>
      </c>
      <c r="J107" s="360">
        <f>SUM(J102:J106)</f>
        <v>1.3</v>
      </c>
      <c r="K107" s="360">
        <f>SUM(K102:K106)</f>
        <v>1.2</v>
      </c>
      <c r="L107" s="461"/>
      <c r="M107" s="462"/>
      <c r="N107" s="283"/>
      <c r="O107" s="283"/>
      <c r="P107" s="463"/>
    </row>
    <row r="108" spans="1:16" ht="59.4" customHeight="1" x14ac:dyDescent="0.25">
      <c r="A108" s="3648"/>
      <c r="B108" s="3627"/>
      <c r="C108" s="3608"/>
      <c r="D108" s="3706"/>
      <c r="E108" s="3653" t="s">
        <v>285</v>
      </c>
      <c r="F108" s="3596" t="s">
        <v>46</v>
      </c>
      <c r="G108" s="3599" t="s">
        <v>28</v>
      </c>
      <c r="H108" s="261" t="s">
        <v>27</v>
      </c>
      <c r="I108" s="389"/>
      <c r="J108" s="389"/>
      <c r="K108" s="390"/>
      <c r="L108" s="291" t="s">
        <v>92</v>
      </c>
      <c r="M108" s="288" t="s">
        <v>264</v>
      </c>
      <c r="N108" s="391"/>
      <c r="O108" s="392"/>
      <c r="P108" s="3753" t="s">
        <v>1748</v>
      </c>
    </row>
    <row r="109" spans="1:16" ht="62.4" customHeight="1" x14ac:dyDescent="0.25">
      <c r="A109" s="3649"/>
      <c r="B109" s="3606"/>
      <c r="C109" s="3609"/>
      <c r="D109" s="3707"/>
      <c r="E109" s="3654"/>
      <c r="F109" s="3597"/>
      <c r="G109" s="3600"/>
      <c r="H109" s="264" t="s">
        <v>84</v>
      </c>
      <c r="I109" s="393"/>
      <c r="J109" s="393"/>
      <c r="K109" s="393"/>
      <c r="L109" s="394" t="s">
        <v>289</v>
      </c>
      <c r="M109" s="395" t="s">
        <v>264</v>
      </c>
      <c r="N109" s="396"/>
      <c r="O109" s="397"/>
      <c r="P109" s="3754"/>
    </row>
    <row r="110" spans="1:16" ht="43.2" customHeight="1" x14ac:dyDescent="0.25">
      <c r="A110" s="3649"/>
      <c r="B110" s="3606"/>
      <c r="C110" s="3609"/>
      <c r="D110" s="3707"/>
      <c r="E110" s="3654"/>
      <c r="F110" s="3597"/>
      <c r="G110" s="3600"/>
      <c r="H110" s="264" t="s">
        <v>89</v>
      </c>
      <c r="I110" s="393"/>
      <c r="J110" s="393"/>
      <c r="K110" s="393"/>
      <c r="L110" s="394"/>
      <c r="M110" s="395"/>
      <c r="N110" s="396"/>
      <c r="O110" s="397"/>
      <c r="P110" s="3754"/>
    </row>
    <row r="111" spans="1:16" ht="29.4" customHeight="1" x14ac:dyDescent="0.25">
      <c r="A111" s="3649"/>
      <c r="B111" s="3606"/>
      <c r="C111" s="3609"/>
      <c r="D111" s="3707"/>
      <c r="E111" s="3654"/>
      <c r="F111" s="3597"/>
      <c r="G111" s="3600"/>
      <c r="H111" s="264" t="s">
        <v>91</v>
      </c>
      <c r="I111" s="393"/>
      <c r="J111" s="393"/>
      <c r="K111" s="393"/>
      <c r="L111" s="394"/>
      <c r="M111" s="395"/>
      <c r="N111" s="396"/>
      <c r="O111" s="397"/>
      <c r="P111" s="3754"/>
    </row>
    <row r="112" spans="1:16" ht="27" customHeight="1" thickBot="1" x14ac:dyDescent="0.3">
      <c r="A112" s="3649"/>
      <c r="B112" s="3606"/>
      <c r="C112" s="3609"/>
      <c r="D112" s="3707"/>
      <c r="E112" s="3654"/>
      <c r="F112" s="3597"/>
      <c r="G112" s="3600"/>
      <c r="H112" s="265" t="s">
        <v>137</v>
      </c>
      <c r="I112" s="398"/>
      <c r="J112" s="398">
        <v>135</v>
      </c>
      <c r="K112" s="398">
        <v>0</v>
      </c>
      <c r="L112" s="548"/>
      <c r="M112" s="595"/>
      <c r="N112" s="3255"/>
      <c r="O112" s="3256"/>
      <c r="P112" s="3755"/>
    </row>
    <row r="113" spans="1:16" ht="14.4" thickBot="1" x14ac:dyDescent="0.3">
      <c r="A113" s="3650"/>
      <c r="B113" s="3628"/>
      <c r="C113" s="3705"/>
      <c r="D113" s="3708"/>
      <c r="E113" s="3655"/>
      <c r="F113" s="3598"/>
      <c r="G113" s="3601"/>
      <c r="H113" s="268" t="s">
        <v>8</v>
      </c>
      <c r="I113" s="399">
        <f>SUM(I108:I112)</f>
        <v>0</v>
      </c>
      <c r="J113" s="399">
        <f>SUM(J108:J112)</f>
        <v>135</v>
      </c>
      <c r="K113" s="399">
        <f>SUM(K108:K112)</f>
        <v>0</v>
      </c>
      <c r="L113" s="3257"/>
      <c r="M113" s="3258"/>
      <c r="N113" s="3259"/>
      <c r="O113" s="3260"/>
      <c r="P113" s="3261"/>
    </row>
    <row r="114" spans="1:16" ht="13.8" customHeight="1" thickBot="1" x14ac:dyDescent="0.3">
      <c r="A114" s="400" t="s">
        <v>9</v>
      </c>
      <c r="B114" s="401" t="s">
        <v>7</v>
      </c>
      <c r="C114" s="3703" t="s">
        <v>308</v>
      </c>
      <c r="D114" s="3703"/>
      <c r="E114" s="3703"/>
      <c r="F114" s="3703"/>
      <c r="G114" s="3704"/>
      <c r="H114" s="402" t="s">
        <v>8</v>
      </c>
      <c r="I114" s="403">
        <f>I71+I95</f>
        <v>1577.3</v>
      </c>
      <c r="J114" s="403">
        <f>J71+J95</f>
        <v>1682.8</v>
      </c>
      <c r="K114" s="403">
        <f>K71+K95</f>
        <v>987.59999999999991</v>
      </c>
      <c r="L114" s="404"/>
      <c r="M114" s="404"/>
      <c r="N114" s="404"/>
      <c r="O114" s="404"/>
      <c r="P114" s="405"/>
    </row>
    <row r="115" spans="1:16" ht="13.8" customHeight="1" thickBot="1" x14ac:dyDescent="0.3">
      <c r="A115" s="406" t="s">
        <v>9</v>
      </c>
      <c r="B115" s="406"/>
      <c r="C115" s="3643" t="s">
        <v>309</v>
      </c>
      <c r="D115" s="3643"/>
      <c r="E115" s="3643"/>
      <c r="F115" s="3643"/>
      <c r="G115" s="3644"/>
      <c r="H115" s="407" t="s">
        <v>8</v>
      </c>
      <c r="I115" s="408">
        <f>I114*1</f>
        <v>1577.3</v>
      </c>
      <c r="J115" s="408">
        <f>J114*1</f>
        <v>1682.8</v>
      </c>
      <c r="K115" s="408">
        <f>K114*1</f>
        <v>987.59999999999991</v>
      </c>
      <c r="L115" s="409"/>
      <c r="M115" s="409"/>
      <c r="N115" s="409"/>
      <c r="O115" s="409"/>
      <c r="P115" s="410"/>
    </row>
    <row r="116" spans="1:16" ht="14.4" thickBot="1" x14ac:dyDescent="0.3">
      <c r="A116" s="320" t="s">
        <v>25</v>
      </c>
      <c r="B116" s="321"/>
      <c r="C116" s="323" t="s">
        <v>290</v>
      </c>
      <c r="D116" s="322"/>
      <c r="E116" s="563"/>
      <c r="F116" s="322"/>
      <c r="G116" s="322"/>
      <c r="H116" s="322"/>
      <c r="I116" s="322"/>
      <c r="J116" s="322"/>
      <c r="K116" s="322"/>
      <c r="L116" s="324"/>
      <c r="M116" s="324"/>
      <c r="N116" s="322"/>
      <c r="O116" s="323"/>
      <c r="P116" s="325"/>
    </row>
    <row r="117" spans="1:16" ht="63.6" customHeight="1" thickBot="1" x14ac:dyDescent="0.3">
      <c r="A117" s="326"/>
      <c r="B117" s="327"/>
      <c r="C117" s="328"/>
      <c r="D117" s="328"/>
      <c r="E117" s="329"/>
      <c r="F117" s="328"/>
      <c r="G117" s="328"/>
      <c r="H117" s="328"/>
      <c r="I117" s="328"/>
      <c r="J117" s="328"/>
      <c r="K117" s="328"/>
      <c r="L117" s="3308" t="s">
        <v>291</v>
      </c>
      <c r="M117" s="388" t="s">
        <v>313</v>
      </c>
      <c r="N117" s="385">
        <v>144</v>
      </c>
      <c r="O117" s="385">
        <v>126</v>
      </c>
      <c r="P117" s="386"/>
    </row>
    <row r="118" spans="1:16" ht="14.4" thickBot="1" x14ac:dyDescent="0.3">
      <c r="A118" s="335" t="s">
        <v>25</v>
      </c>
      <c r="B118" s="336" t="s">
        <v>7</v>
      </c>
      <c r="C118" s="564" t="s">
        <v>292</v>
      </c>
      <c r="D118" s="337"/>
      <c r="E118" s="337"/>
      <c r="F118" s="337"/>
      <c r="G118" s="337"/>
      <c r="H118" s="337"/>
      <c r="I118" s="337"/>
      <c r="J118" s="337"/>
      <c r="K118" s="337"/>
      <c r="L118" s="337"/>
      <c r="M118" s="337"/>
      <c r="N118" s="337"/>
      <c r="O118" s="3625"/>
      <c r="P118" s="3626"/>
    </row>
    <row r="119" spans="1:16" ht="45.6" customHeight="1" thickBot="1" x14ac:dyDescent="0.3">
      <c r="A119" s="335"/>
      <c r="B119" s="338"/>
      <c r="C119" s="339"/>
      <c r="D119" s="339"/>
      <c r="E119" s="339"/>
      <c r="F119" s="339"/>
      <c r="G119" s="339"/>
      <c r="H119" s="339"/>
      <c r="I119" s="339"/>
      <c r="J119" s="339"/>
      <c r="K119" s="339"/>
      <c r="L119" s="3308" t="s">
        <v>293</v>
      </c>
      <c r="M119" s="388" t="s">
        <v>313</v>
      </c>
      <c r="N119" s="385">
        <v>20</v>
      </c>
      <c r="O119" s="385">
        <v>23</v>
      </c>
      <c r="P119" s="386"/>
    </row>
    <row r="120" spans="1:16" ht="13.8" customHeight="1" x14ac:dyDescent="0.25">
      <c r="A120" s="341" t="s">
        <v>25</v>
      </c>
      <c r="B120" s="3627" t="s">
        <v>7</v>
      </c>
      <c r="C120" s="343" t="s">
        <v>7</v>
      </c>
      <c r="D120" s="344"/>
      <c r="E120" s="3611" t="s">
        <v>1749</v>
      </c>
      <c r="F120" s="3596" t="s">
        <v>46</v>
      </c>
      <c r="G120" s="3599" t="s">
        <v>28</v>
      </c>
      <c r="H120" s="258" t="s">
        <v>27</v>
      </c>
      <c r="I120" s="2552">
        <f t="shared" ref="I120:K122" si="5">I126+I132</f>
        <v>65.099999999999994</v>
      </c>
      <c r="J120" s="2552">
        <f t="shared" si="5"/>
        <v>1.5</v>
      </c>
      <c r="K120" s="2552">
        <f t="shared" si="5"/>
        <v>1.4</v>
      </c>
      <c r="L120" s="269" t="s">
        <v>254</v>
      </c>
      <c r="M120" s="270" t="s">
        <v>264</v>
      </c>
      <c r="N120" s="278">
        <v>1</v>
      </c>
      <c r="O120" s="278">
        <v>1</v>
      </c>
      <c r="P120" s="347"/>
    </row>
    <row r="121" spans="1:16" ht="27" customHeight="1" x14ac:dyDescent="0.25">
      <c r="A121" s="348"/>
      <c r="B121" s="3606"/>
      <c r="C121" s="350"/>
      <c r="D121" s="351"/>
      <c r="E121" s="3612"/>
      <c r="F121" s="3597"/>
      <c r="G121" s="3600"/>
      <c r="H121" s="259" t="s">
        <v>84</v>
      </c>
      <c r="I121" s="2554">
        <f t="shared" si="5"/>
        <v>0</v>
      </c>
      <c r="J121" s="2554">
        <f t="shared" si="5"/>
        <v>0</v>
      </c>
      <c r="K121" s="2554">
        <f t="shared" si="5"/>
        <v>0</v>
      </c>
      <c r="L121" s="273" t="s">
        <v>298</v>
      </c>
      <c r="M121" s="287" t="s">
        <v>313</v>
      </c>
      <c r="N121" s="279">
        <v>20</v>
      </c>
      <c r="O121" s="279">
        <v>23</v>
      </c>
      <c r="P121" s="354"/>
    </row>
    <row r="122" spans="1:16" ht="13.8" x14ac:dyDescent="0.25">
      <c r="A122" s="348"/>
      <c r="B122" s="3606"/>
      <c r="C122" s="350"/>
      <c r="D122" s="351"/>
      <c r="E122" s="3612"/>
      <c r="F122" s="3597"/>
      <c r="G122" s="3600"/>
      <c r="H122" s="259" t="s">
        <v>89</v>
      </c>
      <c r="I122" s="2554">
        <f t="shared" si="5"/>
        <v>0</v>
      </c>
      <c r="J122" s="2554">
        <f>J128+J134+J140</f>
        <v>0</v>
      </c>
      <c r="K122" s="2554">
        <f>K128+K134+K140</f>
        <v>0</v>
      </c>
      <c r="L122" s="273"/>
      <c r="M122" s="274"/>
      <c r="N122" s="279"/>
      <c r="O122" s="279"/>
      <c r="P122" s="354"/>
    </row>
    <row r="123" spans="1:16" ht="13.8" x14ac:dyDescent="0.25">
      <c r="A123" s="348"/>
      <c r="B123" s="3606"/>
      <c r="C123" s="350"/>
      <c r="D123" s="351"/>
      <c r="E123" s="3612"/>
      <c r="F123" s="3597"/>
      <c r="G123" s="3600"/>
      <c r="H123" s="259" t="s">
        <v>91</v>
      </c>
      <c r="I123" s="2554">
        <f>I129+I135+I141</f>
        <v>1456.5</v>
      </c>
      <c r="J123" s="2554">
        <f>J129+J135+J141</f>
        <v>1471.4</v>
      </c>
      <c r="K123" s="2554">
        <f>K129+K135+K141</f>
        <v>206.8</v>
      </c>
      <c r="L123" s="273"/>
      <c r="M123" s="274"/>
      <c r="N123" s="279"/>
      <c r="O123" s="279"/>
      <c r="P123" s="354"/>
    </row>
    <row r="124" spans="1:16" ht="14.4" thickBot="1" x14ac:dyDescent="0.3">
      <c r="A124" s="348"/>
      <c r="B124" s="3606"/>
      <c r="C124" s="350"/>
      <c r="D124" s="351"/>
      <c r="E124" s="3612"/>
      <c r="F124" s="3597"/>
      <c r="G124" s="3600"/>
      <c r="H124" s="260" t="s">
        <v>137</v>
      </c>
      <c r="I124" s="2556">
        <f>I130+I136</f>
        <v>0</v>
      </c>
      <c r="J124" s="2556">
        <f>J130+J136</f>
        <v>0</v>
      </c>
      <c r="K124" s="2556">
        <f>K130+K136</f>
        <v>0</v>
      </c>
      <c r="L124" s="275"/>
      <c r="M124" s="276"/>
      <c r="N124" s="277"/>
      <c r="O124" s="277"/>
      <c r="P124" s="356"/>
    </row>
    <row r="125" spans="1:16" ht="14.4" thickBot="1" x14ac:dyDescent="0.3">
      <c r="A125" s="357"/>
      <c r="B125" s="3628"/>
      <c r="C125" s="358"/>
      <c r="D125" s="359"/>
      <c r="E125" s="3613"/>
      <c r="F125" s="3598"/>
      <c r="G125" s="3601"/>
      <c r="H125" s="268" t="s">
        <v>8</v>
      </c>
      <c r="I125" s="360">
        <f>SUM(I120:I124)</f>
        <v>1521.6</v>
      </c>
      <c r="J125" s="360">
        <f>SUM(J120:J124)</f>
        <v>1472.9</v>
      </c>
      <c r="K125" s="360">
        <f>SUM(K120:K124)</f>
        <v>208.20000000000002</v>
      </c>
      <c r="L125" s="461"/>
      <c r="M125" s="462"/>
      <c r="N125" s="283"/>
      <c r="O125" s="283"/>
      <c r="P125" s="463"/>
    </row>
    <row r="126" spans="1:16" ht="49.2" customHeight="1" x14ac:dyDescent="0.25">
      <c r="A126" s="2322"/>
      <c r="B126" s="342"/>
      <c r="C126" s="344"/>
      <c r="D126" s="361"/>
      <c r="E126" s="3611" t="s">
        <v>294</v>
      </c>
      <c r="F126" s="3596" t="s">
        <v>46</v>
      </c>
      <c r="G126" s="3599" t="s">
        <v>69</v>
      </c>
      <c r="H126" s="261" t="s">
        <v>27</v>
      </c>
      <c r="I126" s="951"/>
      <c r="J126" s="345"/>
      <c r="K126" s="362"/>
      <c r="L126" s="269" t="s">
        <v>92</v>
      </c>
      <c r="M126" s="270" t="s">
        <v>264</v>
      </c>
      <c r="N126" s="278"/>
      <c r="O126" s="278"/>
      <c r="P126" s="3726" t="s">
        <v>1750</v>
      </c>
    </row>
    <row r="127" spans="1:16" ht="62.4" customHeight="1" x14ac:dyDescent="0.25">
      <c r="A127" s="2331"/>
      <c r="B127" s="349"/>
      <c r="C127" s="351"/>
      <c r="D127" s="363"/>
      <c r="E127" s="3612"/>
      <c r="F127" s="3597"/>
      <c r="G127" s="3600"/>
      <c r="H127" s="264" t="s">
        <v>84</v>
      </c>
      <c r="I127" s="2539"/>
      <c r="J127" s="352"/>
      <c r="K127" s="364"/>
      <c r="L127" s="3306" t="s">
        <v>298</v>
      </c>
      <c r="M127" s="2834" t="s">
        <v>313</v>
      </c>
      <c r="N127" s="279"/>
      <c r="O127" s="279"/>
      <c r="P127" s="3727"/>
    </row>
    <row r="128" spans="1:16" ht="45" customHeight="1" x14ac:dyDescent="0.25">
      <c r="A128" s="2331"/>
      <c r="B128" s="349"/>
      <c r="C128" s="351"/>
      <c r="D128" s="363"/>
      <c r="E128" s="3612"/>
      <c r="F128" s="3597"/>
      <c r="G128" s="3600"/>
      <c r="H128" s="264" t="s">
        <v>89</v>
      </c>
      <c r="I128" s="2539"/>
      <c r="J128" s="352"/>
      <c r="K128" s="364"/>
      <c r="L128" s="273"/>
      <c r="M128" s="274"/>
      <c r="N128" s="279"/>
      <c r="O128" s="279"/>
      <c r="P128" s="3727"/>
    </row>
    <row r="129" spans="1:16" ht="38.4" customHeight="1" x14ac:dyDescent="0.25">
      <c r="A129" s="2331"/>
      <c r="B129" s="349"/>
      <c r="C129" s="351"/>
      <c r="D129" s="363"/>
      <c r="E129" s="3612"/>
      <c r="F129" s="3597"/>
      <c r="G129" s="3600"/>
      <c r="H129" s="264" t="s">
        <v>91</v>
      </c>
      <c r="I129" s="2539">
        <v>211.3</v>
      </c>
      <c r="J129" s="352">
        <v>211.3</v>
      </c>
      <c r="K129" s="364">
        <v>164.1</v>
      </c>
      <c r="L129" s="273"/>
      <c r="M129" s="274"/>
      <c r="N129" s="279"/>
      <c r="O129" s="279"/>
      <c r="P129" s="3727"/>
    </row>
    <row r="130" spans="1:16" ht="32.4" customHeight="1" thickBot="1" x14ac:dyDescent="0.3">
      <c r="A130" s="2331"/>
      <c r="B130" s="349"/>
      <c r="C130" s="351"/>
      <c r="D130" s="363"/>
      <c r="E130" s="3612"/>
      <c r="F130" s="3597"/>
      <c r="G130" s="3600"/>
      <c r="H130" s="265" t="s">
        <v>137</v>
      </c>
      <c r="I130" s="987"/>
      <c r="J130" s="355"/>
      <c r="K130" s="365"/>
      <c r="L130" s="275"/>
      <c r="M130" s="276"/>
      <c r="N130" s="277"/>
      <c r="O130" s="277"/>
      <c r="P130" s="3728"/>
    </row>
    <row r="131" spans="1:16" ht="14.4" thickBot="1" x14ac:dyDescent="0.3">
      <c r="A131" s="357"/>
      <c r="B131" s="3228"/>
      <c r="C131" s="366"/>
      <c r="D131" s="367"/>
      <c r="E131" s="3613"/>
      <c r="F131" s="3598"/>
      <c r="G131" s="3601"/>
      <c r="H131" s="268" t="s">
        <v>8</v>
      </c>
      <c r="I131" s="2540">
        <f>SUM(I126:I130)</f>
        <v>211.3</v>
      </c>
      <c r="J131" s="360">
        <f>SUM(J126:J130)</f>
        <v>211.3</v>
      </c>
      <c r="K131" s="360">
        <f>SUM(K126:K130)</f>
        <v>164.1</v>
      </c>
      <c r="L131" s="461"/>
      <c r="M131" s="462"/>
      <c r="N131" s="283"/>
      <c r="O131" s="283"/>
      <c r="P131" s="463"/>
    </row>
    <row r="132" spans="1:16" ht="66" customHeight="1" x14ac:dyDescent="0.25">
      <c r="A132" s="2322"/>
      <c r="B132" s="342"/>
      <c r="C132" s="344"/>
      <c r="D132" s="361"/>
      <c r="E132" s="3611" t="s">
        <v>295</v>
      </c>
      <c r="F132" s="3596" t="s">
        <v>179</v>
      </c>
      <c r="G132" s="3599" t="s">
        <v>28</v>
      </c>
      <c r="H132" s="261" t="s">
        <v>27</v>
      </c>
      <c r="I132" s="951">
        <v>65.099999999999994</v>
      </c>
      <c r="J132" s="345">
        <v>1.5</v>
      </c>
      <c r="K132" s="362">
        <v>1.4</v>
      </c>
      <c r="L132" s="269" t="s">
        <v>92</v>
      </c>
      <c r="M132" s="270" t="s">
        <v>264</v>
      </c>
      <c r="N132" s="278"/>
      <c r="O132" s="278"/>
      <c r="P132" s="3726" t="s">
        <v>1751</v>
      </c>
    </row>
    <row r="133" spans="1:16" ht="46.8" customHeight="1" x14ac:dyDescent="0.25">
      <c r="A133" s="2331"/>
      <c r="B133" s="349"/>
      <c r="C133" s="351"/>
      <c r="D133" s="363"/>
      <c r="E133" s="3612"/>
      <c r="F133" s="3597"/>
      <c r="G133" s="3600"/>
      <c r="H133" s="264" t="s">
        <v>84</v>
      </c>
      <c r="I133" s="2539"/>
      <c r="J133" s="352"/>
      <c r="K133" s="364"/>
      <c r="L133" s="3306" t="s">
        <v>98</v>
      </c>
      <c r="M133" s="2834" t="s">
        <v>264</v>
      </c>
      <c r="N133" s="279">
        <v>1</v>
      </c>
      <c r="O133" s="279">
        <v>1</v>
      </c>
      <c r="P133" s="3727"/>
    </row>
    <row r="134" spans="1:16" ht="69" customHeight="1" x14ac:dyDescent="0.25">
      <c r="A134" s="2331"/>
      <c r="B134" s="349"/>
      <c r="C134" s="351"/>
      <c r="D134" s="363"/>
      <c r="E134" s="3612"/>
      <c r="F134" s="3597"/>
      <c r="G134" s="3600"/>
      <c r="H134" s="264" t="s">
        <v>89</v>
      </c>
      <c r="I134" s="2539"/>
      <c r="J134" s="352"/>
      <c r="K134" s="364"/>
      <c r="L134" s="273" t="s">
        <v>299</v>
      </c>
      <c r="M134" s="287"/>
      <c r="N134" s="279"/>
      <c r="O134" s="279"/>
      <c r="P134" s="3727"/>
    </row>
    <row r="135" spans="1:16" ht="31.2" customHeight="1" x14ac:dyDescent="0.25">
      <c r="A135" s="2331"/>
      <c r="B135" s="349"/>
      <c r="C135" s="351"/>
      <c r="D135" s="363"/>
      <c r="E135" s="3612"/>
      <c r="F135" s="3597"/>
      <c r="G135" s="3600"/>
      <c r="H135" s="264" t="s">
        <v>91</v>
      </c>
      <c r="I135" s="2539">
        <v>1245.2</v>
      </c>
      <c r="J135" s="352">
        <v>1245.2</v>
      </c>
      <c r="K135" s="364">
        <v>27.8</v>
      </c>
      <c r="L135" s="273"/>
      <c r="M135" s="274"/>
      <c r="N135" s="279"/>
      <c r="O135" s="279"/>
      <c r="P135" s="3727"/>
    </row>
    <row r="136" spans="1:16" ht="29.4" customHeight="1" x14ac:dyDescent="0.25">
      <c r="A136" s="2331"/>
      <c r="B136" s="349"/>
      <c r="C136" s="351"/>
      <c r="D136" s="363"/>
      <c r="E136" s="3612"/>
      <c r="F136" s="3597"/>
      <c r="G136" s="3600"/>
      <c r="H136" s="264" t="s">
        <v>137</v>
      </c>
      <c r="I136" s="979"/>
      <c r="J136" s="371"/>
      <c r="K136" s="412"/>
      <c r="L136" s="284"/>
      <c r="M136" s="285"/>
      <c r="N136" s="286"/>
      <c r="O136" s="286"/>
      <c r="P136" s="3752"/>
    </row>
    <row r="137" spans="1:16" ht="14.4" thickBot="1" x14ac:dyDescent="0.3">
      <c r="A137" s="357"/>
      <c r="B137" s="3228"/>
      <c r="C137" s="366"/>
      <c r="D137" s="367"/>
      <c r="E137" s="3613"/>
      <c r="F137" s="3598"/>
      <c r="G137" s="3601"/>
      <c r="H137" s="373" t="s">
        <v>8</v>
      </c>
      <c r="I137" s="2541">
        <f>SUM(I132:I136)</f>
        <v>1310.3</v>
      </c>
      <c r="J137" s="374">
        <f>SUM(J132:J136)</f>
        <v>1246.7</v>
      </c>
      <c r="K137" s="374">
        <f>SUM(K132:K136)</f>
        <v>29.2</v>
      </c>
      <c r="L137" s="3249"/>
      <c r="M137" s="3250"/>
      <c r="N137" s="3251"/>
      <c r="O137" s="3251"/>
      <c r="P137" s="3252"/>
    </row>
    <row r="138" spans="1:16" ht="27" customHeight="1" x14ac:dyDescent="0.25">
      <c r="A138" s="2331"/>
      <c r="B138" s="349"/>
      <c r="C138" s="363"/>
      <c r="D138" s="413"/>
      <c r="E138" s="3569" t="s">
        <v>296</v>
      </c>
      <c r="F138" s="3596" t="s">
        <v>46</v>
      </c>
      <c r="G138" s="263" t="s">
        <v>297</v>
      </c>
      <c r="H138" s="261" t="s">
        <v>27</v>
      </c>
      <c r="I138" s="389"/>
      <c r="J138" s="389"/>
      <c r="K138" s="389"/>
      <c r="L138" s="3262"/>
      <c r="M138" s="270"/>
      <c r="N138" s="2665"/>
      <c r="O138" s="3263"/>
      <c r="P138" s="3756" t="s">
        <v>1752</v>
      </c>
    </row>
    <row r="139" spans="1:16" ht="40.799999999999997" customHeight="1" x14ac:dyDescent="0.25">
      <c r="A139" s="2331"/>
      <c r="B139" s="349"/>
      <c r="C139" s="363"/>
      <c r="D139" s="414"/>
      <c r="E139" s="3570"/>
      <c r="F139" s="3597"/>
      <c r="G139" s="263"/>
      <c r="H139" s="264" t="s">
        <v>84</v>
      </c>
      <c r="I139" s="393"/>
      <c r="J139" s="393"/>
      <c r="K139" s="393"/>
      <c r="L139" s="3264"/>
      <c r="M139" s="395"/>
      <c r="N139" s="397"/>
      <c r="O139" s="397"/>
      <c r="P139" s="3757"/>
    </row>
    <row r="140" spans="1:16" ht="19.8" customHeight="1" x14ac:dyDescent="0.25">
      <c r="A140" s="2331"/>
      <c r="B140" s="349"/>
      <c r="C140" s="363"/>
      <c r="D140" s="414"/>
      <c r="E140" s="3570"/>
      <c r="F140" s="3597"/>
      <c r="G140" s="263"/>
      <c r="H140" s="264" t="s">
        <v>89</v>
      </c>
      <c r="I140" s="393"/>
      <c r="J140" s="393"/>
      <c r="K140" s="393"/>
      <c r="L140" s="3264"/>
      <c r="M140" s="395"/>
      <c r="N140" s="397"/>
      <c r="O140" s="397"/>
      <c r="P140" s="3757"/>
    </row>
    <row r="141" spans="1:16" ht="21" customHeight="1" x14ac:dyDescent="0.25">
      <c r="A141" s="2331"/>
      <c r="B141" s="349"/>
      <c r="C141" s="363"/>
      <c r="D141" s="414"/>
      <c r="E141" s="3570"/>
      <c r="F141" s="3597"/>
      <c r="G141" s="263"/>
      <c r="H141" s="264" t="s">
        <v>91</v>
      </c>
      <c r="I141" s="415"/>
      <c r="J141" s="415">
        <v>14.9</v>
      </c>
      <c r="K141" s="415">
        <v>14.9</v>
      </c>
      <c r="L141" s="3264"/>
      <c r="M141" s="395"/>
      <c r="N141" s="397"/>
      <c r="O141" s="397"/>
      <c r="P141" s="3757"/>
    </row>
    <row r="142" spans="1:16" ht="14.4" thickBot="1" x14ac:dyDescent="0.3">
      <c r="A142" s="2331"/>
      <c r="B142" s="349"/>
      <c r="C142" s="363"/>
      <c r="D142" s="414"/>
      <c r="E142" s="3570"/>
      <c r="F142" s="3597"/>
      <c r="G142" s="263"/>
      <c r="H142" s="264" t="s">
        <v>137</v>
      </c>
      <c r="I142" s="416"/>
      <c r="J142" s="416"/>
      <c r="K142" s="547"/>
      <c r="L142" s="3265"/>
      <c r="M142" s="3266"/>
      <c r="N142" s="3267"/>
      <c r="O142" s="3268"/>
      <c r="P142" s="3758"/>
    </row>
    <row r="143" spans="1:16" ht="14.4" thickBot="1" x14ac:dyDescent="0.3">
      <c r="A143" s="2331"/>
      <c r="B143" s="349"/>
      <c r="C143" s="363"/>
      <c r="D143" s="359"/>
      <c r="E143" s="3571"/>
      <c r="F143" s="3598"/>
      <c r="G143" s="263"/>
      <c r="H143" s="373" t="s">
        <v>8</v>
      </c>
      <c r="I143" s="360">
        <f>SUM(I138:I142)</f>
        <v>0</v>
      </c>
      <c r="J143" s="360">
        <f>SUM(J138:J142)</f>
        <v>14.9</v>
      </c>
      <c r="K143" s="360">
        <f>SUM(K138:K142)</f>
        <v>14.9</v>
      </c>
      <c r="L143" s="461"/>
      <c r="M143" s="462"/>
      <c r="N143" s="3269"/>
      <c r="O143" s="3269"/>
      <c r="P143" s="463"/>
    </row>
    <row r="144" spans="1:16" ht="13.8" customHeight="1" x14ac:dyDescent="0.25">
      <c r="A144" s="341" t="s">
        <v>25</v>
      </c>
      <c r="B144" s="3627" t="s">
        <v>7</v>
      </c>
      <c r="C144" s="343" t="s">
        <v>9</v>
      </c>
      <c r="D144" s="344"/>
      <c r="E144" s="3611" t="s">
        <v>1753</v>
      </c>
      <c r="F144" s="3700" t="s">
        <v>46</v>
      </c>
      <c r="G144" s="3599" t="s">
        <v>28</v>
      </c>
      <c r="H144" s="258" t="s">
        <v>27</v>
      </c>
      <c r="I144" s="2551">
        <f>I150</f>
        <v>0.5</v>
      </c>
      <c r="J144" s="2552">
        <f t="shared" ref="J144:K148" si="6">J150</f>
        <v>0.5</v>
      </c>
      <c r="K144" s="2552">
        <f t="shared" si="6"/>
        <v>0.1</v>
      </c>
      <c r="L144" s="269" t="s">
        <v>254</v>
      </c>
      <c r="M144" s="270" t="s">
        <v>264</v>
      </c>
      <c r="N144" s="278">
        <v>1</v>
      </c>
      <c r="O144" s="278">
        <v>1</v>
      </c>
      <c r="P144" s="347"/>
    </row>
    <row r="145" spans="1:16" ht="13.8" customHeight="1" x14ac:dyDescent="0.25">
      <c r="A145" s="348"/>
      <c r="B145" s="3606"/>
      <c r="C145" s="350"/>
      <c r="D145" s="351"/>
      <c r="E145" s="3612"/>
      <c r="F145" s="3701"/>
      <c r="G145" s="3600"/>
      <c r="H145" s="259" t="s">
        <v>84</v>
      </c>
      <c r="I145" s="2553">
        <f>I151</f>
        <v>2</v>
      </c>
      <c r="J145" s="2554">
        <f t="shared" si="6"/>
        <v>2</v>
      </c>
      <c r="K145" s="2554">
        <f t="shared" si="6"/>
        <v>1.8</v>
      </c>
      <c r="L145" s="3674" t="s">
        <v>301</v>
      </c>
      <c r="M145" s="274" t="s">
        <v>313</v>
      </c>
      <c r="N145" s="297">
        <v>20</v>
      </c>
      <c r="O145" s="279">
        <v>23</v>
      </c>
      <c r="P145" s="354"/>
    </row>
    <row r="146" spans="1:16" ht="13.8" x14ac:dyDescent="0.25">
      <c r="A146" s="348"/>
      <c r="B146" s="3606"/>
      <c r="C146" s="350"/>
      <c r="D146" s="351"/>
      <c r="E146" s="3612"/>
      <c r="F146" s="3701"/>
      <c r="G146" s="3600"/>
      <c r="H146" s="259" t="s">
        <v>89</v>
      </c>
      <c r="I146" s="2553">
        <f>I152</f>
        <v>0</v>
      </c>
      <c r="J146" s="2554">
        <f t="shared" si="6"/>
        <v>0</v>
      </c>
      <c r="K146" s="2554">
        <f>K152</f>
        <v>0</v>
      </c>
      <c r="L146" s="3699"/>
      <c r="M146" s="274"/>
      <c r="N146" s="279"/>
      <c r="O146" s="279"/>
      <c r="P146" s="354"/>
    </row>
    <row r="147" spans="1:16" ht="13.8" x14ac:dyDescent="0.25">
      <c r="A147" s="348"/>
      <c r="B147" s="3606"/>
      <c r="C147" s="350"/>
      <c r="D147" s="351"/>
      <c r="E147" s="3612"/>
      <c r="F147" s="3701"/>
      <c r="G147" s="3600"/>
      <c r="H147" s="259" t="s">
        <v>91</v>
      </c>
      <c r="I147" s="2553">
        <f>I153</f>
        <v>8.1</v>
      </c>
      <c r="J147" s="2554">
        <f t="shared" si="6"/>
        <v>8</v>
      </c>
      <c r="K147" s="2554">
        <f>K153</f>
        <v>8</v>
      </c>
      <c r="L147" s="273"/>
      <c r="M147" s="274"/>
      <c r="N147" s="279"/>
      <c r="O147" s="279"/>
      <c r="P147" s="354"/>
    </row>
    <row r="148" spans="1:16" ht="13.8" x14ac:dyDescent="0.25">
      <c r="A148" s="348"/>
      <c r="B148" s="3606"/>
      <c r="C148" s="350"/>
      <c r="D148" s="351"/>
      <c r="E148" s="3612"/>
      <c r="F148" s="3701"/>
      <c r="G148" s="3600"/>
      <c r="H148" s="259" t="s">
        <v>137</v>
      </c>
      <c r="I148" s="2557">
        <f>I154</f>
        <v>0</v>
      </c>
      <c r="J148" s="2558">
        <f t="shared" si="6"/>
        <v>0</v>
      </c>
      <c r="K148" s="2558">
        <f t="shared" si="6"/>
        <v>0</v>
      </c>
      <c r="L148" s="284"/>
      <c r="M148" s="285"/>
      <c r="N148" s="286"/>
      <c r="O148" s="286"/>
      <c r="P148" s="372"/>
    </row>
    <row r="149" spans="1:16" ht="14.4" thickBot="1" x14ac:dyDescent="0.3">
      <c r="A149" s="357"/>
      <c r="B149" s="3628"/>
      <c r="C149" s="358"/>
      <c r="D149" s="359"/>
      <c r="E149" s="3613"/>
      <c r="F149" s="3702"/>
      <c r="G149" s="3601"/>
      <c r="H149" s="373" t="s">
        <v>8</v>
      </c>
      <c r="I149" s="2541">
        <f>SUM(I144:I148)</f>
        <v>10.6</v>
      </c>
      <c r="J149" s="374">
        <f>SUM(J144:J148)</f>
        <v>10.5</v>
      </c>
      <c r="K149" s="374">
        <f>SUM(K144:K148)</f>
        <v>9.9</v>
      </c>
      <c r="L149" s="3249"/>
      <c r="M149" s="3250"/>
      <c r="N149" s="3251"/>
      <c r="O149" s="3251"/>
      <c r="P149" s="3252"/>
    </row>
    <row r="150" spans="1:16" ht="66.599999999999994" customHeight="1" x14ac:dyDescent="0.25">
      <c r="A150" s="3270"/>
      <c r="B150" s="342"/>
      <c r="C150" s="344"/>
      <c r="D150" s="361"/>
      <c r="E150" s="3611" t="s">
        <v>300</v>
      </c>
      <c r="F150" s="3596" t="s">
        <v>46</v>
      </c>
      <c r="G150" s="3599" t="s">
        <v>96</v>
      </c>
      <c r="H150" s="261" t="s">
        <v>27</v>
      </c>
      <c r="I150" s="951">
        <v>0.5</v>
      </c>
      <c r="J150" s="345">
        <v>0.5</v>
      </c>
      <c r="K150" s="362">
        <v>0.1</v>
      </c>
      <c r="L150" s="269" t="s">
        <v>92</v>
      </c>
      <c r="M150" s="270" t="s">
        <v>270</v>
      </c>
      <c r="N150" s="278">
        <v>1</v>
      </c>
      <c r="O150" s="278">
        <v>1</v>
      </c>
      <c r="P150" s="3726" t="s">
        <v>1754</v>
      </c>
    </row>
    <row r="151" spans="1:16" ht="71.400000000000006" customHeight="1" x14ac:dyDescent="0.25">
      <c r="A151" s="3271"/>
      <c r="B151" s="349"/>
      <c r="C151" s="351"/>
      <c r="D151" s="363"/>
      <c r="E151" s="3612"/>
      <c r="F151" s="3597"/>
      <c r="G151" s="3600"/>
      <c r="H151" s="264" t="s">
        <v>84</v>
      </c>
      <c r="I151" s="2539">
        <v>2</v>
      </c>
      <c r="J151" s="352">
        <v>2</v>
      </c>
      <c r="K151" s="364">
        <v>1.8</v>
      </c>
      <c r="L151" s="3306" t="s">
        <v>302</v>
      </c>
      <c r="M151" s="2834" t="s">
        <v>313</v>
      </c>
      <c r="N151" s="279">
        <v>20</v>
      </c>
      <c r="O151" s="279">
        <v>23</v>
      </c>
      <c r="P151" s="3727"/>
    </row>
    <row r="152" spans="1:16" ht="73.8" customHeight="1" x14ac:dyDescent="0.25">
      <c r="A152" s="3271"/>
      <c r="B152" s="349"/>
      <c r="C152" s="351"/>
      <c r="D152" s="363"/>
      <c r="E152" s="3612"/>
      <c r="F152" s="3597"/>
      <c r="G152" s="3600"/>
      <c r="H152" s="264" t="s">
        <v>89</v>
      </c>
      <c r="I152" s="2539"/>
      <c r="J152" s="352"/>
      <c r="K152" s="364"/>
      <c r="L152" s="273"/>
      <c r="M152" s="274"/>
      <c r="N152" s="279"/>
      <c r="O152" s="279"/>
      <c r="P152" s="3727"/>
    </row>
    <row r="153" spans="1:16" ht="74.400000000000006" customHeight="1" x14ac:dyDescent="0.25">
      <c r="A153" s="3271"/>
      <c r="B153" s="349"/>
      <c r="C153" s="351"/>
      <c r="D153" s="363"/>
      <c r="E153" s="3612"/>
      <c r="F153" s="3597"/>
      <c r="G153" s="3600"/>
      <c r="H153" s="264" t="s">
        <v>91</v>
      </c>
      <c r="I153" s="2539">
        <v>8.1</v>
      </c>
      <c r="J153" s="352">
        <v>8</v>
      </c>
      <c r="K153" s="364">
        <v>8</v>
      </c>
      <c r="L153" s="273"/>
      <c r="M153" s="274"/>
      <c r="N153" s="279"/>
      <c r="O153" s="279"/>
      <c r="P153" s="3727"/>
    </row>
    <row r="154" spans="1:16" ht="49.2" customHeight="1" thickBot="1" x14ac:dyDescent="0.3">
      <c r="A154" s="3271"/>
      <c r="B154" s="349"/>
      <c r="C154" s="351"/>
      <c r="D154" s="363"/>
      <c r="E154" s="3612"/>
      <c r="F154" s="3597"/>
      <c r="G154" s="3600"/>
      <c r="H154" s="265" t="s">
        <v>137</v>
      </c>
      <c r="I154" s="987"/>
      <c r="J154" s="355"/>
      <c r="K154" s="365"/>
      <c r="L154" s="275"/>
      <c r="M154" s="276"/>
      <c r="N154" s="277"/>
      <c r="O154" s="277"/>
      <c r="P154" s="3728"/>
    </row>
    <row r="155" spans="1:16" ht="14.4" thickBot="1" x14ac:dyDescent="0.3">
      <c r="A155" s="307"/>
      <c r="B155" s="3228"/>
      <c r="C155" s="366"/>
      <c r="D155" s="367"/>
      <c r="E155" s="3613"/>
      <c r="F155" s="3598"/>
      <c r="G155" s="3601"/>
      <c r="H155" s="268" t="s">
        <v>8</v>
      </c>
      <c r="I155" s="2540">
        <f>SUM(I150:I154)</f>
        <v>10.6</v>
      </c>
      <c r="J155" s="360">
        <f>SUM(J150:J154)</f>
        <v>10.5</v>
      </c>
      <c r="K155" s="360">
        <f>SUM(K150:K154)</f>
        <v>9.9</v>
      </c>
      <c r="L155" s="461"/>
      <c r="M155" s="462"/>
      <c r="N155" s="283"/>
      <c r="O155" s="283"/>
      <c r="P155" s="463"/>
    </row>
    <row r="156" spans="1:16" ht="13.8" customHeight="1" thickBot="1" x14ac:dyDescent="0.3">
      <c r="A156" s="307" t="s">
        <v>25</v>
      </c>
      <c r="B156" s="417" t="s">
        <v>7</v>
      </c>
      <c r="C156" s="3641" t="s">
        <v>308</v>
      </c>
      <c r="D156" s="3641"/>
      <c r="E156" s="3641"/>
      <c r="F156" s="3641"/>
      <c r="G156" s="3642"/>
      <c r="H156" s="418" t="s">
        <v>8</v>
      </c>
      <c r="I156" s="419">
        <f>I125+I149</f>
        <v>1532.1999999999998</v>
      </c>
      <c r="J156" s="419">
        <f>J125+J149</f>
        <v>1483.4</v>
      </c>
      <c r="K156" s="419">
        <f>K125+K149</f>
        <v>218.10000000000002</v>
      </c>
      <c r="L156" s="420"/>
      <c r="M156" s="420"/>
      <c r="N156" s="420"/>
      <c r="O156" s="420"/>
      <c r="P156" s="421"/>
    </row>
    <row r="157" spans="1:16" ht="13.8" thickBot="1" x14ac:dyDescent="0.3">
      <c r="A157" s="422" t="s">
        <v>25</v>
      </c>
      <c r="B157" s="423" t="s">
        <v>9</v>
      </c>
      <c r="C157" s="3272" t="s">
        <v>304</v>
      </c>
      <c r="D157" s="3273"/>
      <c r="E157" s="3273"/>
      <c r="F157" s="3273"/>
      <c r="G157" s="3273"/>
      <c r="H157" s="3273"/>
      <c r="I157" s="3273"/>
      <c r="J157" s="3273"/>
      <c r="K157" s="3273"/>
      <c r="L157" s="3273"/>
      <c r="M157" s="3273"/>
      <c r="N157" s="3273"/>
      <c r="O157" s="3690"/>
      <c r="P157" s="3691"/>
    </row>
    <row r="158" spans="1:16" ht="13.8" thickBot="1" x14ac:dyDescent="0.3">
      <c r="A158" s="422"/>
      <c r="B158" s="401"/>
      <c r="C158" s="424"/>
      <c r="D158" s="424"/>
      <c r="E158" s="424"/>
      <c r="F158" s="424"/>
      <c r="G158" s="424"/>
      <c r="H158" s="424"/>
      <c r="I158" s="424"/>
      <c r="J158" s="424"/>
      <c r="K158" s="424"/>
      <c r="L158" s="425" t="s">
        <v>303</v>
      </c>
      <c r="M158" s="426" t="s">
        <v>313</v>
      </c>
      <c r="N158" s="427">
        <v>124</v>
      </c>
      <c r="O158" s="427">
        <v>103</v>
      </c>
      <c r="P158" s="429"/>
    </row>
    <row r="159" spans="1:16" ht="13.2" customHeight="1" x14ac:dyDescent="0.25">
      <c r="A159" s="298" t="s">
        <v>25</v>
      </c>
      <c r="B159" s="3645" t="s">
        <v>9</v>
      </c>
      <c r="C159" s="299" t="s">
        <v>7</v>
      </c>
      <c r="D159" s="300"/>
      <c r="E159" s="3632" t="s">
        <v>1755</v>
      </c>
      <c r="F159" s="3635" t="s">
        <v>46</v>
      </c>
      <c r="G159" s="3638" t="s">
        <v>28</v>
      </c>
      <c r="H159" s="301" t="s">
        <v>27</v>
      </c>
      <c r="I159" s="2559">
        <f>I165</f>
        <v>0.9</v>
      </c>
      <c r="J159" s="2560">
        <f t="shared" ref="J159:K163" si="7">J165</f>
        <v>0.9</v>
      </c>
      <c r="K159" s="2560">
        <f t="shared" si="7"/>
        <v>0.8</v>
      </c>
      <c r="L159" s="431" t="s">
        <v>254</v>
      </c>
      <c r="M159" s="432" t="s">
        <v>264</v>
      </c>
      <c r="N159" s="433">
        <v>1</v>
      </c>
      <c r="O159" s="433">
        <v>1</v>
      </c>
      <c r="P159" s="3274"/>
    </row>
    <row r="160" spans="1:16" x14ac:dyDescent="0.25">
      <c r="A160" s="302"/>
      <c r="B160" s="3646"/>
      <c r="C160" s="303"/>
      <c r="D160" s="304"/>
      <c r="E160" s="3633"/>
      <c r="F160" s="3636"/>
      <c r="G160" s="3639"/>
      <c r="H160" s="305" t="s">
        <v>84</v>
      </c>
      <c r="I160" s="2561">
        <f>I166</f>
        <v>139.30000000000001</v>
      </c>
      <c r="J160" s="2562">
        <f t="shared" si="7"/>
        <v>139.30000000000001</v>
      </c>
      <c r="K160" s="2562">
        <f t="shared" si="7"/>
        <v>33.6</v>
      </c>
      <c r="L160" s="435" t="s">
        <v>305</v>
      </c>
      <c r="M160" s="436" t="s">
        <v>314</v>
      </c>
      <c r="N160" s="437">
        <v>71</v>
      </c>
      <c r="O160" s="437">
        <v>71</v>
      </c>
      <c r="P160" s="3275"/>
    </row>
    <row r="161" spans="1:16" x14ac:dyDescent="0.25">
      <c r="A161" s="302"/>
      <c r="B161" s="3646"/>
      <c r="C161" s="303"/>
      <c r="D161" s="304"/>
      <c r="E161" s="3633"/>
      <c r="F161" s="3636"/>
      <c r="G161" s="3639"/>
      <c r="H161" s="305" t="s">
        <v>89</v>
      </c>
      <c r="I161" s="2561">
        <f>I167</f>
        <v>0</v>
      </c>
      <c r="J161" s="2562">
        <f t="shared" si="7"/>
        <v>0</v>
      </c>
      <c r="K161" s="2562">
        <f>K167</f>
        <v>0</v>
      </c>
      <c r="L161" s="435"/>
      <c r="M161" s="436"/>
      <c r="N161" s="437"/>
      <c r="O161" s="437"/>
      <c r="P161" s="3275"/>
    </row>
    <row r="162" spans="1:16" x14ac:dyDescent="0.25">
      <c r="A162" s="302"/>
      <c r="B162" s="3646"/>
      <c r="C162" s="303"/>
      <c r="D162" s="304"/>
      <c r="E162" s="3633"/>
      <c r="F162" s="3636"/>
      <c r="G162" s="3639"/>
      <c r="H162" s="305" t="s">
        <v>91</v>
      </c>
      <c r="I162" s="2561">
        <f>I168</f>
        <v>536.20000000000005</v>
      </c>
      <c r="J162" s="2562">
        <f t="shared" si="7"/>
        <v>686.3</v>
      </c>
      <c r="K162" s="2562">
        <f>K168</f>
        <v>686.2</v>
      </c>
      <c r="L162" s="435"/>
      <c r="M162" s="436"/>
      <c r="N162" s="437"/>
      <c r="O162" s="437"/>
      <c r="P162" s="3275"/>
    </row>
    <row r="163" spans="1:16" ht="13.8" thickBot="1" x14ac:dyDescent="0.3">
      <c r="A163" s="302"/>
      <c r="B163" s="3646"/>
      <c r="C163" s="303"/>
      <c r="D163" s="304"/>
      <c r="E163" s="3633"/>
      <c r="F163" s="3636"/>
      <c r="G163" s="3639"/>
      <c r="H163" s="306" t="s">
        <v>137</v>
      </c>
      <c r="I163" s="2563">
        <f>I169</f>
        <v>0</v>
      </c>
      <c r="J163" s="2564">
        <f t="shared" si="7"/>
        <v>0</v>
      </c>
      <c r="K163" s="2564">
        <f t="shared" si="7"/>
        <v>0</v>
      </c>
      <c r="L163" s="439"/>
      <c r="M163" s="440"/>
      <c r="N163" s="441"/>
      <c r="O163" s="441"/>
      <c r="P163" s="442"/>
    </row>
    <row r="164" spans="1:16" ht="13.8" thickBot="1" x14ac:dyDescent="0.3">
      <c r="A164" s="307"/>
      <c r="B164" s="3647"/>
      <c r="C164" s="308"/>
      <c r="D164" s="309"/>
      <c r="E164" s="3634"/>
      <c r="F164" s="3637"/>
      <c r="G164" s="3640"/>
      <c r="H164" s="310" t="s">
        <v>8</v>
      </c>
      <c r="I164" s="2565">
        <f>SUM(I159:I163)</f>
        <v>676.40000000000009</v>
      </c>
      <c r="J164" s="2566">
        <f>SUM(J159:J163)</f>
        <v>826.5</v>
      </c>
      <c r="K164" s="2566">
        <f>SUM(K159:K163)</f>
        <v>720.6</v>
      </c>
      <c r="L164" s="3276"/>
      <c r="M164" s="3277"/>
      <c r="N164" s="3278"/>
      <c r="O164" s="3278"/>
      <c r="P164" s="3279"/>
    </row>
    <row r="165" spans="1:16" ht="96.6" customHeight="1" x14ac:dyDescent="0.25">
      <c r="A165" s="3270"/>
      <c r="B165" s="3229"/>
      <c r="C165" s="300"/>
      <c r="D165" s="311"/>
      <c r="E165" s="3611" t="s">
        <v>93</v>
      </c>
      <c r="F165" s="3635" t="s">
        <v>46</v>
      </c>
      <c r="G165" s="3638" t="s">
        <v>263</v>
      </c>
      <c r="H165" s="312" t="s">
        <v>27</v>
      </c>
      <c r="I165" s="164">
        <v>0.9</v>
      </c>
      <c r="J165" s="430">
        <v>0.9</v>
      </c>
      <c r="K165" s="444">
        <v>0.8</v>
      </c>
      <c r="L165" s="431" t="s">
        <v>92</v>
      </c>
      <c r="M165" s="432" t="s">
        <v>264</v>
      </c>
      <c r="N165" s="433">
        <v>1</v>
      </c>
      <c r="O165" s="433">
        <v>1</v>
      </c>
      <c r="P165" s="3759" t="s">
        <v>1756</v>
      </c>
    </row>
    <row r="166" spans="1:16" ht="80.400000000000006" customHeight="1" x14ac:dyDescent="0.25">
      <c r="A166" s="3271"/>
      <c r="B166" s="3230"/>
      <c r="C166" s="304"/>
      <c r="D166" s="313"/>
      <c r="E166" s="3612"/>
      <c r="F166" s="3636"/>
      <c r="G166" s="3639"/>
      <c r="H166" s="314" t="s">
        <v>84</v>
      </c>
      <c r="I166" s="697">
        <v>139.30000000000001</v>
      </c>
      <c r="J166" s="434">
        <v>139.30000000000001</v>
      </c>
      <c r="K166" s="445">
        <v>33.6</v>
      </c>
      <c r="L166" s="3309" t="s">
        <v>305</v>
      </c>
      <c r="M166" s="3310" t="s">
        <v>264</v>
      </c>
      <c r="N166" s="437">
        <v>71</v>
      </c>
      <c r="O166" s="437">
        <v>71</v>
      </c>
      <c r="P166" s="3760"/>
    </row>
    <row r="167" spans="1:16" ht="56.4" customHeight="1" x14ac:dyDescent="0.25">
      <c r="A167" s="3271"/>
      <c r="B167" s="3230"/>
      <c r="C167" s="304"/>
      <c r="D167" s="313"/>
      <c r="E167" s="3612"/>
      <c r="F167" s="3636"/>
      <c r="G167" s="3639"/>
      <c r="H167" s="314" t="s">
        <v>89</v>
      </c>
      <c r="I167" s="697"/>
      <c r="J167" s="434"/>
      <c r="K167" s="445"/>
      <c r="L167" s="435"/>
      <c r="M167" s="436"/>
      <c r="N167" s="437"/>
      <c r="O167" s="437"/>
      <c r="P167" s="3760"/>
    </row>
    <row r="168" spans="1:16" ht="44.4" customHeight="1" x14ac:dyDescent="0.25">
      <c r="A168" s="3271"/>
      <c r="B168" s="3230"/>
      <c r="C168" s="304"/>
      <c r="D168" s="313"/>
      <c r="E168" s="3612"/>
      <c r="F168" s="3636"/>
      <c r="G168" s="3639"/>
      <c r="H168" s="314" t="s">
        <v>91</v>
      </c>
      <c r="I168" s="697">
        <v>536.20000000000005</v>
      </c>
      <c r="J168" s="434">
        <v>686.3</v>
      </c>
      <c r="K168" s="445">
        <v>686.2</v>
      </c>
      <c r="L168" s="435"/>
      <c r="M168" s="436"/>
      <c r="N168" s="437"/>
      <c r="O168" s="437"/>
      <c r="P168" s="3760"/>
    </row>
    <row r="169" spans="1:16" ht="50.4" customHeight="1" thickBot="1" x14ac:dyDescent="0.3">
      <c r="A169" s="3271"/>
      <c r="B169" s="3230"/>
      <c r="C169" s="304"/>
      <c r="D169" s="313"/>
      <c r="E169" s="3612"/>
      <c r="F169" s="3636"/>
      <c r="G169" s="3639"/>
      <c r="H169" s="315" t="s">
        <v>137</v>
      </c>
      <c r="I169" s="757"/>
      <c r="J169" s="438"/>
      <c r="K169" s="446"/>
      <c r="L169" s="439"/>
      <c r="M169" s="440"/>
      <c r="N169" s="441"/>
      <c r="O169" s="441"/>
      <c r="P169" s="3761"/>
    </row>
    <row r="170" spans="1:16" ht="13.8" customHeight="1" thickBot="1" x14ac:dyDescent="0.3">
      <c r="A170" s="307"/>
      <c r="B170" s="3231"/>
      <c r="C170" s="316"/>
      <c r="D170" s="317"/>
      <c r="E170" s="3613"/>
      <c r="F170" s="3637"/>
      <c r="G170" s="3640"/>
      <c r="H170" s="310" t="s">
        <v>8</v>
      </c>
      <c r="I170" s="2544">
        <f>SUM(I165:I169)</f>
        <v>676.40000000000009</v>
      </c>
      <c r="J170" s="443">
        <f>SUM(J165:J169)</f>
        <v>826.5</v>
      </c>
      <c r="K170" s="443">
        <f>SUM(K165:K169)</f>
        <v>720.6</v>
      </c>
      <c r="L170" s="3276"/>
      <c r="M170" s="3277"/>
      <c r="N170" s="3278"/>
      <c r="O170" s="3278"/>
      <c r="P170" s="3279"/>
    </row>
    <row r="171" spans="1:16" ht="13.8" customHeight="1" thickBot="1" x14ac:dyDescent="0.3">
      <c r="A171" s="307" t="s">
        <v>25</v>
      </c>
      <c r="B171" s="417" t="s">
        <v>9</v>
      </c>
      <c r="C171" s="3641" t="s">
        <v>308</v>
      </c>
      <c r="D171" s="3641"/>
      <c r="E171" s="3641"/>
      <c r="F171" s="3641"/>
      <c r="G171" s="3642"/>
      <c r="H171" s="418" t="s">
        <v>8</v>
      </c>
      <c r="I171" s="772">
        <f>I164*1</f>
        <v>676.40000000000009</v>
      </c>
      <c r="J171" s="419">
        <f>J164*1</f>
        <v>826.5</v>
      </c>
      <c r="K171" s="419">
        <f>K164*1</f>
        <v>720.6</v>
      </c>
      <c r="L171" s="420"/>
      <c r="M171" s="420"/>
      <c r="N171" s="420"/>
      <c r="O171" s="420"/>
      <c r="P171" s="421"/>
    </row>
    <row r="172" spans="1:16" ht="13.8" customHeight="1" thickBot="1" x14ac:dyDescent="0.3">
      <c r="A172" s="406" t="s">
        <v>25</v>
      </c>
      <c r="B172" s="406"/>
      <c r="C172" s="3643" t="s">
        <v>309</v>
      </c>
      <c r="D172" s="3643"/>
      <c r="E172" s="3643"/>
      <c r="F172" s="3643"/>
      <c r="G172" s="3644"/>
      <c r="H172" s="407" t="s">
        <v>8</v>
      </c>
      <c r="I172" s="2543">
        <f>I171+I156</f>
        <v>2208.6</v>
      </c>
      <c r="J172" s="408">
        <f>J171+J156</f>
        <v>2309.9</v>
      </c>
      <c r="K172" s="408">
        <f>K171+K156</f>
        <v>938.7</v>
      </c>
      <c r="L172" s="409"/>
      <c r="M172" s="409"/>
      <c r="N172" s="409"/>
      <c r="O172" s="409"/>
      <c r="P172" s="410"/>
    </row>
    <row r="173" spans="1:16" ht="14.4" thickBot="1" x14ac:dyDescent="0.3">
      <c r="A173" s="447" t="s">
        <v>26</v>
      </c>
      <c r="B173" s="448"/>
      <c r="C173" s="451" t="s">
        <v>315</v>
      </c>
      <c r="D173" s="449"/>
      <c r="E173" s="3280"/>
      <c r="F173" s="449"/>
      <c r="G173" s="449"/>
      <c r="H173" s="449"/>
      <c r="I173" s="450"/>
      <c r="J173" s="450"/>
      <c r="K173" s="450"/>
      <c r="L173" s="452"/>
      <c r="M173" s="452"/>
      <c r="N173" s="450"/>
      <c r="O173" s="451"/>
      <c r="P173" s="453"/>
    </row>
    <row r="174" spans="1:16" ht="49.2" customHeight="1" thickBot="1" x14ac:dyDescent="0.3">
      <c r="A174" s="454"/>
      <c r="B174" s="455"/>
      <c r="C174" s="456"/>
      <c r="D174" s="456"/>
      <c r="E174" s="457"/>
      <c r="F174" s="456"/>
      <c r="G174" s="456"/>
      <c r="H174" s="456"/>
      <c r="I174" s="458"/>
      <c r="J174" s="458"/>
      <c r="K174" s="458"/>
      <c r="L174" s="3307" t="s">
        <v>316</v>
      </c>
      <c r="M174" s="388" t="s">
        <v>264</v>
      </c>
      <c r="N174" s="427">
        <v>3</v>
      </c>
      <c r="O174" s="427">
        <v>4</v>
      </c>
      <c r="P174" s="3281"/>
    </row>
    <row r="175" spans="1:16" ht="14.4" thickBot="1" x14ac:dyDescent="0.3">
      <c r="A175" s="335" t="s">
        <v>26</v>
      </c>
      <c r="B175" s="336" t="s">
        <v>7</v>
      </c>
      <c r="C175" s="564" t="s">
        <v>317</v>
      </c>
      <c r="D175" s="337"/>
      <c r="E175" s="337"/>
      <c r="F175" s="337"/>
      <c r="G175" s="337"/>
      <c r="H175" s="337"/>
      <c r="I175" s="337"/>
      <c r="J175" s="337"/>
      <c r="K175" s="337"/>
      <c r="L175" s="337"/>
      <c r="M175" s="337"/>
      <c r="N175" s="337"/>
      <c r="O175" s="3625"/>
      <c r="P175" s="3626"/>
    </row>
    <row r="176" spans="1:16" ht="60.6" customHeight="1" thickBot="1" x14ac:dyDescent="0.3">
      <c r="A176" s="519"/>
      <c r="B176" s="338"/>
      <c r="C176" s="541"/>
      <c r="D176" s="541"/>
      <c r="E176" s="541"/>
      <c r="F176" s="541"/>
      <c r="G176" s="541"/>
      <c r="H176" s="541"/>
      <c r="I176" s="541"/>
      <c r="J176" s="541"/>
      <c r="K176" s="541"/>
      <c r="L176" s="3308" t="s">
        <v>318</v>
      </c>
      <c r="M176" s="388" t="s">
        <v>264</v>
      </c>
      <c r="N176" s="385">
        <v>1</v>
      </c>
      <c r="O176" s="385">
        <v>4</v>
      </c>
      <c r="P176" s="386"/>
    </row>
    <row r="177" spans="1:16" ht="13.8" customHeight="1" x14ac:dyDescent="0.25">
      <c r="A177" s="341" t="s">
        <v>26</v>
      </c>
      <c r="B177" s="3627" t="s">
        <v>7</v>
      </c>
      <c r="C177" s="343" t="s">
        <v>7</v>
      </c>
      <c r="D177" s="344"/>
      <c r="E177" s="3611" t="s">
        <v>1757</v>
      </c>
      <c r="F177" s="3596" t="s">
        <v>46</v>
      </c>
      <c r="G177" s="3599" t="s">
        <v>28</v>
      </c>
      <c r="H177" s="258" t="s">
        <v>27</v>
      </c>
      <c r="I177" s="2552">
        <f t="shared" ref="I177:K178" si="8">I183+I189+I195+I201+I207+I213+I219+I225+I231+I237+I243</f>
        <v>22</v>
      </c>
      <c r="J177" s="2552">
        <f t="shared" si="8"/>
        <v>39.5</v>
      </c>
      <c r="K177" s="2552">
        <f t="shared" si="8"/>
        <v>11.8</v>
      </c>
      <c r="L177" s="269" t="s">
        <v>254</v>
      </c>
      <c r="M177" s="270" t="s">
        <v>264</v>
      </c>
      <c r="N177" s="278">
        <v>3</v>
      </c>
      <c r="O177" s="278">
        <v>4</v>
      </c>
      <c r="P177" s="347"/>
    </row>
    <row r="178" spans="1:16" ht="13.8" x14ac:dyDescent="0.25">
      <c r="A178" s="348"/>
      <c r="B178" s="3606"/>
      <c r="C178" s="350"/>
      <c r="D178" s="351"/>
      <c r="E178" s="3612"/>
      <c r="F178" s="3597"/>
      <c r="G178" s="3600"/>
      <c r="H178" s="259" t="s">
        <v>84</v>
      </c>
      <c r="I178" s="2554">
        <f t="shared" si="8"/>
        <v>121.9</v>
      </c>
      <c r="J178" s="2554">
        <f t="shared" si="8"/>
        <v>84.2</v>
      </c>
      <c r="K178" s="2554">
        <f t="shared" si="8"/>
        <v>42.9</v>
      </c>
      <c r="L178" s="273"/>
      <c r="M178" s="274"/>
      <c r="N178" s="279"/>
      <c r="O178" s="279"/>
      <c r="P178" s="354"/>
    </row>
    <row r="179" spans="1:16" ht="13.8" x14ac:dyDescent="0.25">
      <c r="A179" s="348"/>
      <c r="B179" s="3606"/>
      <c r="C179" s="350"/>
      <c r="D179" s="351"/>
      <c r="E179" s="3612"/>
      <c r="F179" s="3597"/>
      <c r="G179" s="3600"/>
      <c r="H179" s="259" t="s">
        <v>89</v>
      </c>
      <c r="I179" s="2554">
        <f>I185+I191+I197+I209+I215+I221+I227+I233+I239+I245</f>
        <v>0</v>
      </c>
      <c r="J179" s="2554">
        <f>J185+J191+J197+J209+J215+J221+J227+J233+J239+J245</f>
        <v>0</v>
      </c>
      <c r="K179" s="2554">
        <f>K185+K191+K197+K209+K215+K221+K227+K233+K239+K245+K203</f>
        <v>0</v>
      </c>
      <c r="L179" s="273"/>
      <c r="M179" s="274"/>
      <c r="N179" s="279"/>
      <c r="O179" s="279"/>
      <c r="P179" s="354"/>
    </row>
    <row r="180" spans="1:16" ht="13.8" x14ac:dyDescent="0.25">
      <c r="A180" s="348"/>
      <c r="B180" s="3606"/>
      <c r="C180" s="350"/>
      <c r="D180" s="351"/>
      <c r="E180" s="3612"/>
      <c r="F180" s="3597"/>
      <c r="G180" s="3600"/>
      <c r="H180" s="259" t="s">
        <v>91</v>
      </c>
      <c r="I180" s="2553">
        <f>I186+I192+I198+I204+I210+I216+I222+I228+I234</f>
        <v>257.3</v>
      </c>
      <c r="J180" s="2554">
        <f>J186+J192+J198+J204+J210+J216+J222+J228+J234+J240+J246</f>
        <v>281.3</v>
      </c>
      <c r="K180" s="2554">
        <f>K186+K192+K198+K204+K210+K216+K222+K228+K234+K240+K246</f>
        <v>176.5</v>
      </c>
      <c r="L180" s="273"/>
      <c r="M180" s="274"/>
      <c r="N180" s="279"/>
      <c r="O180" s="279"/>
      <c r="P180" s="354"/>
    </row>
    <row r="181" spans="1:16" ht="14.4" thickBot="1" x14ac:dyDescent="0.3">
      <c r="A181" s="348"/>
      <c r="B181" s="3606"/>
      <c r="C181" s="350"/>
      <c r="D181" s="351"/>
      <c r="E181" s="3612"/>
      <c r="F181" s="3597"/>
      <c r="G181" s="3600"/>
      <c r="H181" s="260" t="s">
        <v>137</v>
      </c>
      <c r="I181" s="2556">
        <f>I187+I193+I199+I205+I211+I217+I223+I229+I235+I247</f>
        <v>0</v>
      </c>
      <c r="J181" s="2556">
        <f>J187+J193+J199+J205+J211+J217+J223+J229+J235+J247</f>
        <v>0</v>
      </c>
      <c r="K181" s="2556">
        <f>K187+K193+K199+K205+K211+K217+K223+K229+K235+K247</f>
        <v>0</v>
      </c>
      <c r="L181" s="275"/>
      <c r="M181" s="276"/>
      <c r="N181" s="277"/>
      <c r="O181" s="277"/>
      <c r="P181" s="356"/>
    </row>
    <row r="182" spans="1:16" ht="14.4" thickBot="1" x14ac:dyDescent="0.3">
      <c r="A182" s="357"/>
      <c r="B182" s="3628"/>
      <c r="C182" s="358"/>
      <c r="D182" s="359"/>
      <c r="E182" s="3613"/>
      <c r="F182" s="3598"/>
      <c r="G182" s="3601"/>
      <c r="H182" s="268" t="s">
        <v>8</v>
      </c>
      <c r="I182" s="360">
        <f>SUM(I177:I181)</f>
        <v>401.20000000000005</v>
      </c>
      <c r="J182" s="360">
        <f>SUM(J177:J181)</f>
        <v>405</v>
      </c>
      <c r="K182" s="360">
        <f>SUM(K177:K181)</f>
        <v>231.2</v>
      </c>
      <c r="L182" s="461"/>
      <c r="M182" s="462"/>
      <c r="N182" s="283"/>
      <c r="O182" s="283"/>
      <c r="P182" s="463"/>
    </row>
    <row r="183" spans="1:16" ht="24.6" customHeight="1" x14ac:dyDescent="0.25">
      <c r="A183" s="2322"/>
      <c r="B183" s="342"/>
      <c r="C183" s="344"/>
      <c r="D183" s="361"/>
      <c r="E183" s="3611" t="s">
        <v>319</v>
      </c>
      <c r="F183" s="3596" t="s">
        <v>46</v>
      </c>
      <c r="G183" s="293" t="s">
        <v>71</v>
      </c>
      <c r="H183" s="261" t="s">
        <v>27</v>
      </c>
      <c r="I183" s="951">
        <v>10</v>
      </c>
      <c r="J183" s="345">
        <v>10</v>
      </c>
      <c r="K183" s="362">
        <v>3.4</v>
      </c>
      <c r="L183" s="269" t="s">
        <v>92</v>
      </c>
      <c r="M183" s="270" t="s">
        <v>264</v>
      </c>
      <c r="N183" s="278">
        <v>1</v>
      </c>
      <c r="O183" s="278">
        <v>1</v>
      </c>
      <c r="P183" s="3726" t="s">
        <v>1758</v>
      </c>
    </row>
    <row r="184" spans="1:16" ht="48.6" customHeight="1" x14ac:dyDescent="0.25">
      <c r="A184" s="2331"/>
      <c r="B184" s="349"/>
      <c r="C184" s="351"/>
      <c r="D184" s="363"/>
      <c r="E184" s="3612"/>
      <c r="F184" s="3597"/>
      <c r="G184" s="294"/>
      <c r="H184" s="264" t="s">
        <v>84</v>
      </c>
      <c r="I184" s="2539">
        <v>9.1999999999999993</v>
      </c>
      <c r="J184" s="352">
        <v>9.1999999999999993</v>
      </c>
      <c r="K184" s="364">
        <v>7</v>
      </c>
      <c r="L184" s="3306" t="s">
        <v>320</v>
      </c>
      <c r="M184" s="2834" t="s">
        <v>264</v>
      </c>
      <c r="N184" s="279">
        <v>1</v>
      </c>
      <c r="O184" s="279">
        <v>1</v>
      </c>
      <c r="P184" s="3727"/>
    </row>
    <row r="185" spans="1:16" ht="49.8" customHeight="1" x14ac:dyDescent="0.25">
      <c r="A185" s="2331"/>
      <c r="B185" s="349"/>
      <c r="C185" s="351"/>
      <c r="D185" s="363"/>
      <c r="E185" s="3612"/>
      <c r="F185" s="3597"/>
      <c r="G185" s="3600"/>
      <c r="H185" s="264" t="s">
        <v>89</v>
      </c>
      <c r="I185" s="2539"/>
      <c r="J185" s="352"/>
      <c r="K185" s="364"/>
      <c r="L185" s="273"/>
      <c r="M185" s="274"/>
      <c r="N185" s="279"/>
      <c r="O185" s="279"/>
      <c r="P185" s="3727"/>
    </row>
    <row r="186" spans="1:16" ht="40.200000000000003" customHeight="1" x14ac:dyDescent="0.25">
      <c r="A186" s="2331"/>
      <c r="B186" s="349"/>
      <c r="C186" s="351"/>
      <c r="D186" s="363"/>
      <c r="E186" s="3612"/>
      <c r="F186" s="3597"/>
      <c r="G186" s="3600"/>
      <c r="H186" s="264" t="s">
        <v>91</v>
      </c>
      <c r="I186" s="2539">
        <v>60.1</v>
      </c>
      <c r="J186" s="352">
        <v>60.1</v>
      </c>
      <c r="K186" s="364">
        <v>6.2</v>
      </c>
      <c r="L186" s="273"/>
      <c r="M186" s="274"/>
      <c r="N186" s="279"/>
      <c r="O186" s="279"/>
      <c r="P186" s="3727"/>
    </row>
    <row r="187" spans="1:16" ht="45" customHeight="1" thickBot="1" x14ac:dyDescent="0.3">
      <c r="A187" s="2331"/>
      <c r="B187" s="349"/>
      <c r="C187" s="351"/>
      <c r="D187" s="363"/>
      <c r="E187" s="3612"/>
      <c r="F187" s="3597"/>
      <c r="G187" s="3600"/>
      <c r="H187" s="265" t="s">
        <v>137</v>
      </c>
      <c r="I187" s="987"/>
      <c r="J187" s="355"/>
      <c r="K187" s="365"/>
      <c r="L187" s="275"/>
      <c r="M187" s="276"/>
      <c r="N187" s="277"/>
      <c r="O187" s="277"/>
      <c r="P187" s="3728"/>
    </row>
    <row r="188" spans="1:16" ht="14.4" thickBot="1" x14ac:dyDescent="0.3">
      <c r="A188" s="357"/>
      <c r="B188" s="3228"/>
      <c r="C188" s="366"/>
      <c r="D188" s="367"/>
      <c r="E188" s="3613"/>
      <c r="F188" s="3598"/>
      <c r="G188" s="3601"/>
      <c r="H188" s="268" t="s">
        <v>8</v>
      </c>
      <c r="I188" s="2540">
        <f>SUM(I183:I187)</f>
        <v>79.3</v>
      </c>
      <c r="J188" s="360">
        <f>SUM(J183:J187)</f>
        <v>79.3</v>
      </c>
      <c r="K188" s="360">
        <f>SUM(K183:K187)</f>
        <v>16.600000000000001</v>
      </c>
      <c r="L188" s="461"/>
      <c r="M188" s="462"/>
      <c r="N188" s="283"/>
      <c r="O188" s="283"/>
      <c r="P188" s="463"/>
    </row>
    <row r="189" spans="1:16" ht="25.8" customHeight="1" x14ac:dyDescent="0.25">
      <c r="A189" s="2322"/>
      <c r="B189" s="342"/>
      <c r="C189" s="344"/>
      <c r="D189" s="361"/>
      <c r="E189" s="3611" t="s">
        <v>321</v>
      </c>
      <c r="F189" s="3596" t="s">
        <v>46</v>
      </c>
      <c r="G189" s="293" t="s">
        <v>71</v>
      </c>
      <c r="H189" s="261" t="s">
        <v>27</v>
      </c>
      <c r="I189" s="951">
        <v>4</v>
      </c>
      <c r="J189" s="345">
        <v>4</v>
      </c>
      <c r="K189" s="362">
        <v>0</v>
      </c>
      <c r="L189" s="269" t="s">
        <v>92</v>
      </c>
      <c r="M189" s="270" t="s">
        <v>264</v>
      </c>
      <c r="N189" s="278">
        <v>1</v>
      </c>
      <c r="O189" s="278">
        <v>1</v>
      </c>
      <c r="P189" s="3726" t="s">
        <v>1759</v>
      </c>
    </row>
    <row r="190" spans="1:16" ht="22.8" customHeight="1" x14ac:dyDescent="0.25">
      <c r="A190" s="2331"/>
      <c r="B190" s="349"/>
      <c r="C190" s="351"/>
      <c r="D190" s="363"/>
      <c r="E190" s="3612"/>
      <c r="F190" s="3597"/>
      <c r="G190" s="294"/>
      <c r="H190" s="264" t="s">
        <v>84</v>
      </c>
      <c r="I190" s="2539">
        <v>32</v>
      </c>
      <c r="J190" s="352">
        <v>0</v>
      </c>
      <c r="K190" s="364">
        <v>0</v>
      </c>
      <c r="L190" s="271" t="s">
        <v>322</v>
      </c>
      <c r="M190" s="272" t="s">
        <v>264</v>
      </c>
      <c r="N190" s="279">
        <v>2</v>
      </c>
      <c r="O190" s="279">
        <v>2</v>
      </c>
      <c r="P190" s="3727"/>
    </row>
    <row r="191" spans="1:16" ht="45.6" customHeight="1" x14ac:dyDescent="0.25">
      <c r="A191" s="2331"/>
      <c r="B191" s="349"/>
      <c r="C191" s="351"/>
      <c r="D191" s="363"/>
      <c r="E191" s="3612"/>
      <c r="F191" s="3597"/>
      <c r="G191" s="294"/>
      <c r="H191" s="264" t="s">
        <v>89</v>
      </c>
      <c r="I191" s="2539"/>
      <c r="J191" s="352"/>
      <c r="K191" s="364"/>
      <c r="L191" s="273"/>
      <c r="M191" s="274"/>
      <c r="N191" s="279"/>
      <c r="O191" s="279"/>
      <c r="P191" s="3727"/>
    </row>
    <row r="192" spans="1:16" ht="41.4" customHeight="1" x14ac:dyDescent="0.25">
      <c r="A192" s="2331"/>
      <c r="B192" s="349"/>
      <c r="C192" s="351"/>
      <c r="D192" s="363"/>
      <c r="E192" s="3612"/>
      <c r="F192" s="3597"/>
      <c r="G192" s="294"/>
      <c r="H192" s="264" t="s">
        <v>91</v>
      </c>
      <c r="I192" s="2539">
        <v>180</v>
      </c>
      <c r="J192" s="352">
        <v>180</v>
      </c>
      <c r="K192" s="364">
        <v>140.9</v>
      </c>
      <c r="L192" s="273"/>
      <c r="M192" s="274"/>
      <c r="N192" s="279"/>
      <c r="O192" s="279"/>
      <c r="P192" s="3727"/>
    </row>
    <row r="193" spans="1:16" ht="15.6" customHeight="1" thickBot="1" x14ac:dyDescent="0.3">
      <c r="A193" s="2331"/>
      <c r="B193" s="349"/>
      <c r="C193" s="351"/>
      <c r="D193" s="363"/>
      <c r="E193" s="3612"/>
      <c r="F193" s="3597"/>
      <c r="G193" s="3600"/>
      <c r="H193" s="265" t="s">
        <v>137</v>
      </c>
      <c r="I193" s="987"/>
      <c r="J193" s="355"/>
      <c r="K193" s="365"/>
      <c r="L193" s="275"/>
      <c r="M193" s="276"/>
      <c r="N193" s="277"/>
      <c r="O193" s="277"/>
      <c r="P193" s="3728"/>
    </row>
    <row r="194" spans="1:16" ht="14.4" thickBot="1" x14ac:dyDescent="0.3">
      <c r="A194" s="357"/>
      <c r="B194" s="3228"/>
      <c r="C194" s="366"/>
      <c r="D194" s="367"/>
      <c r="E194" s="3613"/>
      <c r="F194" s="3598"/>
      <c r="G194" s="3601"/>
      <c r="H194" s="268" t="s">
        <v>8</v>
      </c>
      <c r="I194" s="2540">
        <f>SUM(I189:I193)</f>
        <v>216</v>
      </c>
      <c r="J194" s="360">
        <f>SUM(J189:J193)</f>
        <v>184</v>
      </c>
      <c r="K194" s="360">
        <f>SUM(K189:K193)</f>
        <v>140.9</v>
      </c>
      <c r="L194" s="461"/>
      <c r="M194" s="462"/>
      <c r="N194" s="283"/>
      <c r="O194" s="283"/>
      <c r="P194" s="463"/>
    </row>
    <row r="195" spans="1:16" ht="70.2" customHeight="1" x14ac:dyDescent="0.25">
      <c r="A195" s="2322"/>
      <c r="B195" s="342"/>
      <c r="C195" s="344"/>
      <c r="D195" s="361"/>
      <c r="E195" s="3611" t="s">
        <v>323</v>
      </c>
      <c r="F195" s="3596" t="s">
        <v>46</v>
      </c>
      <c r="G195" s="3599" t="s">
        <v>324</v>
      </c>
      <c r="H195" s="261" t="s">
        <v>27</v>
      </c>
      <c r="I195" s="951"/>
      <c r="J195" s="345"/>
      <c r="K195" s="362"/>
      <c r="L195" s="269" t="s">
        <v>92</v>
      </c>
      <c r="M195" s="270" t="s">
        <v>270</v>
      </c>
      <c r="N195" s="278">
        <v>1</v>
      </c>
      <c r="O195" s="278">
        <v>1</v>
      </c>
      <c r="P195" s="3726" t="s">
        <v>1760</v>
      </c>
    </row>
    <row r="196" spans="1:16" ht="56.4" customHeight="1" x14ac:dyDescent="0.25">
      <c r="A196" s="2331"/>
      <c r="B196" s="349"/>
      <c r="C196" s="351"/>
      <c r="D196" s="363"/>
      <c r="E196" s="3612"/>
      <c r="F196" s="3597"/>
      <c r="G196" s="3600"/>
      <c r="H196" s="264" t="s">
        <v>84</v>
      </c>
      <c r="I196" s="2539">
        <v>5</v>
      </c>
      <c r="J196" s="352">
        <v>20</v>
      </c>
      <c r="K196" s="364">
        <v>6.1</v>
      </c>
      <c r="L196" s="271" t="s">
        <v>325</v>
      </c>
      <c r="M196" s="272" t="s">
        <v>264</v>
      </c>
      <c r="N196" s="279">
        <v>1</v>
      </c>
      <c r="O196" s="279">
        <v>1</v>
      </c>
      <c r="P196" s="3727"/>
    </row>
    <row r="197" spans="1:16" ht="63.6" customHeight="1" x14ac:dyDescent="0.25">
      <c r="A197" s="2331"/>
      <c r="B197" s="349"/>
      <c r="C197" s="351"/>
      <c r="D197" s="363"/>
      <c r="E197" s="3612"/>
      <c r="F197" s="3597"/>
      <c r="G197" s="3600"/>
      <c r="H197" s="264" t="s">
        <v>89</v>
      </c>
      <c r="I197" s="2539"/>
      <c r="J197" s="352"/>
      <c r="K197" s="364"/>
      <c r="L197" s="273"/>
      <c r="M197" s="274"/>
      <c r="N197" s="279"/>
      <c r="O197" s="279"/>
      <c r="P197" s="3727"/>
    </row>
    <row r="198" spans="1:16" ht="51.6" customHeight="1" x14ac:dyDescent="0.25">
      <c r="A198" s="2331"/>
      <c r="B198" s="349"/>
      <c r="C198" s="351"/>
      <c r="D198" s="363"/>
      <c r="E198" s="3612"/>
      <c r="F198" s="3597"/>
      <c r="G198" s="3600"/>
      <c r="H198" s="264" t="s">
        <v>91</v>
      </c>
      <c r="I198" s="2539">
        <v>17.2</v>
      </c>
      <c r="J198" s="352">
        <v>17.2</v>
      </c>
      <c r="K198" s="364">
        <v>12</v>
      </c>
      <c r="L198" s="273"/>
      <c r="M198" s="274"/>
      <c r="N198" s="279"/>
      <c r="O198" s="279"/>
      <c r="P198" s="3727"/>
    </row>
    <row r="199" spans="1:16" ht="40.200000000000003" customHeight="1" thickBot="1" x14ac:dyDescent="0.3">
      <c r="A199" s="2331"/>
      <c r="B199" s="349"/>
      <c r="C199" s="351"/>
      <c r="D199" s="363"/>
      <c r="E199" s="3612"/>
      <c r="F199" s="3597"/>
      <c r="G199" s="3600"/>
      <c r="H199" s="265" t="s">
        <v>137</v>
      </c>
      <c r="I199" s="987"/>
      <c r="J199" s="355"/>
      <c r="K199" s="365"/>
      <c r="L199" s="275"/>
      <c r="M199" s="276"/>
      <c r="N199" s="277"/>
      <c r="O199" s="277"/>
      <c r="P199" s="3728"/>
    </row>
    <row r="200" spans="1:16" ht="14.4" thickBot="1" x14ac:dyDescent="0.3">
      <c r="A200" s="357"/>
      <c r="B200" s="3228"/>
      <c r="C200" s="366"/>
      <c r="D200" s="367"/>
      <c r="E200" s="3613"/>
      <c r="F200" s="267"/>
      <c r="G200" s="3601"/>
      <c r="H200" s="268" t="s">
        <v>8</v>
      </c>
      <c r="I200" s="2540">
        <f>SUM(I195:I199)</f>
        <v>22.2</v>
      </c>
      <c r="J200" s="360">
        <f>SUM(J195:J199)</f>
        <v>37.200000000000003</v>
      </c>
      <c r="K200" s="360">
        <f>SUM(K195:K199)</f>
        <v>18.100000000000001</v>
      </c>
      <c r="L200" s="461"/>
      <c r="M200" s="462"/>
      <c r="N200" s="283"/>
      <c r="O200" s="283"/>
      <c r="P200" s="463"/>
    </row>
    <row r="201" spans="1:16" ht="13.8" customHeight="1" x14ac:dyDescent="0.25">
      <c r="A201" s="2322"/>
      <c r="B201" s="342"/>
      <c r="C201" s="344"/>
      <c r="D201" s="361"/>
      <c r="E201" s="3611" t="s">
        <v>94</v>
      </c>
      <c r="F201" s="3697" t="s">
        <v>46</v>
      </c>
      <c r="G201" s="3599" t="s">
        <v>28</v>
      </c>
      <c r="H201" s="261" t="s">
        <v>27</v>
      </c>
      <c r="I201" s="951">
        <v>8</v>
      </c>
      <c r="J201" s="345">
        <v>8</v>
      </c>
      <c r="K201" s="362">
        <v>8</v>
      </c>
      <c r="L201" s="269" t="s">
        <v>95</v>
      </c>
      <c r="M201" s="270"/>
      <c r="N201" s="278" t="s">
        <v>90</v>
      </c>
      <c r="O201" s="278" t="s">
        <v>90</v>
      </c>
      <c r="P201" s="3726" t="s">
        <v>1761</v>
      </c>
    </row>
    <row r="202" spans="1:16" ht="13.8" x14ac:dyDescent="0.25">
      <c r="A202" s="2331"/>
      <c r="B202" s="349"/>
      <c r="C202" s="351"/>
      <c r="D202" s="363"/>
      <c r="E202" s="3612"/>
      <c r="F202" s="3617"/>
      <c r="G202" s="3600"/>
      <c r="H202" s="264" t="s">
        <v>84</v>
      </c>
      <c r="I202" s="2539"/>
      <c r="J202" s="352"/>
      <c r="K202" s="364"/>
      <c r="L202" s="271"/>
      <c r="M202" s="272"/>
      <c r="N202" s="279"/>
      <c r="O202" s="279"/>
      <c r="P202" s="3727"/>
    </row>
    <row r="203" spans="1:16" ht="13.8" x14ac:dyDescent="0.25">
      <c r="A203" s="2331"/>
      <c r="B203" s="349"/>
      <c r="C203" s="351"/>
      <c r="D203" s="363"/>
      <c r="E203" s="3612"/>
      <c r="F203" s="3617"/>
      <c r="G203" s="3600"/>
      <c r="H203" s="264" t="s">
        <v>89</v>
      </c>
      <c r="I203" s="2539"/>
      <c r="J203" s="352"/>
      <c r="K203" s="364"/>
      <c r="L203" s="273"/>
      <c r="M203" s="274"/>
      <c r="N203" s="279"/>
      <c r="O203" s="279"/>
      <c r="P203" s="3727"/>
    </row>
    <row r="204" spans="1:16" ht="13.8" x14ac:dyDescent="0.25">
      <c r="A204" s="2331"/>
      <c r="B204" s="349"/>
      <c r="C204" s="351"/>
      <c r="D204" s="363"/>
      <c r="E204" s="3612"/>
      <c r="F204" s="3617"/>
      <c r="G204" s="3600"/>
      <c r="H204" s="264" t="s">
        <v>91</v>
      </c>
      <c r="I204" s="2539"/>
      <c r="J204" s="352"/>
      <c r="K204" s="364"/>
      <c r="L204" s="273"/>
      <c r="M204" s="274"/>
      <c r="N204" s="279"/>
      <c r="O204" s="279"/>
      <c r="P204" s="3727"/>
    </row>
    <row r="205" spans="1:16" ht="14.4" thickBot="1" x14ac:dyDescent="0.3">
      <c r="A205" s="2331"/>
      <c r="B205" s="349"/>
      <c r="C205" s="351"/>
      <c r="D205" s="363"/>
      <c r="E205" s="3612"/>
      <c r="F205" s="3617"/>
      <c r="G205" s="3600"/>
      <c r="H205" s="265" t="s">
        <v>137</v>
      </c>
      <c r="I205" s="987"/>
      <c r="J205" s="355"/>
      <c r="K205" s="365"/>
      <c r="L205" s="275"/>
      <c r="M205" s="276"/>
      <c r="N205" s="277"/>
      <c r="O205" s="277"/>
      <c r="P205" s="3728"/>
    </row>
    <row r="206" spans="1:16" ht="14.4" thickBot="1" x14ac:dyDescent="0.3">
      <c r="A206" s="357"/>
      <c r="B206" s="3228"/>
      <c r="C206" s="366"/>
      <c r="D206" s="367"/>
      <c r="E206" s="3613"/>
      <c r="F206" s="3698"/>
      <c r="G206" s="3601"/>
      <c r="H206" s="268" t="s">
        <v>8</v>
      </c>
      <c r="I206" s="2540">
        <f>SUM(I201:I205)</f>
        <v>8</v>
      </c>
      <c r="J206" s="360">
        <f>SUM(J201:J205)</f>
        <v>8</v>
      </c>
      <c r="K206" s="360">
        <f>SUM(K201:K205)</f>
        <v>8</v>
      </c>
      <c r="L206" s="461"/>
      <c r="M206" s="462"/>
      <c r="N206" s="283"/>
      <c r="O206" s="283"/>
      <c r="P206" s="463"/>
    </row>
    <row r="207" spans="1:16" ht="31.2" customHeight="1" x14ac:dyDescent="0.25">
      <c r="A207" s="2322"/>
      <c r="B207" s="342"/>
      <c r="C207" s="344"/>
      <c r="D207" s="361"/>
      <c r="E207" s="3611" t="s">
        <v>326</v>
      </c>
      <c r="F207" s="3697" t="s">
        <v>46</v>
      </c>
      <c r="G207" s="3599" t="s">
        <v>324</v>
      </c>
      <c r="H207" s="261" t="s">
        <v>27</v>
      </c>
      <c r="I207" s="951"/>
      <c r="J207" s="345"/>
      <c r="K207" s="362"/>
      <c r="L207" s="269" t="s">
        <v>92</v>
      </c>
      <c r="M207" s="270" t="s">
        <v>327</v>
      </c>
      <c r="N207" s="278"/>
      <c r="O207" s="278"/>
      <c r="P207" s="3726" t="s">
        <v>1798</v>
      </c>
    </row>
    <row r="208" spans="1:16" ht="13.8" x14ac:dyDescent="0.25">
      <c r="A208" s="2331"/>
      <c r="B208" s="349"/>
      <c r="C208" s="351"/>
      <c r="D208" s="363"/>
      <c r="E208" s="3612"/>
      <c r="F208" s="3617"/>
      <c r="G208" s="3600"/>
      <c r="H208" s="264" t="s">
        <v>84</v>
      </c>
      <c r="I208" s="2539">
        <v>15</v>
      </c>
      <c r="J208" s="352">
        <v>5</v>
      </c>
      <c r="K208" s="364">
        <v>0</v>
      </c>
      <c r="L208" s="271" t="s">
        <v>328</v>
      </c>
      <c r="M208" s="272" t="s">
        <v>270</v>
      </c>
      <c r="N208" s="279">
        <v>1</v>
      </c>
      <c r="O208" s="279"/>
      <c r="P208" s="3727"/>
    </row>
    <row r="209" spans="1:16" ht="13.8" x14ac:dyDescent="0.25">
      <c r="A209" s="2331"/>
      <c r="B209" s="349"/>
      <c r="C209" s="351"/>
      <c r="D209" s="363"/>
      <c r="E209" s="3612"/>
      <c r="F209" s="3617"/>
      <c r="G209" s="3600"/>
      <c r="H209" s="264" t="s">
        <v>89</v>
      </c>
      <c r="I209" s="2539"/>
      <c r="J209" s="352"/>
      <c r="K209" s="364"/>
      <c r="L209" s="273"/>
      <c r="M209" s="274"/>
      <c r="N209" s="279"/>
      <c r="O209" s="279"/>
      <c r="P209" s="3727"/>
    </row>
    <row r="210" spans="1:16" ht="13.8" x14ac:dyDescent="0.25">
      <c r="A210" s="2331"/>
      <c r="B210" s="349"/>
      <c r="C210" s="351"/>
      <c r="D210" s="363"/>
      <c r="E210" s="3612"/>
      <c r="F210" s="3617"/>
      <c r="G210" s="3600"/>
      <c r="H210" s="264" t="s">
        <v>91</v>
      </c>
      <c r="I210" s="2539"/>
      <c r="J210" s="352"/>
      <c r="K210" s="364"/>
      <c r="L210" s="273"/>
      <c r="M210" s="274"/>
      <c r="N210" s="279"/>
      <c r="O210" s="279"/>
      <c r="P210" s="3727"/>
    </row>
    <row r="211" spans="1:16" ht="14.4" thickBot="1" x14ac:dyDescent="0.3">
      <c r="A211" s="2331"/>
      <c r="B211" s="349"/>
      <c r="C211" s="351"/>
      <c r="D211" s="363"/>
      <c r="E211" s="3612"/>
      <c r="F211" s="3617"/>
      <c r="G211" s="3600"/>
      <c r="H211" s="265" t="s">
        <v>137</v>
      </c>
      <c r="I211" s="987"/>
      <c r="J211" s="355"/>
      <c r="K211" s="365"/>
      <c r="L211" s="275"/>
      <c r="M211" s="276"/>
      <c r="N211" s="277"/>
      <c r="O211" s="277"/>
      <c r="P211" s="3728"/>
    </row>
    <row r="212" spans="1:16" ht="14.4" thickBot="1" x14ac:dyDescent="0.3">
      <c r="A212" s="357"/>
      <c r="B212" s="3228"/>
      <c r="C212" s="366"/>
      <c r="D212" s="367"/>
      <c r="E212" s="3613"/>
      <c r="F212" s="3698"/>
      <c r="G212" s="3601"/>
      <c r="H212" s="268" t="s">
        <v>8</v>
      </c>
      <c r="I212" s="2540">
        <f>SUM(I207:I211)</f>
        <v>15</v>
      </c>
      <c r="J212" s="360">
        <f>SUM(J207:J211)</f>
        <v>5</v>
      </c>
      <c r="K212" s="360">
        <f>SUM(K207:K211)</f>
        <v>0</v>
      </c>
      <c r="L212" s="461"/>
      <c r="M212" s="462"/>
      <c r="N212" s="283"/>
      <c r="O212" s="283"/>
      <c r="P212" s="463"/>
    </row>
    <row r="213" spans="1:16" ht="90" customHeight="1" x14ac:dyDescent="0.25">
      <c r="A213" s="2322"/>
      <c r="B213" s="342"/>
      <c r="C213" s="344"/>
      <c r="D213" s="361"/>
      <c r="E213" s="3611" t="s">
        <v>329</v>
      </c>
      <c r="F213" s="3697" t="s">
        <v>46</v>
      </c>
      <c r="G213" s="3599" t="s">
        <v>324</v>
      </c>
      <c r="H213" s="261" t="s">
        <v>27</v>
      </c>
      <c r="I213" s="951"/>
      <c r="J213" s="345"/>
      <c r="K213" s="362"/>
      <c r="L213" s="269" t="s">
        <v>92</v>
      </c>
      <c r="M213" s="270" t="s">
        <v>264</v>
      </c>
      <c r="N213" s="278">
        <v>1</v>
      </c>
      <c r="O213" s="278">
        <v>1</v>
      </c>
      <c r="P213" s="3726" t="s">
        <v>1799</v>
      </c>
    </row>
    <row r="214" spans="1:16" ht="117.6" customHeight="1" x14ac:dyDescent="0.25">
      <c r="A214" s="2331"/>
      <c r="B214" s="349"/>
      <c r="C214" s="351"/>
      <c r="D214" s="363"/>
      <c r="E214" s="3612"/>
      <c r="F214" s="3617"/>
      <c r="G214" s="3600"/>
      <c r="H214" s="264" t="s">
        <v>84</v>
      </c>
      <c r="I214" s="2539">
        <v>15</v>
      </c>
      <c r="J214" s="352">
        <v>15</v>
      </c>
      <c r="K214" s="364">
        <v>14.3</v>
      </c>
      <c r="L214" s="271" t="s">
        <v>328</v>
      </c>
      <c r="M214" s="272" t="s">
        <v>264</v>
      </c>
      <c r="N214" s="279">
        <v>1</v>
      </c>
      <c r="O214" s="279">
        <v>1</v>
      </c>
      <c r="P214" s="3727"/>
    </row>
    <row r="215" spans="1:16" ht="68.400000000000006" customHeight="1" x14ac:dyDescent="0.25">
      <c r="A215" s="2331"/>
      <c r="B215" s="349"/>
      <c r="C215" s="351"/>
      <c r="D215" s="363"/>
      <c r="E215" s="3612"/>
      <c r="F215" s="3617"/>
      <c r="G215" s="3600"/>
      <c r="H215" s="264" t="s">
        <v>89</v>
      </c>
      <c r="I215" s="2539"/>
      <c r="J215" s="352"/>
      <c r="K215" s="364"/>
      <c r="L215" s="273"/>
      <c r="M215" s="274"/>
      <c r="N215" s="279"/>
      <c r="O215" s="279"/>
      <c r="P215" s="3727"/>
    </row>
    <row r="216" spans="1:16" ht="84.6" customHeight="1" x14ac:dyDescent="0.25">
      <c r="A216" s="2331"/>
      <c r="B216" s="349"/>
      <c r="C216" s="351"/>
      <c r="D216" s="363"/>
      <c r="E216" s="3612"/>
      <c r="F216" s="3617"/>
      <c r="G216" s="3600"/>
      <c r="H216" s="264" t="s">
        <v>91</v>
      </c>
      <c r="I216" s="2539"/>
      <c r="J216" s="352"/>
      <c r="K216" s="364"/>
      <c r="L216" s="273"/>
      <c r="M216" s="274"/>
      <c r="N216" s="279"/>
      <c r="O216" s="279"/>
      <c r="P216" s="3727"/>
    </row>
    <row r="217" spans="1:16" ht="30.6" customHeight="1" thickBot="1" x14ac:dyDescent="0.3">
      <c r="A217" s="2331"/>
      <c r="B217" s="349"/>
      <c r="C217" s="351"/>
      <c r="D217" s="363"/>
      <c r="E217" s="3612"/>
      <c r="F217" s="3617"/>
      <c r="G217" s="3600"/>
      <c r="H217" s="265" t="s">
        <v>137</v>
      </c>
      <c r="I217" s="987"/>
      <c r="J217" s="355"/>
      <c r="K217" s="365"/>
      <c r="L217" s="275"/>
      <c r="M217" s="276"/>
      <c r="N217" s="277"/>
      <c r="O217" s="277"/>
      <c r="P217" s="3728"/>
    </row>
    <row r="218" spans="1:16" ht="14.4" thickBot="1" x14ac:dyDescent="0.3">
      <c r="A218" s="357"/>
      <c r="B218" s="3228"/>
      <c r="C218" s="366"/>
      <c r="D218" s="367"/>
      <c r="E218" s="3613"/>
      <c r="F218" s="3698"/>
      <c r="G218" s="3601"/>
      <c r="H218" s="268" t="s">
        <v>8</v>
      </c>
      <c r="I218" s="2540">
        <f>SUM(I213:I217)</f>
        <v>15</v>
      </c>
      <c r="J218" s="360">
        <f>SUM(J213:J217)</f>
        <v>15</v>
      </c>
      <c r="K218" s="360">
        <f>SUM(K213:K217)</f>
        <v>14.3</v>
      </c>
      <c r="L218" s="461"/>
      <c r="M218" s="462"/>
      <c r="N218" s="283"/>
      <c r="O218" s="283"/>
      <c r="P218" s="463"/>
    </row>
    <row r="219" spans="1:16" ht="37.799999999999997" customHeight="1" x14ac:dyDescent="0.25">
      <c r="A219" s="2322"/>
      <c r="B219" s="342"/>
      <c r="C219" s="344"/>
      <c r="D219" s="361"/>
      <c r="E219" s="3611" t="s">
        <v>330</v>
      </c>
      <c r="F219" s="3697" t="s">
        <v>46</v>
      </c>
      <c r="G219" s="3599" t="s">
        <v>96</v>
      </c>
      <c r="H219" s="261" t="s">
        <v>27</v>
      </c>
      <c r="I219" s="951"/>
      <c r="J219" s="345"/>
      <c r="K219" s="362"/>
      <c r="L219" s="269" t="s">
        <v>92</v>
      </c>
      <c r="M219" s="270" t="s">
        <v>264</v>
      </c>
      <c r="N219" s="278"/>
      <c r="O219" s="278"/>
      <c r="P219" s="3726" t="s">
        <v>1762</v>
      </c>
    </row>
    <row r="220" spans="1:16" ht="48" customHeight="1" x14ac:dyDescent="0.25">
      <c r="A220" s="2331"/>
      <c r="B220" s="349"/>
      <c r="C220" s="351"/>
      <c r="D220" s="363"/>
      <c r="E220" s="3612"/>
      <c r="F220" s="3617"/>
      <c r="G220" s="3600"/>
      <c r="H220" s="264" t="s">
        <v>84</v>
      </c>
      <c r="I220" s="2539">
        <v>18.5</v>
      </c>
      <c r="J220" s="352">
        <v>5.5</v>
      </c>
      <c r="K220" s="364">
        <v>2.4</v>
      </c>
      <c r="L220" s="271" t="s">
        <v>328</v>
      </c>
      <c r="M220" s="272" t="s">
        <v>264</v>
      </c>
      <c r="N220" s="279"/>
      <c r="O220" s="279"/>
      <c r="P220" s="3727"/>
    </row>
    <row r="221" spans="1:16" ht="59.4" customHeight="1" x14ac:dyDescent="0.25">
      <c r="A221" s="2331"/>
      <c r="B221" s="349"/>
      <c r="C221" s="351"/>
      <c r="D221" s="363"/>
      <c r="E221" s="3612"/>
      <c r="F221" s="3617"/>
      <c r="G221" s="3600"/>
      <c r="H221" s="264" t="s">
        <v>89</v>
      </c>
      <c r="I221" s="2539"/>
      <c r="J221" s="352"/>
      <c r="K221" s="364"/>
      <c r="L221" s="273"/>
      <c r="M221" s="274"/>
      <c r="N221" s="279"/>
      <c r="O221" s="279"/>
      <c r="P221" s="3727"/>
    </row>
    <row r="222" spans="1:16" ht="33.6" customHeight="1" x14ac:dyDescent="0.25">
      <c r="A222" s="2331"/>
      <c r="B222" s="349"/>
      <c r="C222" s="351"/>
      <c r="D222" s="363"/>
      <c r="E222" s="3612"/>
      <c r="F222" s="3617"/>
      <c r="G222" s="3600"/>
      <c r="H222" s="264" t="s">
        <v>91</v>
      </c>
      <c r="I222" s="2539"/>
      <c r="J222" s="352"/>
      <c r="K222" s="364"/>
      <c r="L222" s="273"/>
      <c r="M222" s="274"/>
      <c r="N222" s="279"/>
      <c r="O222" s="279"/>
      <c r="P222" s="3727"/>
    </row>
    <row r="223" spans="1:16" ht="31.2" customHeight="1" thickBot="1" x14ac:dyDescent="0.3">
      <c r="A223" s="2331"/>
      <c r="B223" s="349"/>
      <c r="C223" s="351"/>
      <c r="D223" s="363"/>
      <c r="E223" s="3612"/>
      <c r="F223" s="3617"/>
      <c r="G223" s="3600"/>
      <c r="H223" s="265" t="s">
        <v>137</v>
      </c>
      <c r="I223" s="987"/>
      <c r="J223" s="355"/>
      <c r="K223" s="365"/>
      <c r="L223" s="275"/>
      <c r="M223" s="276"/>
      <c r="N223" s="277"/>
      <c r="O223" s="277"/>
      <c r="P223" s="3728"/>
    </row>
    <row r="224" spans="1:16" ht="14.4" thickBot="1" x14ac:dyDescent="0.3">
      <c r="A224" s="357"/>
      <c r="B224" s="3228"/>
      <c r="C224" s="366"/>
      <c r="D224" s="367"/>
      <c r="E224" s="3613"/>
      <c r="F224" s="3698"/>
      <c r="G224" s="3601"/>
      <c r="H224" s="268" t="s">
        <v>8</v>
      </c>
      <c r="I224" s="2540">
        <f>SUM(I219:I223)</f>
        <v>18.5</v>
      </c>
      <c r="J224" s="360">
        <f>SUM(J219:J223)</f>
        <v>5.5</v>
      </c>
      <c r="K224" s="360">
        <f>SUM(K219:K223)</f>
        <v>2.4</v>
      </c>
      <c r="L224" s="461"/>
      <c r="M224" s="462"/>
      <c r="N224" s="283"/>
      <c r="O224" s="283"/>
      <c r="P224" s="463"/>
    </row>
    <row r="225" spans="1:16" ht="67.8" customHeight="1" x14ac:dyDescent="0.25">
      <c r="A225" s="2322"/>
      <c r="B225" s="342"/>
      <c r="C225" s="344"/>
      <c r="D225" s="361"/>
      <c r="E225" s="3611" t="s">
        <v>331</v>
      </c>
      <c r="F225" s="3697" t="s">
        <v>46</v>
      </c>
      <c r="G225" s="3599" t="s">
        <v>324</v>
      </c>
      <c r="H225" s="261" t="s">
        <v>27</v>
      </c>
      <c r="I225" s="951"/>
      <c r="J225" s="345"/>
      <c r="K225" s="362"/>
      <c r="L225" s="269" t="s">
        <v>92</v>
      </c>
      <c r="M225" s="270" t="s">
        <v>264</v>
      </c>
      <c r="N225" s="278"/>
      <c r="O225" s="278"/>
      <c r="P225" s="3726" t="s">
        <v>1763</v>
      </c>
    </row>
    <row r="226" spans="1:16" ht="76.2" customHeight="1" x14ac:dyDescent="0.25">
      <c r="A226" s="2331"/>
      <c r="B226" s="349"/>
      <c r="C226" s="351"/>
      <c r="D226" s="363"/>
      <c r="E226" s="3612"/>
      <c r="F226" s="3617"/>
      <c r="G226" s="3600"/>
      <c r="H226" s="264" t="s">
        <v>84</v>
      </c>
      <c r="I226" s="2539">
        <v>8.6999999999999993</v>
      </c>
      <c r="J226" s="352">
        <v>1</v>
      </c>
      <c r="K226" s="364">
        <v>1</v>
      </c>
      <c r="L226" s="3306" t="s">
        <v>328</v>
      </c>
      <c r="M226" s="2834" t="s">
        <v>264</v>
      </c>
      <c r="N226" s="279"/>
      <c r="O226" s="279"/>
      <c r="P226" s="3744"/>
    </row>
    <row r="227" spans="1:16" ht="55.2" customHeight="1" x14ac:dyDescent="0.25">
      <c r="A227" s="2331"/>
      <c r="B227" s="349"/>
      <c r="C227" s="351"/>
      <c r="D227" s="363"/>
      <c r="E227" s="3612"/>
      <c r="F227" s="3617"/>
      <c r="G227" s="3600"/>
      <c r="H227" s="264" t="s">
        <v>89</v>
      </c>
      <c r="I227" s="2539"/>
      <c r="J227" s="352"/>
      <c r="K227" s="364"/>
      <c r="L227" s="273"/>
      <c r="M227" s="274"/>
      <c r="N227" s="279"/>
      <c r="O227" s="279"/>
      <c r="P227" s="3744"/>
    </row>
    <row r="228" spans="1:16" ht="60" customHeight="1" x14ac:dyDescent="0.25">
      <c r="A228" s="2331"/>
      <c r="B228" s="349"/>
      <c r="C228" s="351"/>
      <c r="D228" s="363"/>
      <c r="E228" s="3612"/>
      <c r="F228" s="3617"/>
      <c r="G228" s="3600"/>
      <c r="H228" s="264" t="s">
        <v>91</v>
      </c>
      <c r="I228" s="2539"/>
      <c r="J228" s="352">
        <v>10.8</v>
      </c>
      <c r="K228" s="364">
        <v>4.3</v>
      </c>
      <c r="L228" s="273"/>
      <c r="M228" s="274"/>
      <c r="N228" s="279"/>
      <c r="O228" s="279"/>
      <c r="P228" s="3744"/>
    </row>
    <row r="229" spans="1:16" ht="19.8" customHeight="1" thickBot="1" x14ac:dyDescent="0.3">
      <c r="A229" s="2331"/>
      <c r="B229" s="349"/>
      <c r="C229" s="351"/>
      <c r="D229" s="363"/>
      <c r="E229" s="3612"/>
      <c r="F229" s="3617"/>
      <c r="G229" s="3600"/>
      <c r="H229" s="265" t="s">
        <v>137</v>
      </c>
      <c r="I229" s="987"/>
      <c r="J229" s="355"/>
      <c r="K229" s="365"/>
      <c r="L229" s="275"/>
      <c r="M229" s="276"/>
      <c r="N229" s="277"/>
      <c r="O229" s="277"/>
      <c r="P229" s="3745"/>
    </row>
    <row r="230" spans="1:16" ht="14.4" thickBot="1" x14ac:dyDescent="0.3">
      <c r="A230" s="357"/>
      <c r="B230" s="3228"/>
      <c r="C230" s="366"/>
      <c r="D230" s="367"/>
      <c r="E230" s="3613"/>
      <c r="F230" s="3698"/>
      <c r="G230" s="3601"/>
      <c r="H230" s="268" t="s">
        <v>8</v>
      </c>
      <c r="I230" s="2540">
        <f>SUM(I225:I229)</f>
        <v>8.6999999999999993</v>
      </c>
      <c r="J230" s="360">
        <f>SUM(J225:J229)</f>
        <v>11.8</v>
      </c>
      <c r="K230" s="360">
        <f>SUM(K225:K229)</f>
        <v>5.3</v>
      </c>
      <c r="L230" s="461"/>
      <c r="M230" s="462"/>
      <c r="N230" s="283"/>
      <c r="O230" s="283"/>
      <c r="P230" s="463"/>
    </row>
    <row r="231" spans="1:16" ht="57" customHeight="1" x14ac:dyDescent="0.25">
      <c r="A231" s="2331"/>
      <c r="B231" s="342"/>
      <c r="C231" s="344"/>
      <c r="D231" s="361"/>
      <c r="E231" s="3611" t="s">
        <v>332</v>
      </c>
      <c r="F231" s="3697" t="s">
        <v>46</v>
      </c>
      <c r="G231" s="3599" t="s">
        <v>324</v>
      </c>
      <c r="H231" s="261" t="s">
        <v>27</v>
      </c>
      <c r="I231" s="951"/>
      <c r="J231" s="345"/>
      <c r="K231" s="362"/>
      <c r="L231" s="269" t="s">
        <v>92</v>
      </c>
      <c r="M231" s="270" t="s">
        <v>264</v>
      </c>
      <c r="N231" s="278"/>
      <c r="O231" s="278"/>
      <c r="P231" s="3726" t="s">
        <v>1764</v>
      </c>
    </row>
    <row r="232" spans="1:16" ht="45" customHeight="1" x14ac:dyDescent="0.25">
      <c r="A232" s="2331"/>
      <c r="B232" s="349"/>
      <c r="C232" s="351"/>
      <c r="D232" s="363"/>
      <c r="E232" s="3612"/>
      <c r="F232" s="3617"/>
      <c r="G232" s="3600"/>
      <c r="H232" s="264" t="s">
        <v>84</v>
      </c>
      <c r="I232" s="2539">
        <v>18.5</v>
      </c>
      <c r="J232" s="352">
        <v>18.5</v>
      </c>
      <c r="K232" s="364">
        <v>2.1</v>
      </c>
      <c r="L232" s="3306" t="s">
        <v>328</v>
      </c>
      <c r="M232" s="2834" t="s">
        <v>264</v>
      </c>
      <c r="N232" s="279">
        <v>1</v>
      </c>
      <c r="O232" s="279">
        <v>1</v>
      </c>
      <c r="P232" s="3744"/>
    </row>
    <row r="233" spans="1:16" ht="37.799999999999997" customHeight="1" x14ac:dyDescent="0.25">
      <c r="A233" s="2331"/>
      <c r="B233" s="349"/>
      <c r="C233" s="351"/>
      <c r="D233" s="363"/>
      <c r="E233" s="3612"/>
      <c r="F233" s="3617"/>
      <c r="G233" s="3600"/>
      <c r="H233" s="264" t="s">
        <v>89</v>
      </c>
      <c r="I233" s="2539"/>
      <c r="J233" s="352"/>
      <c r="K233" s="364"/>
      <c r="L233" s="273"/>
      <c r="M233" s="287"/>
      <c r="N233" s="279"/>
      <c r="O233" s="279"/>
      <c r="P233" s="3744"/>
    </row>
    <row r="234" spans="1:16" ht="22.8" customHeight="1" x14ac:dyDescent="0.25">
      <c r="A234" s="2331"/>
      <c r="B234" s="349"/>
      <c r="C234" s="351"/>
      <c r="D234" s="363"/>
      <c r="E234" s="3612"/>
      <c r="F234" s="3617"/>
      <c r="G234" s="3600"/>
      <c r="H234" s="264" t="s">
        <v>91</v>
      </c>
      <c r="I234" s="2539"/>
      <c r="J234" s="352"/>
      <c r="K234" s="364"/>
      <c r="L234" s="273"/>
      <c r="M234" s="287"/>
      <c r="N234" s="279"/>
      <c r="O234" s="279"/>
      <c r="P234" s="3744"/>
    </row>
    <row r="235" spans="1:16" ht="35.4" customHeight="1" thickBot="1" x14ac:dyDescent="0.3">
      <c r="A235" s="2331"/>
      <c r="B235" s="349"/>
      <c r="C235" s="351"/>
      <c r="D235" s="363"/>
      <c r="E235" s="3612"/>
      <c r="F235" s="3617"/>
      <c r="G235" s="3600"/>
      <c r="H235" s="265" t="s">
        <v>137</v>
      </c>
      <c r="I235" s="987"/>
      <c r="J235" s="355"/>
      <c r="K235" s="365"/>
      <c r="L235" s="275"/>
      <c r="M235" s="3311"/>
      <c r="N235" s="277"/>
      <c r="O235" s="277"/>
      <c r="P235" s="3745"/>
    </row>
    <row r="236" spans="1:16" ht="14.4" thickBot="1" x14ac:dyDescent="0.3">
      <c r="A236" s="357"/>
      <c r="B236" s="3228"/>
      <c r="C236" s="366"/>
      <c r="D236" s="367"/>
      <c r="E236" s="3613"/>
      <c r="F236" s="3698"/>
      <c r="G236" s="3601"/>
      <c r="H236" s="268" t="s">
        <v>8</v>
      </c>
      <c r="I236" s="2540">
        <f>SUM(I231:I235)</f>
        <v>18.5</v>
      </c>
      <c r="J236" s="360">
        <f>SUM(J231:J235)</f>
        <v>18.5</v>
      </c>
      <c r="K236" s="360">
        <f>SUM(K231:K235)</f>
        <v>2.1</v>
      </c>
      <c r="L236" s="461"/>
      <c r="M236" s="3312"/>
      <c r="N236" s="283"/>
      <c r="O236" s="283"/>
      <c r="P236" s="463"/>
    </row>
    <row r="237" spans="1:16" ht="51" customHeight="1" x14ac:dyDescent="0.25">
      <c r="A237" s="2322"/>
      <c r="B237" s="342"/>
      <c r="C237" s="344"/>
      <c r="D237" s="361"/>
      <c r="E237" s="3611" t="s">
        <v>333</v>
      </c>
      <c r="F237" s="3697" t="s">
        <v>46</v>
      </c>
      <c r="G237" s="3599" t="s">
        <v>324</v>
      </c>
      <c r="H237" s="261" t="s">
        <v>27</v>
      </c>
      <c r="I237" s="345"/>
      <c r="J237" s="345">
        <v>0.5</v>
      </c>
      <c r="K237" s="362">
        <v>0.4</v>
      </c>
      <c r="L237" s="269" t="s">
        <v>92</v>
      </c>
      <c r="M237" s="270" t="s">
        <v>264</v>
      </c>
      <c r="N237" s="278">
        <v>1</v>
      </c>
      <c r="O237" s="278">
        <v>1</v>
      </c>
      <c r="P237" s="3726" t="s">
        <v>1765</v>
      </c>
    </row>
    <row r="238" spans="1:16" ht="108" customHeight="1" x14ac:dyDescent="0.25">
      <c r="A238" s="2331"/>
      <c r="B238" s="349"/>
      <c r="C238" s="351"/>
      <c r="D238" s="363"/>
      <c r="E238" s="3612"/>
      <c r="F238" s="3617"/>
      <c r="G238" s="3600"/>
      <c r="H238" s="264" t="s">
        <v>84</v>
      </c>
      <c r="I238" s="352"/>
      <c r="J238" s="352">
        <v>10</v>
      </c>
      <c r="K238" s="364">
        <v>10</v>
      </c>
      <c r="L238" s="3306" t="s">
        <v>328</v>
      </c>
      <c r="M238" s="2834" t="s">
        <v>264</v>
      </c>
      <c r="N238" s="279">
        <v>1</v>
      </c>
      <c r="O238" s="279">
        <v>1</v>
      </c>
      <c r="P238" s="3727"/>
    </row>
    <row r="239" spans="1:16" ht="66.599999999999994" customHeight="1" x14ac:dyDescent="0.25">
      <c r="A239" s="2331"/>
      <c r="B239" s="349"/>
      <c r="C239" s="351"/>
      <c r="D239" s="363"/>
      <c r="E239" s="3612"/>
      <c r="F239" s="3617"/>
      <c r="G239" s="3600"/>
      <c r="H239" s="264" t="s">
        <v>89</v>
      </c>
      <c r="I239" s="352"/>
      <c r="J239" s="352"/>
      <c r="K239" s="364"/>
      <c r="L239" s="273"/>
      <c r="M239" s="274"/>
      <c r="N239" s="279"/>
      <c r="O239" s="279"/>
      <c r="P239" s="3727"/>
    </row>
    <row r="240" spans="1:16" ht="73.8" customHeight="1" x14ac:dyDescent="0.25">
      <c r="A240" s="2331"/>
      <c r="B240" s="349"/>
      <c r="C240" s="351"/>
      <c r="D240" s="363"/>
      <c r="E240" s="3612"/>
      <c r="F240" s="3617"/>
      <c r="G240" s="3600"/>
      <c r="H240" s="264" t="s">
        <v>91</v>
      </c>
      <c r="I240" s="352"/>
      <c r="J240" s="352">
        <v>13.2</v>
      </c>
      <c r="K240" s="364">
        <v>13.1</v>
      </c>
      <c r="L240" s="273"/>
      <c r="M240" s="274"/>
      <c r="N240" s="279"/>
      <c r="O240" s="279"/>
      <c r="P240" s="3727"/>
    </row>
    <row r="241" spans="1:16" ht="33.6" customHeight="1" thickBot="1" x14ac:dyDescent="0.3">
      <c r="A241" s="2331"/>
      <c r="B241" s="349"/>
      <c r="C241" s="351"/>
      <c r="D241" s="363"/>
      <c r="E241" s="3612"/>
      <c r="F241" s="3617"/>
      <c r="G241" s="3600"/>
      <c r="H241" s="265" t="s">
        <v>137</v>
      </c>
      <c r="I241" s="355"/>
      <c r="J241" s="355"/>
      <c r="K241" s="365"/>
      <c r="L241" s="275"/>
      <c r="M241" s="276"/>
      <c r="N241" s="277"/>
      <c r="O241" s="277"/>
      <c r="P241" s="3728"/>
    </row>
    <row r="242" spans="1:16" ht="14.4" thickBot="1" x14ac:dyDescent="0.3">
      <c r="A242" s="357"/>
      <c r="B242" s="3228"/>
      <c r="C242" s="366"/>
      <c r="D242" s="367"/>
      <c r="E242" s="3613"/>
      <c r="F242" s="3698"/>
      <c r="G242" s="3601"/>
      <c r="H242" s="268" t="s">
        <v>8</v>
      </c>
      <c r="I242" s="360">
        <f>SUM(I237:I241)</f>
        <v>0</v>
      </c>
      <c r="J242" s="360">
        <f>SUM(J237:J241)</f>
        <v>23.7</v>
      </c>
      <c r="K242" s="360">
        <f>SUM(K237:K241)</f>
        <v>23.5</v>
      </c>
      <c r="L242" s="461"/>
      <c r="M242" s="462"/>
      <c r="N242" s="283"/>
      <c r="O242" s="283"/>
      <c r="P242" s="463"/>
    </row>
    <row r="243" spans="1:16" ht="28.8" customHeight="1" x14ac:dyDescent="0.25">
      <c r="A243" s="2322"/>
      <c r="B243" s="342"/>
      <c r="C243" s="344"/>
      <c r="D243" s="361"/>
      <c r="E243" s="3611" t="s">
        <v>334</v>
      </c>
      <c r="F243" s="3697" t="s">
        <v>46</v>
      </c>
      <c r="G243" s="3599" t="s">
        <v>324</v>
      </c>
      <c r="H243" s="261" t="s">
        <v>27</v>
      </c>
      <c r="I243" s="345"/>
      <c r="J243" s="345">
        <v>17</v>
      </c>
      <c r="K243" s="362">
        <v>0</v>
      </c>
      <c r="L243" s="269" t="s">
        <v>92</v>
      </c>
      <c r="M243" s="270" t="s">
        <v>264</v>
      </c>
      <c r="N243" s="278"/>
      <c r="O243" s="278"/>
      <c r="P243" s="3726" t="s">
        <v>1766</v>
      </c>
    </row>
    <row r="244" spans="1:16" ht="40.799999999999997" customHeight="1" x14ac:dyDescent="0.25">
      <c r="A244" s="2331"/>
      <c r="B244" s="349"/>
      <c r="C244" s="351"/>
      <c r="D244" s="363"/>
      <c r="E244" s="3612"/>
      <c r="F244" s="3617"/>
      <c r="G244" s="3600"/>
      <c r="H244" s="264" t="s">
        <v>84</v>
      </c>
      <c r="I244" s="352"/>
      <c r="J244" s="352"/>
      <c r="K244" s="364"/>
      <c r="L244" s="3306" t="s">
        <v>328</v>
      </c>
      <c r="M244" s="2834" t="s">
        <v>264</v>
      </c>
      <c r="N244" s="279">
        <v>1</v>
      </c>
      <c r="O244" s="279">
        <v>1</v>
      </c>
      <c r="P244" s="3727"/>
    </row>
    <row r="245" spans="1:16" ht="25.8" customHeight="1" x14ac:dyDescent="0.25">
      <c r="A245" s="2331"/>
      <c r="B245" s="349"/>
      <c r="C245" s="351"/>
      <c r="D245" s="363"/>
      <c r="E245" s="3612"/>
      <c r="F245" s="3617"/>
      <c r="G245" s="3600"/>
      <c r="H245" s="264" t="s">
        <v>89</v>
      </c>
      <c r="I245" s="352"/>
      <c r="J245" s="352"/>
      <c r="K245" s="364"/>
      <c r="L245" s="273"/>
      <c r="M245" s="287"/>
      <c r="N245" s="279"/>
      <c r="O245" s="279"/>
      <c r="P245" s="3727"/>
    </row>
    <row r="246" spans="1:16" ht="36" customHeight="1" x14ac:dyDescent="0.25">
      <c r="A246" s="2331"/>
      <c r="B246" s="349"/>
      <c r="C246" s="351"/>
      <c r="D246" s="363"/>
      <c r="E246" s="3612"/>
      <c r="F246" s="3617"/>
      <c r="G246" s="3600"/>
      <c r="H246" s="264" t="s">
        <v>91</v>
      </c>
      <c r="I246" s="352"/>
      <c r="J246" s="352"/>
      <c r="K246" s="364"/>
      <c r="L246" s="273"/>
      <c r="M246" s="274"/>
      <c r="N246" s="279"/>
      <c r="O246" s="279"/>
      <c r="P246" s="3727"/>
    </row>
    <row r="247" spans="1:16" ht="68.400000000000006" customHeight="1" thickBot="1" x14ac:dyDescent="0.3">
      <c r="A247" s="2331"/>
      <c r="B247" s="349"/>
      <c r="C247" s="351"/>
      <c r="D247" s="363"/>
      <c r="E247" s="3612"/>
      <c r="F247" s="3617"/>
      <c r="G247" s="3600"/>
      <c r="H247" s="265" t="s">
        <v>137</v>
      </c>
      <c r="I247" s="355"/>
      <c r="J247" s="355"/>
      <c r="K247" s="365"/>
      <c r="L247" s="275"/>
      <c r="M247" s="276"/>
      <c r="N247" s="277"/>
      <c r="O247" s="277"/>
      <c r="P247" s="3728"/>
    </row>
    <row r="248" spans="1:16" ht="20.399999999999999" customHeight="1" thickBot="1" x14ac:dyDescent="0.3">
      <c r="A248" s="357"/>
      <c r="B248" s="3228"/>
      <c r="C248" s="366"/>
      <c r="D248" s="367"/>
      <c r="E248" s="3613"/>
      <c r="F248" s="3698"/>
      <c r="G248" s="3601"/>
      <c r="H248" s="268" t="s">
        <v>8</v>
      </c>
      <c r="I248" s="360">
        <f>SUM(I243:I247)</f>
        <v>0</v>
      </c>
      <c r="J248" s="360">
        <f>SUM(J243:J247)</f>
        <v>17</v>
      </c>
      <c r="K248" s="360">
        <f>SUM(K243:K247)</f>
        <v>0</v>
      </c>
      <c r="L248" s="461"/>
      <c r="M248" s="462"/>
      <c r="N248" s="283"/>
      <c r="O248" s="283"/>
      <c r="P248" s="463"/>
    </row>
    <row r="249" spans="1:16" ht="14.4" customHeight="1" thickBot="1" x14ac:dyDescent="0.3">
      <c r="A249" s="357" t="s">
        <v>26</v>
      </c>
      <c r="B249" s="375" t="s">
        <v>7</v>
      </c>
      <c r="C249" s="3586" t="s">
        <v>308</v>
      </c>
      <c r="D249" s="3586"/>
      <c r="E249" s="3586"/>
      <c r="F249" s="3586"/>
      <c r="G249" s="3587"/>
      <c r="H249" s="376" t="s">
        <v>8</v>
      </c>
      <c r="I249" s="377">
        <f>I182*1</f>
        <v>401.20000000000005</v>
      </c>
      <c r="J249" s="377">
        <f>J182*1</f>
        <v>405</v>
      </c>
      <c r="K249" s="377">
        <f>K182*1</f>
        <v>231.2</v>
      </c>
      <c r="L249" s="378"/>
      <c r="M249" s="378"/>
      <c r="N249" s="378"/>
      <c r="O249" s="378"/>
      <c r="P249" s="379"/>
    </row>
    <row r="250" spans="1:16" ht="14.4" customHeight="1" thickBot="1" x14ac:dyDescent="0.3">
      <c r="A250" s="380" t="s">
        <v>26</v>
      </c>
      <c r="B250" s="380"/>
      <c r="C250" s="3588" t="s">
        <v>309</v>
      </c>
      <c r="D250" s="3588"/>
      <c r="E250" s="3588"/>
      <c r="F250" s="3588"/>
      <c r="G250" s="3589"/>
      <c r="H250" s="381" t="s">
        <v>8</v>
      </c>
      <c r="I250" s="382">
        <f>I249*1</f>
        <v>401.20000000000005</v>
      </c>
      <c r="J250" s="382">
        <f>J249*1</f>
        <v>405</v>
      </c>
      <c r="K250" s="382">
        <f>K249*1</f>
        <v>231.2</v>
      </c>
      <c r="L250" s="383"/>
      <c r="M250" s="383"/>
      <c r="N250" s="383"/>
      <c r="O250" s="383"/>
      <c r="P250" s="384"/>
    </row>
    <row r="251" spans="1:16" ht="14.4" thickBot="1" x14ac:dyDescent="0.3">
      <c r="A251" s="320" t="s">
        <v>29</v>
      </c>
      <c r="B251" s="464"/>
      <c r="C251" s="323" t="s">
        <v>335</v>
      </c>
      <c r="D251" s="322"/>
      <c r="E251" s="563"/>
      <c r="F251" s="322"/>
      <c r="G251" s="322"/>
      <c r="H251" s="322"/>
      <c r="I251" s="322"/>
      <c r="J251" s="322"/>
      <c r="K251" s="322"/>
      <c r="L251" s="324"/>
      <c r="M251" s="324"/>
      <c r="N251" s="322"/>
      <c r="O251" s="323"/>
      <c r="P251" s="325"/>
    </row>
    <row r="252" spans="1:16" ht="27" thickBot="1" x14ac:dyDescent="0.3">
      <c r="A252" s="454"/>
      <c r="B252" s="455"/>
      <c r="C252" s="456"/>
      <c r="D252" s="456"/>
      <c r="E252" s="457"/>
      <c r="F252" s="456"/>
      <c r="G252" s="456"/>
      <c r="H252" s="456"/>
      <c r="I252" s="458"/>
      <c r="J252" s="458"/>
      <c r="K252" s="458"/>
      <c r="L252" s="465" t="s">
        <v>336</v>
      </c>
      <c r="M252" s="466"/>
      <c r="N252" s="459">
        <v>6</v>
      </c>
      <c r="O252" s="459">
        <v>6</v>
      </c>
      <c r="P252" s="429"/>
    </row>
    <row r="253" spans="1:16" ht="14.4" thickBot="1" x14ac:dyDescent="0.3">
      <c r="A253" s="335" t="s">
        <v>29</v>
      </c>
      <c r="B253" s="336" t="s">
        <v>7</v>
      </c>
      <c r="C253" s="564" t="s">
        <v>337</v>
      </c>
      <c r="D253" s="337"/>
      <c r="E253" s="337"/>
      <c r="F253" s="337"/>
      <c r="G253" s="337"/>
      <c r="H253" s="337"/>
      <c r="I253" s="337"/>
      <c r="J253" s="337"/>
      <c r="K253" s="337"/>
      <c r="L253" s="337"/>
      <c r="M253" s="337"/>
      <c r="N253" s="337"/>
      <c r="O253" s="3625"/>
      <c r="P253" s="3626"/>
    </row>
    <row r="254" spans="1:16" ht="43.8" customHeight="1" thickBot="1" x14ac:dyDescent="0.3">
      <c r="A254" s="335"/>
      <c r="B254" s="338"/>
      <c r="C254" s="339"/>
      <c r="D254" s="339"/>
      <c r="E254" s="339"/>
      <c r="F254" s="339"/>
      <c r="G254" s="339"/>
      <c r="H254" s="339"/>
      <c r="I254" s="339"/>
      <c r="J254" s="339"/>
      <c r="K254" s="339"/>
      <c r="L254" s="340" t="s">
        <v>338</v>
      </c>
      <c r="M254" s="331" t="s">
        <v>339</v>
      </c>
      <c r="N254" s="460"/>
      <c r="O254" s="332"/>
      <c r="P254" s="411"/>
    </row>
    <row r="255" spans="1:16" ht="13.8" customHeight="1" x14ac:dyDescent="0.25">
      <c r="A255" s="341" t="s">
        <v>29</v>
      </c>
      <c r="B255" s="3627" t="s">
        <v>7</v>
      </c>
      <c r="C255" s="343" t="s">
        <v>7</v>
      </c>
      <c r="D255" s="344"/>
      <c r="E255" s="3611" t="s">
        <v>1767</v>
      </c>
      <c r="F255" s="3596" t="s">
        <v>46</v>
      </c>
      <c r="G255" s="3599" t="s">
        <v>28</v>
      </c>
      <c r="H255" s="258" t="s">
        <v>27</v>
      </c>
      <c r="I255" s="2551">
        <f>I261</f>
        <v>2.2999999999999998</v>
      </c>
      <c r="J255" s="2552">
        <f t="shared" ref="J255:K259" si="9">J261</f>
        <v>2.2999999999999998</v>
      </c>
      <c r="K255" s="2552">
        <f t="shared" si="9"/>
        <v>1.7</v>
      </c>
      <c r="L255" s="269" t="s">
        <v>254</v>
      </c>
      <c r="M255" s="270" t="s">
        <v>264</v>
      </c>
      <c r="N255" s="278"/>
      <c r="O255" s="278"/>
      <c r="P255" s="347"/>
    </row>
    <row r="256" spans="1:16" ht="13.8" x14ac:dyDescent="0.25">
      <c r="A256" s="348"/>
      <c r="B256" s="3606"/>
      <c r="C256" s="350"/>
      <c r="D256" s="351"/>
      <c r="E256" s="3612"/>
      <c r="F256" s="3597"/>
      <c r="G256" s="3600"/>
      <c r="H256" s="259" t="s">
        <v>84</v>
      </c>
      <c r="I256" s="2553">
        <f>I262</f>
        <v>45.6</v>
      </c>
      <c r="J256" s="2554">
        <f t="shared" si="9"/>
        <v>180.2</v>
      </c>
      <c r="K256" s="2554">
        <f t="shared" si="9"/>
        <v>135.19999999999999</v>
      </c>
      <c r="L256" s="273" t="s">
        <v>340</v>
      </c>
      <c r="M256" s="274" t="s">
        <v>339</v>
      </c>
      <c r="N256" s="279"/>
      <c r="O256" s="279"/>
      <c r="P256" s="354"/>
    </row>
    <row r="257" spans="1:16" ht="13.8" x14ac:dyDescent="0.25">
      <c r="A257" s="348"/>
      <c r="B257" s="3606"/>
      <c r="C257" s="350"/>
      <c r="D257" s="351"/>
      <c r="E257" s="3612"/>
      <c r="F257" s="3597"/>
      <c r="G257" s="3600"/>
      <c r="H257" s="259" t="s">
        <v>89</v>
      </c>
      <c r="I257" s="2553">
        <f>I263</f>
        <v>0</v>
      </c>
      <c r="J257" s="2554">
        <f t="shared" si="9"/>
        <v>0</v>
      </c>
      <c r="K257" s="2554">
        <f>K263</f>
        <v>0</v>
      </c>
      <c r="L257" s="273"/>
      <c r="M257" s="274"/>
      <c r="N257" s="279"/>
      <c r="O257" s="279"/>
      <c r="P257" s="354"/>
    </row>
    <row r="258" spans="1:16" ht="13.8" x14ac:dyDescent="0.25">
      <c r="A258" s="348"/>
      <c r="B258" s="3606"/>
      <c r="C258" s="350"/>
      <c r="D258" s="351"/>
      <c r="E258" s="3612"/>
      <c r="F258" s="3597"/>
      <c r="G258" s="3600"/>
      <c r="H258" s="259" t="s">
        <v>91</v>
      </c>
      <c r="I258" s="2553">
        <f>I264</f>
        <v>257.89999999999998</v>
      </c>
      <c r="J258" s="2554">
        <f t="shared" si="9"/>
        <v>152.19999999999999</v>
      </c>
      <c r="K258" s="2554">
        <f>K264</f>
        <v>22.3</v>
      </c>
      <c r="L258" s="273"/>
      <c r="M258" s="274"/>
      <c r="N258" s="279"/>
      <c r="O258" s="279"/>
      <c r="P258" s="354"/>
    </row>
    <row r="259" spans="1:16" ht="14.4" thickBot="1" x14ac:dyDescent="0.3">
      <c r="A259" s="348"/>
      <c r="B259" s="3606"/>
      <c r="C259" s="350"/>
      <c r="D259" s="351"/>
      <c r="E259" s="3612"/>
      <c r="F259" s="3597"/>
      <c r="G259" s="3600"/>
      <c r="H259" s="260" t="s">
        <v>137</v>
      </c>
      <c r="I259" s="2555">
        <f>I265</f>
        <v>0</v>
      </c>
      <c r="J259" s="2556">
        <f t="shared" si="9"/>
        <v>0</v>
      </c>
      <c r="K259" s="2556">
        <f t="shared" si="9"/>
        <v>0</v>
      </c>
      <c r="L259" s="275"/>
      <c r="M259" s="276"/>
      <c r="N259" s="277"/>
      <c r="O259" s="277"/>
      <c r="P259" s="356"/>
    </row>
    <row r="260" spans="1:16" ht="14.4" thickBot="1" x14ac:dyDescent="0.3">
      <c r="A260" s="357"/>
      <c r="B260" s="3628"/>
      <c r="C260" s="358"/>
      <c r="D260" s="359"/>
      <c r="E260" s="3613"/>
      <c r="F260" s="3598"/>
      <c r="G260" s="3601"/>
      <c r="H260" s="268" t="s">
        <v>8</v>
      </c>
      <c r="I260" s="2540">
        <f>SUM(I255:I259)</f>
        <v>305.79999999999995</v>
      </c>
      <c r="J260" s="360">
        <f>SUM(J255:J259)</f>
        <v>334.7</v>
      </c>
      <c r="K260" s="360">
        <f>SUM(K255:K259)</f>
        <v>159.19999999999999</v>
      </c>
      <c r="L260" s="461"/>
      <c r="M260" s="462"/>
      <c r="N260" s="283"/>
      <c r="O260" s="283"/>
      <c r="P260" s="463"/>
    </row>
    <row r="261" spans="1:16" ht="30" customHeight="1" x14ac:dyDescent="0.25">
      <c r="A261" s="2322"/>
      <c r="B261" s="342"/>
      <c r="C261" s="344"/>
      <c r="D261" s="361"/>
      <c r="E261" s="3611" t="s">
        <v>341</v>
      </c>
      <c r="F261" s="3697" t="s">
        <v>46</v>
      </c>
      <c r="G261" s="3599" t="s">
        <v>96</v>
      </c>
      <c r="H261" s="261" t="s">
        <v>27</v>
      </c>
      <c r="I261" s="951">
        <v>2.2999999999999998</v>
      </c>
      <c r="J261" s="345">
        <v>2.2999999999999998</v>
      </c>
      <c r="K261" s="362">
        <v>1.7</v>
      </c>
      <c r="L261" s="269" t="s">
        <v>92</v>
      </c>
      <c r="M261" s="270" t="s">
        <v>264</v>
      </c>
      <c r="N261" s="278"/>
      <c r="O261" s="278"/>
      <c r="P261" s="3726" t="s">
        <v>1768</v>
      </c>
    </row>
    <row r="262" spans="1:16" ht="21.6" customHeight="1" x14ac:dyDescent="0.25">
      <c r="A262" s="2331"/>
      <c r="B262" s="349"/>
      <c r="C262" s="351"/>
      <c r="D262" s="363"/>
      <c r="E262" s="3612"/>
      <c r="F262" s="3617"/>
      <c r="G262" s="3600"/>
      <c r="H262" s="467" t="s">
        <v>84</v>
      </c>
      <c r="I262" s="2539">
        <v>45.6</v>
      </c>
      <c r="J262" s="468">
        <v>180.2</v>
      </c>
      <c r="K262" s="469">
        <v>135.19999999999999</v>
      </c>
      <c r="L262" s="470" t="s">
        <v>98</v>
      </c>
      <c r="M262" s="272" t="s">
        <v>264</v>
      </c>
      <c r="N262" s="279">
        <v>1</v>
      </c>
      <c r="O262" s="279">
        <v>1</v>
      </c>
      <c r="P262" s="3727"/>
    </row>
    <row r="263" spans="1:16" ht="13.8" x14ac:dyDescent="0.25">
      <c r="A263" s="2331"/>
      <c r="B263" s="349"/>
      <c r="C263" s="351"/>
      <c r="D263" s="363"/>
      <c r="E263" s="3612"/>
      <c r="F263" s="3617"/>
      <c r="G263" s="3600"/>
      <c r="H263" s="467" t="s">
        <v>89</v>
      </c>
      <c r="I263" s="2539"/>
      <c r="J263" s="468"/>
      <c r="K263" s="469"/>
      <c r="L263" s="471" t="s">
        <v>340</v>
      </c>
      <c r="M263" s="274" t="s">
        <v>339</v>
      </c>
      <c r="N263" s="279"/>
      <c r="O263" s="279"/>
      <c r="P263" s="3727"/>
    </row>
    <row r="264" spans="1:16" ht="13.8" x14ac:dyDescent="0.25">
      <c r="A264" s="2331"/>
      <c r="B264" s="349"/>
      <c r="C264" s="351"/>
      <c r="D264" s="363"/>
      <c r="E264" s="3612"/>
      <c r="F264" s="3617"/>
      <c r="G264" s="3600"/>
      <c r="H264" s="467" t="s">
        <v>91</v>
      </c>
      <c r="I264" s="2539">
        <v>257.89999999999998</v>
      </c>
      <c r="J264" s="468">
        <v>152.19999999999999</v>
      </c>
      <c r="K264" s="469">
        <v>22.3</v>
      </c>
      <c r="L264" s="471"/>
      <c r="M264" s="274"/>
      <c r="N264" s="279"/>
      <c r="O264" s="279"/>
      <c r="P264" s="3727"/>
    </row>
    <row r="265" spans="1:16" ht="14.4" thickBot="1" x14ac:dyDescent="0.3">
      <c r="A265" s="2331"/>
      <c r="B265" s="349"/>
      <c r="C265" s="351"/>
      <c r="D265" s="363"/>
      <c r="E265" s="3612"/>
      <c r="F265" s="3617"/>
      <c r="G265" s="3600"/>
      <c r="H265" s="472" t="s">
        <v>137</v>
      </c>
      <c r="I265" s="987"/>
      <c r="J265" s="473"/>
      <c r="K265" s="474"/>
      <c r="L265" s="475"/>
      <c r="M265" s="276"/>
      <c r="N265" s="277"/>
      <c r="O265" s="277"/>
      <c r="P265" s="3728"/>
    </row>
    <row r="266" spans="1:16" ht="14.4" thickBot="1" x14ac:dyDescent="0.3">
      <c r="A266" s="357"/>
      <c r="B266" s="3228"/>
      <c r="C266" s="366"/>
      <c r="D266" s="367"/>
      <c r="E266" s="3613"/>
      <c r="F266" s="3698"/>
      <c r="G266" s="3601"/>
      <c r="H266" s="476" t="s">
        <v>8</v>
      </c>
      <c r="I266" s="2540">
        <f>SUM(I261:I265)</f>
        <v>305.79999999999995</v>
      </c>
      <c r="J266" s="477">
        <f>SUM(J261:J265)</f>
        <v>334.7</v>
      </c>
      <c r="K266" s="477">
        <f>SUM(K261:K265)</f>
        <v>159.19999999999999</v>
      </c>
      <c r="L266" s="478"/>
      <c r="M266" s="462"/>
      <c r="N266" s="283"/>
      <c r="O266" s="283"/>
      <c r="P266" s="463"/>
    </row>
    <row r="267" spans="1:16" ht="14.4" customHeight="1" thickBot="1" x14ac:dyDescent="0.3">
      <c r="A267" s="357" t="s">
        <v>29</v>
      </c>
      <c r="B267" s="375" t="s">
        <v>7</v>
      </c>
      <c r="C267" s="3586" t="s">
        <v>308</v>
      </c>
      <c r="D267" s="3586"/>
      <c r="E267" s="3586"/>
      <c r="F267" s="3586"/>
      <c r="G267" s="3587"/>
      <c r="H267" s="479" t="s">
        <v>8</v>
      </c>
      <c r="I267" s="967">
        <f>I260*1</f>
        <v>305.79999999999995</v>
      </c>
      <c r="J267" s="480">
        <f>J260*1</f>
        <v>334.7</v>
      </c>
      <c r="K267" s="480">
        <f>K260*1</f>
        <v>159.19999999999999</v>
      </c>
      <c r="L267" s="481"/>
      <c r="M267" s="378"/>
      <c r="N267" s="378"/>
      <c r="O267" s="378"/>
      <c r="P267" s="379"/>
    </row>
    <row r="268" spans="1:16" ht="14.4" thickBot="1" x14ac:dyDescent="0.3">
      <c r="A268" s="519" t="s">
        <v>29</v>
      </c>
      <c r="B268" s="553" t="s">
        <v>9</v>
      </c>
      <c r="C268" s="564" t="s">
        <v>342</v>
      </c>
      <c r="D268" s="337"/>
      <c r="E268" s="337"/>
      <c r="F268" s="337"/>
      <c r="G268" s="337"/>
      <c r="H268" s="482"/>
      <c r="I268" s="482"/>
      <c r="J268" s="482"/>
      <c r="K268" s="482"/>
      <c r="L268" s="482"/>
      <c r="M268" s="337"/>
      <c r="N268" s="337"/>
      <c r="O268" s="3625"/>
      <c r="P268" s="3626"/>
    </row>
    <row r="269" spans="1:16" ht="28.2" thickBot="1" x14ac:dyDescent="0.3">
      <c r="A269" s="532"/>
      <c r="B269" s="484"/>
      <c r="C269" s="541"/>
      <c r="D269" s="541"/>
      <c r="E269" s="541"/>
      <c r="F269" s="541"/>
      <c r="G269" s="541"/>
      <c r="H269" s="3314"/>
      <c r="I269" s="3314"/>
      <c r="J269" s="3314"/>
      <c r="K269" s="3314"/>
      <c r="L269" s="486" t="s">
        <v>343</v>
      </c>
      <c r="M269" s="331" t="s">
        <v>264</v>
      </c>
      <c r="N269" s="385">
        <v>6</v>
      </c>
      <c r="O269" s="385">
        <v>6</v>
      </c>
      <c r="P269" s="411"/>
    </row>
    <row r="270" spans="1:16" ht="13.8" customHeight="1" x14ac:dyDescent="0.25">
      <c r="A270" s="487" t="s">
        <v>29</v>
      </c>
      <c r="B270" s="3695" t="s">
        <v>9</v>
      </c>
      <c r="C270" s="488" t="s">
        <v>7</v>
      </c>
      <c r="D270" s="489"/>
      <c r="E270" s="3611" t="s">
        <v>1769</v>
      </c>
      <c r="F270" s="3635" t="s">
        <v>46</v>
      </c>
      <c r="G270" s="3658" t="s">
        <v>28</v>
      </c>
      <c r="H270" s="490" t="s">
        <v>27</v>
      </c>
      <c r="I270" s="2551">
        <f>I276</f>
        <v>0</v>
      </c>
      <c r="J270" s="2552">
        <f t="shared" ref="J270:K274" si="10">J276</f>
        <v>0</v>
      </c>
      <c r="K270" s="2552">
        <f t="shared" si="10"/>
        <v>0</v>
      </c>
      <c r="L270" s="492" t="s">
        <v>254</v>
      </c>
      <c r="M270" s="493" t="s">
        <v>264</v>
      </c>
      <c r="N270" s="494">
        <v>1</v>
      </c>
      <c r="O270" s="278">
        <v>1</v>
      </c>
      <c r="P270" s="3282"/>
    </row>
    <row r="271" spans="1:16" ht="27.6" x14ac:dyDescent="0.25">
      <c r="A271" s="495"/>
      <c r="B271" s="3667"/>
      <c r="C271" s="496"/>
      <c r="D271" s="497"/>
      <c r="E271" s="3612"/>
      <c r="F271" s="3636"/>
      <c r="G271" s="3659"/>
      <c r="H271" s="259" t="s">
        <v>84</v>
      </c>
      <c r="I271" s="2553">
        <f>I277</f>
        <v>4.5999999999999996</v>
      </c>
      <c r="J271" s="2554">
        <f t="shared" si="10"/>
        <v>38.1</v>
      </c>
      <c r="K271" s="2554">
        <f t="shared" si="10"/>
        <v>6.2</v>
      </c>
      <c r="L271" s="471" t="s">
        <v>344</v>
      </c>
      <c r="M271" s="498" t="s">
        <v>264</v>
      </c>
      <c r="N271" s="499">
        <v>6</v>
      </c>
      <c r="O271" s="279">
        <v>6</v>
      </c>
      <c r="P271" s="540"/>
    </row>
    <row r="272" spans="1:16" ht="13.8" x14ac:dyDescent="0.25">
      <c r="A272" s="495"/>
      <c r="B272" s="3667"/>
      <c r="C272" s="496"/>
      <c r="D272" s="497"/>
      <c r="E272" s="3612"/>
      <c r="F272" s="3636"/>
      <c r="G272" s="3659"/>
      <c r="H272" s="259" t="s">
        <v>89</v>
      </c>
      <c r="I272" s="2553">
        <f>I278</f>
        <v>0</v>
      </c>
      <c r="J272" s="2554">
        <f t="shared" si="10"/>
        <v>0</v>
      </c>
      <c r="K272" s="2554">
        <f>K278</f>
        <v>0</v>
      </c>
      <c r="L272" s="471"/>
      <c r="M272" s="498"/>
      <c r="N272" s="499"/>
      <c r="O272" s="499"/>
      <c r="P272" s="540"/>
    </row>
    <row r="273" spans="1:16" ht="13.8" x14ac:dyDescent="0.25">
      <c r="A273" s="495"/>
      <c r="B273" s="3667"/>
      <c r="C273" s="496"/>
      <c r="D273" s="497"/>
      <c r="E273" s="3612"/>
      <c r="F273" s="3636"/>
      <c r="G273" s="3659"/>
      <c r="H273" s="259" t="s">
        <v>91</v>
      </c>
      <c r="I273" s="2553">
        <f>I279</f>
        <v>26.4</v>
      </c>
      <c r="J273" s="2554">
        <f t="shared" si="10"/>
        <v>31.9</v>
      </c>
      <c r="K273" s="2554">
        <f>K279</f>
        <v>31.8</v>
      </c>
      <c r="L273" s="471"/>
      <c r="M273" s="498"/>
      <c r="N273" s="499"/>
      <c r="O273" s="499"/>
      <c r="P273" s="540"/>
    </row>
    <row r="274" spans="1:16" ht="14.4" thickBot="1" x14ac:dyDescent="0.3">
      <c r="A274" s="495"/>
      <c r="B274" s="3667"/>
      <c r="C274" s="496"/>
      <c r="D274" s="497"/>
      <c r="E274" s="3612"/>
      <c r="F274" s="3636"/>
      <c r="G274" s="3659"/>
      <c r="H274" s="260" t="s">
        <v>137</v>
      </c>
      <c r="I274" s="2555">
        <f>I280</f>
        <v>0</v>
      </c>
      <c r="J274" s="2556">
        <f t="shared" si="10"/>
        <v>0</v>
      </c>
      <c r="K274" s="2556">
        <f t="shared" si="10"/>
        <v>0</v>
      </c>
      <c r="L274" s="475"/>
      <c r="M274" s="500"/>
      <c r="N274" s="501"/>
      <c r="O274" s="501"/>
      <c r="P274" s="502"/>
    </row>
    <row r="275" spans="1:16" ht="14.4" thickBot="1" x14ac:dyDescent="0.3">
      <c r="A275" s="503"/>
      <c r="B275" s="3696"/>
      <c r="C275" s="504"/>
      <c r="D275" s="505"/>
      <c r="E275" s="3613"/>
      <c r="F275" s="3637"/>
      <c r="G275" s="3660"/>
      <c r="H275" s="268" t="s">
        <v>8</v>
      </c>
      <c r="I275" s="2540">
        <f>SUM(I270:I274)</f>
        <v>31</v>
      </c>
      <c r="J275" s="360">
        <f>SUM(J270:J274)</f>
        <v>70</v>
      </c>
      <c r="K275" s="360">
        <f>SUM(K270:K274)</f>
        <v>38</v>
      </c>
      <c r="L275" s="478"/>
      <c r="M275" s="3283"/>
      <c r="N275" s="3284"/>
      <c r="O275" s="3284"/>
      <c r="P275" s="3285"/>
    </row>
    <row r="276" spans="1:16" ht="33" customHeight="1" x14ac:dyDescent="0.25">
      <c r="A276" s="3286"/>
      <c r="B276" s="3232"/>
      <c r="C276" s="489"/>
      <c r="D276" s="506"/>
      <c r="E276" s="3611" t="s">
        <v>345</v>
      </c>
      <c r="F276" s="3635" t="s">
        <v>46</v>
      </c>
      <c r="G276" s="3658" t="s">
        <v>263</v>
      </c>
      <c r="H276" s="507" t="s">
        <v>27</v>
      </c>
      <c r="I276" s="2545"/>
      <c r="J276" s="491"/>
      <c r="K276" s="508"/>
      <c r="L276" s="492" t="s">
        <v>92</v>
      </c>
      <c r="M276" s="493" t="s">
        <v>264</v>
      </c>
      <c r="N276" s="494">
        <v>1</v>
      </c>
      <c r="O276" s="494">
        <v>1</v>
      </c>
      <c r="P276" s="3759" t="s">
        <v>1770</v>
      </c>
    </row>
    <row r="277" spans="1:16" ht="31.8" customHeight="1" x14ac:dyDescent="0.25">
      <c r="A277" s="3287"/>
      <c r="B277" s="3233"/>
      <c r="C277" s="497"/>
      <c r="D277" s="509"/>
      <c r="E277" s="3688"/>
      <c r="F277" s="3636"/>
      <c r="G277" s="3659"/>
      <c r="H277" s="467" t="s">
        <v>84</v>
      </c>
      <c r="I277" s="2546">
        <v>4.5999999999999996</v>
      </c>
      <c r="J277" s="468">
        <v>38.1</v>
      </c>
      <c r="K277" s="469">
        <v>6.2</v>
      </c>
      <c r="L277" s="271" t="s">
        <v>346</v>
      </c>
      <c r="M277" s="510" t="s">
        <v>264</v>
      </c>
      <c r="N277" s="499">
        <v>6</v>
      </c>
      <c r="O277" s="499">
        <v>6</v>
      </c>
      <c r="P277" s="3760"/>
    </row>
    <row r="278" spans="1:16" ht="30.6" customHeight="1" x14ac:dyDescent="0.25">
      <c r="A278" s="3287"/>
      <c r="B278" s="3233"/>
      <c r="C278" s="497"/>
      <c r="D278" s="509"/>
      <c r="E278" s="3688"/>
      <c r="F278" s="3636"/>
      <c r="G278" s="3659"/>
      <c r="H278" s="467" t="s">
        <v>89</v>
      </c>
      <c r="I278" s="2546"/>
      <c r="J278" s="468"/>
      <c r="K278" s="469"/>
      <c r="L278" s="471"/>
      <c r="M278" s="498"/>
      <c r="N278" s="499"/>
      <c r="O278" s="499"/>
      <c r="P278" s="3760"/>
    </row>
    <row r="279" spans="1:16" ht="32.4" customHeight="1" x14ac:dyDescent="0.25">
      <c r="A279" s="3287"/>
      <c r="B279" s="3233"/>
      <c r="C279" s="497"/>
      <c r="D279" s="509"/>
      <c r="E279" s="3688"/>
      <c r="F279" s="3636"/>
      <c r="G279" s="3659"/>
      <c r="H279" s="467" t="s">
        <v>91</v>
      </c>
      <c r="I279" s="2546">
        <v>26.4</v>
      </c>
      <c r="J279" s="468">
        <v>31.9</v>
      </c>
      <c r="K279" s="469">
        <v>31.8</v>
      </c>
      <c r="L279" s="471"/>
      <c r="M279" s="498"/>
      <c r="N279" s="499"/>
      <c r="O279" s="499"/>
      <c r="P279" s="3760"/>
    </row>
    <row r="280" spans="1:16" ht="14.4" thickBot="1" x14ac:dyDescent="0.3">
      <c r="A280" s="3287"/>
      <c r="B280" s="3233"/>
      <c r="C280" s="497"/>
      <c r="D280" s="509"/>
      <c r="E280" s="3688"/>
      <c r="F280" s="3636"/>
      <c r="G280" s="3659"/>
      <c r="H280" s="472" t="s">
        <v>137</v>
      </c>
      <c r="I280" s="2547"/>
      <c r="J280" s="473"/>
      <c r="K280" s="474"/>
      <c r="L280" s="475"/>
      <c r="M280" s="500"/>
      <c r="N280" s="501"/>
      <c r="O280" s="501"/>
      <c r="P280" s="3761"/>
    </row>
    <row r="281" spans="1:16" ht="14.4" thickBot="1" x14ac:dyDescent="0.3">
      <c r="A281" s="503"/>
      <c r="B281" s="3234"/>
      <c r="C281" s="511"/>
      <c r="D281" s="512"/>
      <c r="E281" s="3689"/>
      <c r="F281" s="3637"/>
      <c r="G281" s="3660"/>
      <c r="H281" s="476" t="s">
        <v>8</v>
      </c>
      <c r="I281" s="2548">
        <f>SUM(I276:I280)</f>
        <v>31</v>
      </c>
      <c r="J281" s="477">
        <f>SUM(J276:J280)</f>
        <v>70</v>
      </c>
      <c r="K281" s="477">
        <f>SUM(K276:K280)</f>
        <v>38</v>
      </c>
      <c r="L281" s="478"/>
      <c r="M281" s="3283"/>
      <c r="N281" s="3284"/>
      <c r="O281" s="3284"/>
      <c r="P281" s="3285"/>
    </row>
    <row r="282" spans="1:16" ht="13.8" customHeight="1" thickBot="1" x14ac:dyDescent="0.3">
      <c r="A282" s="307" t="s">
        <v>29</v>
      </c>
      <c r="B282" s="417" t="s">
        <v>9</v>
      </c>
      <c r="C282" s="3641" t="s">
        <v>308</v>
      </c>
      <c r="D282" s="3641"/>
      <c r="E282" s="3641"/>
      <c r="F282" s="3641"/>
      <c r="G282" s="3642"/>
      <c r="H282" s="418" t="s">
        <v>8</v>
      </c>
      <c r="I282" s="772">
        <f>I275*1</f>
        <v>31</v>
      </c>
      <c r="J282" s="419">
        <f>J275*1</f>
        <v>70</v>
      </c>
      <c r="K282" s="419">
        <f>K275*1</f>
        <v>38</v>
      </c>
      <c r="L282" s="420"/>
      <c r="M282" s="420"/>
      <c r="N282" s="420"/>
      <c r="O282" s="420"/>
      <c r="P282" s="421"/>
    </row>
    <row r="283" spans="1:16" ht="13.8" thickBot="1" x14ac:dyDescent="0.3">
      <c r="A283" s="422" t="s">
        <v>29</v>
      </c>
      <c r="B283" s="423" t="s">
        <v>25</v>
      </c>
      <c r="C283" s="3272" t="s">
        <v>347</v>
      </c>
      <c r="D283" s="3273"/>
      <c r="E283" s="3273"/>
      <c r="F283" s="3273"/>
      <c r="G283" s="3273"/>
      <c r="H283" s="3273"/>
      <c r="I283" s="3273"/>
      <c r="J283" s="3273"/>
      <c r="K283" s="3273"/>
      <c r="L283" s="3273"/>
      <c r="M283" s="3273"/>
      <c r="N283" s="3273"/>
      <c r="O283" s="3690"/>
      <c r="P283" s="3691"/>
    </row>
    <row r="284" spans="1:16" ht="46.8" customHeight="1" thickBot="1" x14ac:dyDescent="0.3">
      <c r="A284" s="513"/>
      <c r="B284" s="401"/>
      <c r="C284" s="514"/>
      <c r="D284" s="514"/>
      <c r="E284" s="514"/>
      <c r="F284" s="514"/>
      <c r="G284" s="514"/>
      <c r="H284" s="514"/>
      <c r="I284" s="514"/>
      <c r="J284" s="514"/>
      <c r="K284" s="514"/>
      <c r="L284" s="465" t="s">
        <v>348</v>
      </c>
      <c r="M284" s="426" t="s">
        <v>264</v>
      </c>
      <c r="N284" s="427"/>
      <c r="O284" s="459"/>
      <c r="P284" s="429"/>
    </row>
    <row r="285" spans="1:16" ht="13.2" customHeight="1" x14ac:dyDescent="0.25">
      <c r="A285" s="298" t="s">
        <v>29</v>
      </c>
      <c r="B285" s="3645" t="s">
        <v>25</v>
      </c>
      <c r="C285" s="299" t="s">
        <v>7</v>
      </c>
      <c r="D285" s="300"/>
      <c r="E285" s="3692" t="s">
        <v>349</v>
      </c>
      <c r="F285" s="3685" t="s">
        <v>46</v>
      </c>
      <c r="G285" s="3638" t="s">
        <v>28</v>
      </c>
      <c r="H285" s="301" t="s">
        <v>27</v>
      </c>
      <c r="I285" s="2559">
        <f>I291</f>
        <v>0</v>
      </c>
      <c r="J285" s="2560">
        <f t="shared" ref="J285:K289" si="11">J291</f>
        <v>0</v>
      </c>
      <c r="K285" s="2560">
        <f t="shared" si="11"/>
        <v>0</v>
      </c>
      <c r="L285" s="431" t="s">
        <v>254</v>
      </c>
      <c r="M285" s="432" t="s">
        <v>264</v>
      </c>
      <c r="N285" s="515"/>
      <c r="O285" s="515"/>
      <c r="P285" s="3274"/>
    </row>
    <row r="286" spans="1:16" ht="26.4" x14ac:dyDescent="0.25">
      <c r="A286" s="302"/>
      <c r="B286" s="3646"/>
      <c r="C286" s="303"/>
      <c r="D286" s="304"/>
      <c r="E286" s="3693"/>
      <c r="F286" s="3686"/>
      <c r="G286" s="3639"/>
      <c r="H286" s="305" t="s">
        <v>84</v>
      </c>
      <c r="I286" s="2561">
        <f>I292</f>
        <v>650</v>
      </c>
      <c r="J286" s="2562">
        <f t="shared" si="11"/>
        <v>210.4</v>
      </c>
      <c r="K286" s="2562">
        <f t="shared" si="11"/>
        <v>0</v>
      </c>
      <c r="L286" s="435" t="s">
        <v>350</v>
      </c>
      <c r="M286" s="436" t="s">
        <v>264</v>
      </c>
      <c r="N286" s="516"/>
      <c r="O286" s="516"/>
      <c r="P286" s="3275"/>
    </row>
    <row r="287" spans="1:16" x14ac:dyDescent="0.25">
      <c r="A287" s="302"/>
      <c r="B287" s="3646"/>
      <c r="C287" s="303"/>
      <c r="D287" s="304"/>
      <c r="E287" s="3693"/>
      <c r="F287" s="3686"/>
      <c r="G287" s="3639"/>
      <c r="H287" s="305" t="s">
        <v>89</v>
      </c>
      <c r="I287" s="2561">
        <f>I293</f>
        <v>0</v>
      </c>
      <c r="J287" s="2562">
        <f t="shared" si="11"/>
        <v>0</v>
      </c>
      <c r="K287" s="2562">
        <f>K293</f>
        <v>0</v>
      </c>
      <c r="L287" s="435"/>
      <c r="M287" s="436"/>
      <c r="N287" s="437"/>
      <c r="O287" s="516"/>
      <c r="P287" s="3275"/>
    </row>
    <row r="288" spans="1:16" x14ac:dyDescent="0.25">
      <c r="A288" s="302"/>
      <c r="B288" s="3646"/>
      <c r="C288" s="303"/>
      <c r="D288" s="304"/>
      <c r="E288" s="3693"/>
      <c r="F288" s="3686"/>
      <c r="G288" s="3639"/>
      <c r="H288" s="305" t="s">
        <v>91</v>
      </c>
      <c r="I288" s="2561">
        <f>I294</f>
        <v>478</v>
      </c>
      <c r="J288" s="2562">
        <f t="shared" si="11"/>
        <v>0</v>
      </c>
      <c r="K288" s="2562">
        <f>K294</f>
        <v>0</v>
      </c>
      <c r="L288" s="435"/>
      <c r="M288" s="436"/>
      <c r="N288" s="437"/>
      <c r="O288" s="516"/>
      <c r="P288" s="3275"/>
    </row>
    <row r="289" spans="1:16" ht="13.8" thickBot="1" x14ac:dyDescent="0.3">
      <c r="A289" s="302"/>
      <c r="B289" s="3646"/>
      <c r="C289" s="303"/>
      <c r="D289" s="304"/>
      <c r="E289" s="3693"/>
      <c r="F289" s="3686"/>
      <c r="G289" s="3639"/>
      <c r="H289" s="306" t="s">
        <v>137</v>
      </c>
      <c r="I289" s="2563">
        <f>I295</f>
        <v>0</v>
      </c>
      <c r="J289" s="2564">
        <f t="shared" si="11"/>
        <v>0</v>
      </c>
      <c r="K289" s="2564">
        <f t="shared" si="11"/>
        <v>0</v>
      </c>
      <c r="L289" s="439"/>
      <c r="M289" s="440"/>
      <c r="N289" s="441"/>
      <c r="O289" s="517"/>
      <c r="P289" s="442"/>
    </row>
    <row r="290" spans="1:16" ht="13.8" thickBot="1" x14ac:dyDescent="0.3">
      <c r="A290" s="307"/>
      <c r="B290" s="3647"/>
      <c r="C290" s="308"/>
      <c r="D290" s="309"/>
      <c r="E290" s="3694"/>
      <c r="F290" s="3687"/>
      <c r="G290" s="3640"/>
      <c r="H290" s="310" t="s">
        <v>8</v>
      </c>
      <c r="I290" s="2565">
        <f>SUM(I285:I289)</f>
        <v>1128</v>
      </c>
      <c r="J290" s="2566">
        <f>SUM(J285:J289)</f>
        <v>210.4</v>
      </c>
      <c r="K290" s="2566">
        <f>SUM(K285:K289)</f>
        <v>0</v>
      </c>
      <c r="L290" s="3276"/>
      <c r="M290" s="3277"/>
      <c r="N290" s="3278"/>
      <c r="O290" s="518"/>
      <c r="P290" s="3279"/>
    </row>
    <row r="291" spans="1:16" ht="40.799999999999997" customHeight="1" x14ac:dyDescent="0.25">
      <c r="A291" s="3270"/>
      <c r="B291" s="3229"/>
      <c r="C291" s="300"/>
      <c r="D291" s="311"/>
      <c r="E291" s="3611" t="s">
        <v>351</v>
      </c>
      <c r="F291" s="3685" t="s">
        <v>46</v>
      </c>
      <c r="G291" s="3638" t="s">
        <v>109</v>
      </c>
      <c r="H291" s="312" t="s">
        <v>27</v>
      </c>
      <c r="I291" s="164"/>
      <c r="J291" s="491"/>
      <c r="K291" s="508"/>
      <c r="L291" s="492" t="s">
        <v>92</v>
      </c>
      <c r="M291" s="493" t="s">
        <v>264</v>
      </c>
      <c r="N291" s="494"/>
      <c r="O291" s="515"/>
      <c r="P291" s="3759" t="s">
        <v>1771</v>
      </c>
    </row>
    <row r="292" spans="1:16" ht="46.8" customHeight="1" x14ac:dyDescent="0.25">
      <c r="A292" s="3271"/>
      <c r="B292" s="3230"/>
      <c r="C292" s="304"/>
      <c r="D292" s="313"/>
      <c r="E292" s="3612"/>
      <c r="F292" s="3686"/>
      <c r="G292" s="3639"/>
      <c r="H292" s="314" t="s">
        <v>84</v>
      </c>
      <c r="I292" s="697">
        <v>650</v>
      </c>
      <c r="J292" s="468">
        <v>210.4</v>
      </c>
      <c r="K292" s="469">
        <v>0</v>
      </c>
      <c r="L292" s="470" t="s">
        <v>352</v>
      </c>
      <c r="M292" s="510" t="s">
        <v>264</v>
      </c>
      <c r="N292" s="499"/>
      <c r="O292" s="516"/>
      <c r="P292" s="3760"/>
    </row>
    <row r="293" spans="1:16" ht="42.6" customHeight="1" x14ac:dyDescent="0.25">
      <c r="A293" s="3271"/>
      <c r="B293" s="3230"/>
      <c r="C293" s="304"/>
      <c r="D293" s="313"/>
      <c r="E293" s="3612"/>
      <c r="F293" s="3686"/>
      <c r="G293" s="3639"/>
      <c r="H293" s="314" t="s">
        <v>89</v>
      </c>
      <c r="I293" s="697"/>
      <c r="J293" s="468"/>
      <c r="K293" s="469"/>
      <c r="L293" s="471"/>
      <c r="M293" s="498"/>
      <c r="N293" s="499"/>
      <c r="O293" s="516"/>
      <c r="P293" s="3760"/>
    </row>
    <row r="294" spans="1:16" ht="43.8" customHeight="1" x14ac:dyDescent="0.25">
      <c r="A294" s="3271"/>
      <c r="B294" s="3230"/>
      <c r="C294" s="304"/>
      <c r="D294" s="313"/>
      <c r="E294" s="3612"/>
      <c r="F294" s="3686"/>
      <c r="G294" s="3639"/>
      <c r="H294" s="314" t="s">
        <v>91</v>
      </c>
      <c r="I294" s="697">
        <v>478</v>
      </c>
      <c r="J294" s="468">
        <v>0</v>
      </c>
      <c r="K294" s="469"/>
      <c r="L294" s="471"/>
      <c r="M294" s="498"/>
      <c r="N294" s="499"/>
      <c r="O294" s="437"/>
      <c r="P294" s="3760"/>
    </row>
    <row r="295" spans="1:16" ht="41.4" customHeight="1" thickBot="1" x14ac:dyDescent="0.3">
      <c r="A295" s="3271"/>
      <c r="B295" s="3230"/>
      <c r="C295" s="304"/>
      <c r="D295" s="313"/>
      <c r="E295" s="3612"/>
      <c r="F295" s="3686"/>
      <c r="G295" s="3639"/>
      <c r="H295" s="315" t="s">
        <v>137</v>
      </c>
      <c r="I295" s="757"/>
      <c r="J295" s="438"/>
      <c r="K295" s="446"/>
      <c r="L295" s="439"/>
      <c r="M295" s="440"/>
      <c r="N295" s="441"/>
      <c r="O295" s="441"/>
      <c r="P295" s="3761"/>
    </row>
    <row r="296" spans="1:16" ht="13.8" customHeight="1" thickBot="1" x14ac:dyDescent="0.3">
      <c r="A296" s="307"/>
      <c r="B296" s="3231"/>
      <c r="C296" s="316"/>
      <c r="D296" s="317"/>
      <c r="E296" s="3613"/>
      <c r="F296" s="3687"/>
      <c r="G296" s="3640"/>
      <c r="H296" s="310" t="s">
        <v>8</v>
      </c>
      <c r="I296" s="2544">
        <f>SUM(I291:I295)</f>
        <v>1128</v>
      </c>
      <c r="J296" s="443">
        <f>SUM(J291:J295)</f>
        <v>210.4</v>
      </c>
      <c r="K296" s="443">
        <f>SUM(K291:K295)</f>
        <v>0</v>
      </c>
      <c r="L296" s="3276"/>
      <c r="M296" s="3277"/>
      <c r="N296" s="3278"/>
      <c r="O296" s="3278"/>
      <c r="P296" s="3279"/>
    </row>
    <row r="297" spans="1:16" ht="14.4" customHeight="1" thickBot="1" x14ac:dyDescent="0.3">
      <c r="A297" s="357" t="s">
        <v>29</v>
      </c>
      <c r="B297" s="375" t="s">
        <v>25</v>
      </c>
      <c r="C297" s="3586" t="s">
        <v>308</v>
      </c>
      <c r="D297" s="3586"/>
      <c r="E297" s="3586"/>
      <c r="F297" s="3586"/>
      <c r="G297" s="3587"/>
      <c r="H297" s="376" t="s">
        <v>8</v>
      </c>
      <c r="I297" s="967">
        <f>I290*1</f>
        <v>1128</v>
      </c>
      <c r="J297" s="377">
        <f>J290*1</f>
        <v>210.4</v>
      </c>
      <c r="K297" s="377">
        <f>K290*1</f>
        <v>0</v>
      </c>
      <c r="L297" s="378"/>
      <c r="M297" s="378"/>
      <c r="N297" s="378"/>
      <c r="O297" s="378"/>
      <c r="P297" s="379"/>
    </row>
    <row r="298" spans="1:16" ht="14.4" customHeight="1" thickBot="1" x14ac:dyDescent="0.3">
      <c r="A298" s="380" t="s">
        <v>29</v>
      </c>
      <c r="B298" s="380"/>
      <c r="C298" s="3588" t="s">
        <v>309</v>
      </c>
      <c r="D298" s="3588"/>
      <c r="E298" s="3588"/>
      <c r="F298" s="3588"/>
      <c r="G298" s="3589"/>
      <c r="H298" s="381" t="s">
        <v>8</v>
      </c>
      <c r="I298" s="2542">
        <f>I267+I282+I297</f>
        <v>1464.8</v>
      </c>
      <c r="J298" s="382">
        <f>J267+J282+J297</f>
        <v>615.1</v>
      </c>
      <c r="K298" s="382">
        <f>K267+K282+K297</f>
        <v>197.2</v>
      </c>
      <c r="L298" s="383"/>
      <c r="M298" s="383"/>
      <c r="N298" s="383"/>
      <c r="O298" s="383"/>
      <c r="P298" s="384"/>
    </row>
    <row r="299" spans="1:16" ht="14.4" thickBot="1" x14ac:dyDescent="0.3">
      <c r="A299" s="320" t="s">
        <v>30</v>
      </c>
      <c r="B299" s="597"/>
      <c r="C299" s="599" t="s">
        <v>353</v>
      </c>
      <c r="D299" s="598"/>
      <c r="E299" s="3248"/>
      <c r="F299" s="598"/>
      <c r="G299" s="598"/>
      <c r="H299" s="598"/>
      <c r="I299" s="598"/>
      <c r="J299" s="598"/>
      <c r="K299" s="598"/>
      <c r="L299" s="600"/>
      <c r="M299" s="600"/>
      <c r="N299" s="598"/>
      <c r="O299" s="599"/>
      <c r="P299" s="2321"/>
    </row>
    <row r="300" spans="1:16" ht="55.8" thickBot="1" x14ac:dyDescent="0.3">
      <c r="A300" s="326"/>
      <c r="B300" s="327"/>
      <c r="C300" s="328"/>
      <c r="D300" s="328"/>
      <c r="E300" s="329"/>
      <c r="F300" s="328"/>
      <c r="G300" s="328"/>
      <c r="H300" s="328"/>
      <c r="I300" s="328"/>
      <c r="J300" s="328"/>
      <c r="K300" s="328"/>
      <c r="L300" s="330" t="s">
        <v>354</v>
      </c>
      <c r="M300" s="331" t="s">
        <v>355</v>
      </c>
      <c r="N300" s="428">
        <v>256385</v>
      </c>
      <c r="O300" s="3288">
        <v>83029</v>
      </c>
      <c r="P300" s="411"/>
    </row>
    <row r="301" spans="1:16" ht="14.4" thickBot="1" x14ac:dyDescent="0.3">
      <c r="A301" s="519" t="s">
        <v>30</v>
      </c>
      <c r="B301" s="520" t="s">
        <v>7</v>
      </c>
      <c r="C301" s="564" t="s">
        <v>356</v>
      </c>
      <c r="D301" s="337"/>
      <c r="E301" s="337"/>
      <c r="F301" s="337"/>
      <c r="G301" s="337"/>
      <c r="H301" s="337"/>
      <c r="I301" s="337"/>
      <c r="J301" s="337"/>
      <c r="K301" s="337"/>
      <c r="L301" s="337"/>
      <c r="M301" s="337"/>
      <c r="N301" s="337"/>
      <c r="O301" s="3625"/>
      <c r="P301" s="3626"/>
    </row>
    <row r="302" spans="1:16" ht="60" customHeight="1" thickBot="1" x14ac:dyDescent="0.3">
      <c r="A302" s="335"/>
      <c r="B302" s="338"/>
      <c r="C302" s="339"/>
      <c r="D302" s="339"/>
      <c r="E302" s="339"/>
      <c r="F302" s="339"/>
      <c r="G302" s="339"/>
      <c r="H302" s="339"/>
      <c r="I302" s="339"/>
      <c r="J302" s="339"/>
      <c r="K302" s="339"/>
      <c r="L302" s="340" t="s">
        <v>357</v>
      </c>
      <c r="M302" s="331" t="s">
        <v>264</v>
      </c>
      <c r="N302" s="460"/>
      <c r="O302" s="332"/>
      <c r="P302" s="411"/>
    </row>
    <row r="303" spans="1:16" ht="13.8" customHeight="1" x14ac:dyDescent="0.25">
      <c r="A303" s="3602" t="s">
        <v>30</v>
      </c>
      <c r="B303" s="3605" t="s">
        <v>7</v>
      </c>
      <c r="C303" s="3608" t="s">
        <v>7</v>
      </c>
      <c r="D303" s="361"/>
      <c r="E303" s="3611" t="s">
        <v>358</v>
      </c>
      <c r="F303" s="3614" t="s">
        <v>46</v>
      </c>
      <c r="G303" s="3599" t="s">
        <v>28</v>
      </c>
      <c r="H303" s="258" t="s">
        <v>27</v>
      </c>
      <c r="I303" s="2552">
        <f t="shared" ref="I303:K308" si="12">I310</f>
        <v>1.6</v>
      </c>
      <c r="J303" s="2552">
        <f t="shared" si="12"/>
        <v>1.6</v>
      </c>
      <c r="K303" s="2552">
        <f t="shared" si="12"/>
        <v>0.6</v>
      </c>
      <c r="L303" s="269" t="s">
        <v>254</v>
      </c>
      <c r="M303" s="270" t="s">
        <v>264</v>
      </c>
      <c r="N303" s="278"/>
      <c r="O303" s="278"/>
      <c r="P303" s="347"/>
    </row>
    <row r="304" spans="1:16" ht="13.8" x14ac:dyDescent="0.25">
      <c r="A304" s="3603"/>
      <c r="B304" s="3606"/>
      <c r="C304" s="3609"/>
      <c r="D304" s="363"/>
      <c r="E304" s="3612"/>
      <c r="F304" s="3597"/>
      <c r="G304" s="3600"/>
      <c r="H304" s="259" t="s">
        <v>84</v>
      </c>
      <c r="I304" s="2554">
        <f t="shared" si="12"/>
        <v>328.3</v>
      </c>
      <c r="J304" s="2554">
        <f t="shared" si="12"/>
        <v>328.3</v>
      </c>
      <c r="K304" s="2554">
        <f t="shared" si="12"/>
        <v>328.3</v>
      </c>
      <c r="L304" s="3674" t="s">
        <v>359</v>
      </c>
      <c r="M304" s="3676" t="s">
        <v>360</v>
      </c>
      <c r="N304" s="3678">
        <v>74</v>
      </c>
      <c r="O304" s="3678">
        <v>24.6</v>
      </c>
      <c r="P304" s="3680"/>
    </row>
    <row r="305" spans="1:16" ht="13.8" x14ac:dyDescent="0.25">
      <c r="A305" s="3603"/>
      <c r="B305" s="3606"/>
      <c r="C305" s="3609"/>
      <c r="D305" s="363"/>
      <c r="E305" s="3612"/>
      <c r="F305" s="3597"/>
      <c r="G305" s="3600"/>
      <c r="H305" s="259" t="s">
        <v>89</v>
      </c>
      <c r="I305" s="2554">
        <f t="shared" si="12"/>
        <v>1516.5</v>
      </c>
      <c r="J305" s="2554">
        <f>J312</f>
        <v>1516.5</v>
      </c>
      <c r="K305" s="2554">
        <f>K312</f>
        <v>87</v>
      </c>
      <c r="L305" s="3675"/>
      <c r="M305" s="3677"/>
      <c r="N305" s="3679"/>
      <c r="O305" s="3679"/>
      <c r="P305" s="3681"/>
    </row>
    <row r="306" spans="1:16" ht="13.8" x14ac:dyDescent="0.25">
      <c r="A306" s="3603"/>
      <c r="B306" s="3606"/>
      <c r="C306" s="3609"/>
      <c r="D306" s="363"/>
      <c r="E306" s="262"/>
      <c r="F306" s="3597"/>
      <c r="G306" s="3600"/>
      <c r="H306" s="259" t="s">
        <v>91</v>
      </c>
      <c r="I306" s="2554">
        <f t="shared" si="12"/>
        <v>1844.7</v>
      </c>
      <c r="J306" s="2554">
        <f>J313</f>
        <v>1844.7</v>
      </c>
      <c r="K306" s="2554">
        <f>K313</f>
        <v>138.9</v>
      </c>
      <c r="L306" s="273"/>
      <c r="M306" s="274"/>
      <c r="N306" s="279"/>
      <c r="O306" s="279"/>
      <c r="P306" s="354"/>
    </row>
    <row r="307" spans="1:16" ht="13.8" x14ac:dyDescent="0.25">
      <c r="A307" s="3603"/>
      <c r="B307" s="3606"/>
      <c r="C307" s="3609"/>
      <c r="D307" s="363"/>
      <c r="E307" s="522"/>
      <c r="F307" s="3597"/>
      <c r="G307" s="3600"/>
      <c r="H307" s="259" t="s">
        <v>137</v>
      </c>
      <c r="I307" s="2558">
        <f t="shared" si="12"/>
        <v>0</v>
      </c>
      <c r="J307" s="2558">
        <f t="shared" si="12"/>
        <v>0</v>
      </c>
      <c r="K307" s="2558">
        <f>K314</f>
        <v>0</v>
      </c>
      <c r="L307" s="284"/>
      <c r="M307" s="285"/>
      <c r="N307" s="286"/>
      <c r="O307" s="286"/>
      <c r="P307" s="372"/>
    </row>
    <row r="308" spans="1:16" ht="14.4" thickBot="1" x14ac:dyDescent="0.3">
      <c r="A308" s="3603"/>
      <c r="B308" s="3606"/>
      <c r="C308" s="3609"/>
      <c r="D308" s="363"/>
      <c r="E308" s="522"/>
      <c r="F308" s="3597"/>
      <c r="G308" s="3600"/>
      <c r="H308" s="523" t="s">
        <v>361</v>
      </c>
      <c r="I308" s="2558">
        <f t="shared" si="12"/>
        <v>0</v>
      </c>
      <c r="J308" s="2558">
        <f t="shared" si="12"/>
        <v>439.8</v>
      </c>
      <c r="K308" s="2558">
        <f t="shared" si="12"/>
        <v>439.8</v>
      </c>
      <c r="L308" s="353"/>
      <c r="M308" s="525"/>
      <c r="N308" s="526"/>
      <c r="O308" s="526"/>
      <c r="P308" s="527"/>
    </row>
    <row r="309" spans="1:16" ht="14.4" thickBot="1" x14ac:dyDescent="0.3">
      <c r="A309" s="3604"/>
      <c r="B309" s="3607"/>
      <c r="C309" s="3610"/>
      <c r="D309" s="367"/>
      <c r="E309" s="528"/>
      <c r="F309" s="3615"/>
      <c r="G309" s="3601"/>
      <c r="H309" s="268" t="s">
        <v>8</v>
      </c>
      <c r="I309" s="360">
        <f>SUM(I303:I308)</f>
        <v>3691.1000000000004</v>
      </c>
      <c r="J309" s="360">
        <f>SUM(J303:J308)</f>
        <v>4130.9000000000005</v>
      </c>
      <c r="K309" s="360">
        <f>SUM(K303:K308)</f>
        <v>994.60000000000014</v>
      </c>
      <c r="L309" s="461"/>
      <c r="M309" s="462"/>
      <c r="N309" s="283"/>
      <c r="O309" s="283"/>
      <c r="P309" s="463"/>
    </row>
    <row r="310" spans="1:16" ht="98.4" customHeight="1" x14ac:dyDescent="0.25">
      <c r="A310" s="3602"/>
      <c r="B310" s="3605"/>
      <c r="C310" s="3608"/>
      <c r="D310" s="361"/>
      <c r="E310" s="3611" t="s">
        <v>362</v>
      </c>
      <c r="F310" s="3682" t="s">
        <v>46</v>
      </c>
      <c r="G310" s="3599" t="s">
        <v>263</v>
      </c>
      <c r="H310" s="261" t="s">
        <v>27</v>
      </c>
      <c r="I310" s="345">
        <v>1.6</v>
      </c>
      <c r="J310" s="345">
        <v>1.6</v>
      </c>
      <c r="K310" s="362">
        <v>0.6</v>
      </c>
      <c r="L310" s="269" t="s">
        <v>92</v>
      </c>
      <c r="M310" s="270" t="s">
        <v>264</v>
      </c>
      <c r="N310" s="278"/>
      <c r="O310" s="278"/>
      <c r="P310" s="3726" t="s">
        <v>1772</v>
      </c>
    </row>
    <row r="311" spans="1:16" ht="92.4" customHeight="1" x14ac:dyDescent="0.25">
      <c r="A311" s="3603"/>
      <c r="B311" s="3606"/>
      <c r="C311" s="3609"/>
      <c r="D311" s="363"/>
      <c r="E311" s="3612"/>
      <c r="F311" s="3683"/>
      <c r="G311" s="3600"/>
      <c r="H311" s="264" t="s">
        <v>84</v>
      </c>
      <c r="I311" s="352">
        <v>328.3</v>
      </c>
      <c r="J311" s="352">
        <v>328.3</v>
      </c>
      <c r="K311" s="364">
        <v>328.3</v>
      </c>
      <c r="L311" s="289" t="s">
        <v>359</v>
      </c>
      <c r="M311" s="2834" t="s">
        <v>360</v>
      </c>
      <c r="N311" s="279">
        <v>74</v>
      </c>
      <c r="O311" s="279">
        <v>24.6</v>
      </c>
      <c r="P311" s="3727"/>
    </row>
    <row r="312" spans="1:16" ht="59.4" customHeight="1" x14ac:dyDescent="0.25">
      <c r="A312" s="3603"/>
      <c r="B312" s="3606"/>
      <c r="C312" s="3609"/>
      <c r="D312" s="363"/>
      <c r="E312" s="3612"/>
      <c r="F312" s="3683"/>
      <c r="G312" s="3600"/>
      <c r="H312" s="264" t="s">
        <v>89</v>
      </c>
      <c r="I312" s="352">
        <v>1516.5</v>
      </c>
      <c r="J312" s="352">
        <v>1516.5</v>
      </c>
      <c r="K312" s="364">
        <v>87</v>
      </c>
      <c r="L312" s="290"/>
      <c r="M312" s="274"/>
      <c r="N312" s="279"/>
      <c r="O312" s="279"/>
      <c r="P312" s="3727"/>
    </row>
    <row r="313" spans="1:16" ht="73.8" customHeight="1" x14ac:dyDescent="0.25">
      <c r="A313" s="3603"/>
      <c r="B313" s="3606"/>
      <c r="C313" s="3609"/>
      <c r="D313" s="363"/>
      <c r="E313" s="3612"/>
      <c r="F313" s="3683"/>
      <c r="G313" s="3600"/>
      <c r="H313" s="264" t="s">
        <v>91</v>
      </c>
      <c r="I313" s="352">
        <v>1844.7</v>
      </c>
      <c r="J313" s="352">
        <v>1844.7</v>
      </c>
      <c r="K313" s="364">
        <v>138.9</v>
      </c>
      <c r="L313" s="273"/>
      <c r="M313" s="274"/>
      <c r="N313" s="279"/>
      <c r="O313" s="279"/>
      <c r="P313" s="3727"/>
    </row>
    <row r="314" spans="1:16" ht="73.2" customHeight="1" x14ac:dyDescent="0.25">
      <c r="A314" s="3603"/>
      <c r="B314" s="3606"/>
      <c r="C314" s="3609"/>
      <c r="D314" s="363"/>
      <c r="E314" s="3612"/>
      <c r="F314" s="3683"/>
      <c r="G314" s="3600"/>
      <c r="H314" s="264" t="s">
        <v>137</v>
      </c>
      <c r="I314" s="371"/>
      <c r="J314" s="371"/>
      <c r="K314" s="412"/>
      <c r="L314" s="284"/>
      <c r="M314" s="285"/>
      <c r="N314" s="286"/>
      <c r="O314" s="286"/>
      <c r="P314" s="3727"/>
    </row>
    <row r="315" spans="1:16" ht="55.2" customHeight="1" thickBot="1" x14ac:dyDescent="0.3">
      <c r="A315" s="3603"/>
      <c r="B315" s="3606"/>
      <c r="C315" s="3609"/>
      <c r="D315" s="363"/>
      <c r="E315" s="3612"/>
      <c r="F315" s="3683"/>
      <c r="G315" s="3600"/>
      <c r="H315" s="529" t="s">
        <v>361</v>
      </c>
      <c r="I315" s="524"/>
      <c r="J315" s="524">
        <v>439.8</v>
      </c>
      <c r="K315" s="530">
        <v>439.8</v>
      </c>
      <c r="L315" s="353"/>
      <c r="M315" s="525"/>
      <c r="N315" s="526"/>
      <c r="O315" s="526"/>
      <c r="P315" s="3728"/>
    </row>
    <row r="316" spans="1:16" ht="14.4" thickBot="1" x14ac:dyDescent="0.3">
      <c r="A316" s="3604"/>
      <c r="B316" s="3607"/>
      <c r="C316" s="3610"/>
      <c r="D316" s="367"/>
      <c r="E316" s="3613"/>
      <c r="F316" s="3684"/>
      <c r="G316" s="3601"/>
      <c r="H316" s="268" t="s">
        <v>8</v>
      </c>
      <c r="I316" s="360">
        <f>SUM(I310:I315)</f>
        <v>3691.1000000000004</v>
      </c>
      <c r="J316" s="360">
        <f>SUM(J310:J315)</f>
        <v>4130.9000000000005</v>
      </c>
      <c r="K316" s="360">
        <f>SUM(K310:K315)</f>
        <v>994.60000000000014</v>
      </c>
      <c r="L316" s="461"/>
      <c r="M316" s="462"/>
      <c r="N316" s="283"/>
      <c r="O316" s="283"/>
      <c r="P316" s="463"/>
    </row>
    <row r="317" spans="1:16" ht="22.2" customHeight="1" thickBot="1" x14ac:dyDescent="0.3">
      <c r="A317" s="503" t="s">
        <v>30</v>
      </c>
      <c r="B317" s="531" t="s">
        <v>7</v>
      </c>
      <c r="C317" s="3661" t="s">
        <v>308</v>
      </c>
      <c r="D317" s="3661"/>
      <c r="E317" s="3661"/>
      <c r="F317" s="3661"/>
      <c r="G317" s="3662"/>
      <c r="H317" s="479" t="s">
        <v>8</v>
      </c>
      <c r="I317" s="377">
        <f>I309*1</f>
        <v>3691.1000000000004</v>
      </c>
      <c r="J317" s="377">
        <f>J309*1</f>
        <v>4130.9000000000005</v>
      </c>
      <c r="K317" s="377">
        <f>K309*1</f>
        <v>994.60000000000014</v>
      </c>
      <c r="L317" s="378"/>
      <c r="M317" s="378"/>
      <c r="N317" s="378"/>
      <c r="O317" s="378"/>
      <c r="P317" s="379"/>
    </row>
    <row r="318" spans="1:16" ht="22.2" customHeight="1" thickBot="1" x14ac:dyDescent="0.3">
      <c r="A318" s="532" t="s">
        <v>30</v>
      </c>
      <c r="B318" s="533" t="s">
        <v>9</v>
      </c>
      <c r="C318" s="564" t="s">
        <v>363</v>
      </c>
      <c r="D318" s="337"/>
      <c r="E318" s="337"/>
      <c r="F318" s="337"/>
      <c r="G318" s="337"/>
      <c r="H318" s="337"/>
      <c r="I318" s="337"/>
      <c r="J318" s="337"/>
      <c r="K318" s="337"/>
      <c r="L318" s="337"/>
      <c r="M318" s="337"/>
      <c r="N318" s="337"/>
      <c r="O318" s="3625"/>
      <c r="P318" s="3626"/>
    </row>
    <row r="319" spans="1:16" ht="28.2" thickBot="1" x14ac:dyDescent="0.3">
      <c r="A319" s="483"/>
      <c r="B319" s="484"/>
      <c r="C319" s="485"/>
      <c r="D319" s="485"/>
      <c r="E319" s="485"/>
      <c r="F319" s="485"/>
      <c r="G319" s="485"/>
      <c r="H319" s="485"/>
      <c r="I319" s="485"/>
      <c r="J319" s="485"/>
      <c r="K319" s="485"/>
      <c r="L319" s="3315" t="s">
        <v>364</v>
      </c>
      <c r="M319" s="3316" t="s">
        <v>264</v>
      </c>
      <c r="N319" s="3317"/>
      <c r="O319" s="3317"/>
      <c r="P319" s="3318"/>
    </row>
    <row r="320" spans="1:16" ht="13.8" customHeight="1" x14ac:dyDescent="0.25">
      <c r="A320" s="3663" t="s">
        <v>30</v>
      </c>
      <c r="B320" s="3666" t="s">
        <v>9</v>
      </c>
      <c r="C320" s="3669" t="s">
        <v>7</v>
      </c>
      <c r="D320" s="506"/>
      <c r="E320" s="3611" t="s">
        <v>1773</v>
      </c>
      <c r="F320" s="3656" t="s">
        <v>46</v>
      </c>
      <c r="G320" s="3658" t="s">
        <v>28</v>
      </c>
      <c r="H320" s="258" t="s">
        <v>27</v>
      </c>
      <c r="I320" s="2551">
        <f>I326</f>
        <v>0.5</v>
      </c>
      <c r="J320" s="2552">
        <f t="shared" ref="J320:K324" si="13">J326</f>
        <v>0.5</v>
      </c>
      <c r="K320" s="2552">
        <f t="shared" si="13"/>
        <v>0.4</v>
      </c>
      <c r="L320" s="492" t="s">
        <v>254</v>
      </c>
      <c r="M320" s="493" t="s">
        <v>264</v>
      </c>
      <c r="N320" s="494"/>
      <c r="O320" s="494"/>
      <c r="P320" s="3282"/>
    </row>
    <row r="321" spans="1:16" ht="27.6" x14ac:dyDescent="0.25">
      <c r="A321" s="3664"/>
      <c r="B321" s="3667"/>
      <c r="C321" s="3670"/>
      <c r="D321" s="509"/>
      <c r="E321" s="3612"/>
      <c r="F321" s="3636"/>
      <c r="G321" s="3659"/>
      <c r="H321" s="259" t="s">
        <v>84</v>
      </c>
      <c r="I321" s="2553">
        <f>I327</f>
        <v>278.60000000000002</v>
      </c>
      <c r="J321" s="2554">
        <f t="shared" si="13"/>
        <v>213.6</v>
      </c>
      <c r="K321" s="2554">
        <f t="shared" si="13"/>
        <v>196.7</v>
      </c>
      <c r="L321" s="273" t="s">
        <v>365</v>
      </c>
      <c r="M321" s="498" t="s">
        <v>264</v>
      </c>
      <c r="N321" s="534">
        <v>173</v>
      </c>
      <c r="O321" s="534"/>
      <c r="P321" s="540"/>
    </row>
    <row r="322" spans="1:16" ht="29.4" customHeight="1" x14ac:dyDescent="0.25">
      <c r="A322" s="3664"/>
      <c r="B322" s="3667"/>
      <c r="C322" s="3670"/>
      <c r="D322" s="509"/>
      <c r="E322" s="3612"/>
      <c r="F322" s="3636"/>
      <c r="G322" s="3659"/>
      <c r="H322" s="259" t="s">
        <v>89</v>
      </c>
      <c r="I322" s="2553">
        <f>I328</f>
        <v>0</v>
      </c>
      <c r="J322" s="2554">
        <f t="shared" si="13"/>
        <v>0</v>
      </c>
      <c r="K322" s="2554">
        <f t="shared" si="13"/>
        <v>0</v>
      </c>
      <c r="L322" s="471"/>
      <c r="M322" s="498"/>
      <c r="N322" s="499"/>
      <c r="O322" s="499"/>
      <c r="P322" s="540"/>
    </row>
    <row r="323" spans="1:16" ht="17.399999999999999" customHeight="1" x14ac:dyDescent="0.25">
      <c r="A323" s="3664"/>
      <c r="B323" s="3667"/>
      <c r="C323" s="3670"/>
      <c r="D323" s="509"/>
      <c r="E323" s="262"/>
      <c r="F323" s="3636"/>
      <c r="G323" s="3659"/>
      <c r="H323" s="259" t="s">
        <v>91</v>
      </c>
      <c r="I323" s="2553">
        <f>I329</f>
        <v>526</v>
      </c>
      <c r="J323" s="2554">
        <f t="shared" si="13"/>
        <v>347.1</v>
      </c>
      <c r="K323" s="2554">
        <f t="shared" si="13"/>
        <v>343.5</v>
      </c>
      <c r="L323" s="471"/>
      <c r="M323" s="498"/>
      <c r="N323" s="499"/>
      <c r="O323" s="499"/>
      <c r="P323" s="540"/>
    </row>
    <row r="324" spans="1:16" ht="14.4" thickBot="1" x14ac:dyDescent="0.3">
      <c r="A324" s="3664"/>
      <c r="B324" s="3667"/>
      <c r="C324" s="3670"/>
      <c r="D324" s="509"/>
      <c r="E324" s="522"/>
      <c r="F324" s="3636"/>
      <c r="G324" s="3659"/>
      <c r="H324" s="260" t="s">
        <v>137</v>
      </c>
      <c r="I324" s="2555">
        <f>I330</f>
        <v>0</v>
      </c>
      <c r="J324" s="2556">
        <f t="shared" si="13"/>
        <v>0</v>
      </c>
      <c r="K324" s="2556">
        <f t="shared" si="13"/>
        <v>0</v>
      </c>
      <c r="L324" s="475"/>
      <c r="M324" s="500"/>
      <c r="N324" s="501"/>
      <c r="O324" s="501"/>
      <c r="P324" s="502"/>
    </row>
    <row r="325" spans="1:16" ht="23.4" customHeight="1" thickBot="1" x14ac:dyDescent="0.3">
      <c r="A325" s="3665"/>
      <c r="B325" s="3668"/>
      <c r="C325" s="3671"/>
      <c r="D325" s="512"/>
      <c r="E325" s="528"/>
      <c r="F325" s="3657"/>
      <c r="G325" s="3660"/>
      <c r="H325" s="536" t="s">
        <v>8</v>
      </c>
      <c r="I325" s="2550">
        <f>SUM(I320:I324)</f>
        <v>805.1</v>
      </c>
      <c r="J325" s="566">
        <f>SUM(J320:J324)</f>
        <v>561.20000000000005</v>
      </c>
      <c r="K325" s="566">
        <f>SUM(K320:K324)</f>
        <v>540.6</v>
      </c>
      <c r="L325" s="3289"/>
      <c r="M325" s="3290"/>
      <c r="N325" s="3291"/>
      <c r="O325" s="3292"/>
      <c r="P325" s="3293"/>
    </row>
    <row r="326" spans="1:16" ht="33" customHeight="1" x14ac:dyDescent="0.25">
      <c r="A326" s="3663"/>
      <c r="B326" s="3666"/>
      <c r="C326" s="3669"/>
      <c r="D326" s="506"/>
      <c r="E326" s="3611" t="s">
        <v>99</v>
      </c>
      <c r="F326" s="3656" t="s">
        <v>46</v>
      </c>
      <c r="G326" s="3658" t="s">
        <v>263</v>
      </c>
      <c r="H326" s="507" t="s">
        <v>27</v>
      </c>
      <c r="I326" s="2545">
        <v>0.5</v>
      </c>
      <c r="J326" s="491">
        <v>0.5</v>
      </c>
      <c r="K326" s="508">
        <v>0.4</v>
      </c>
      <c r="L326" s="492" t="s">
        <v>92</v>
      </c>
      <c r="M326" s="493" t="s">
        <v>264</v>
      </c>
      <c r="N326" s="494"/>
      <c r="O326" s="494"/>
      <c r="P326" s="3759" t="s">
        <v>1774</v>
      </c>
    </row>
    <row r="327" spans="1:16" ht="54" customHeight="1" x14ac:dyDescent="0.25">
      <c r="A327" s="3664"/>
      <c r="B327" s="3667"/>
      <c r="C327" s="3670"/>
      <c r="D327" s="509"/>
      <c r="E327" s="3612"/>
      <c r="F327" s="3636"/>
      <c r="G327" s="3659"/>
      <c r="H327" s="467" t="s">
        <v>84</v>
      </c>
      <c r="I327" s="2549">
        <v>278.60000000000002</v>
      </c>
      <c r="J327" s="537">
        <v>213.6</v>
      </c>
      <c r="K327" s="538">
        <v>196.7</v>
      </c>
      <c r="L327" s="3306" t="s">
        <v>366</v>
      </c>
      <c r="M327" s="3319" t="s">
        <v>264</v>
      </c>
      <c r="N327" s="539">
        <v>143</v>
      </c>
      <c r="O327" s="539"/>
      <c r="P327" s="3760"/>
    </row>
    <row r="328" spans="1:16" ht="42" customHeight="1" x14ac:dyDescent="0.25">
      <c r="A328" s="3664"/>
      <c r="B328" s="3667"/>
      <c r="C328" s="3670"/>
      <c r="D328" s="509"/>
      <c r="E328" s="3612"/>
      <c r="F328" s="3636"/>
      <c r="G328" s="3659"/>
      <c r="H328" s="467" t="s">
        <v>89</v>
      </c>
      <c r="I328" s="2546"/>
      <c r="J328" s="468"/>
      <c r="K328" s="469"/>
      <c r="L328" s="3672" t="s">
        <v>367</v>
      </c>
      <c r="M328" s="3320"/>
      <c r="N328" s="499"/>
      <c r="O328" s="499"/>
      <c r="P328" s="3760"/>
    </row>
    <row r="329" spans="1:16" ht="43.2" customHeight="1" x14ac:dyDescent="0.25">
      <c r="A329" s="3664"/>
      <c r="B329" s="3667"/>
      <c r="C329" s="3670"/>
      <c r="D329" s="509"/>
      <c r="E329" s="3612"/>
      <c r="F329" s="3636"/>
      <c r="G329" s="3659"/>
      <c r="H329" s="467" t="s">
        <v>91</v>
      </c>
      <c r="I329" s="2546">
        <v>526</v>
      </c>
      <c r="J329" s="468">
        <v>347.1</v>
      </c>
      <c r="K329" s="469">
        <v>343.5</v>
      </c>
      <c r="L329" s="3673"/>
      <c r="M329" s="3320" t="s">
        <v>264</v>
      </c>
      <c r="N329" s="499">
        <v>35</v>
      </c>
      <c r="O329" s="499"/>
      <c r="P329" s="3760"/>
    </row>
    <row r="330" spans="1:16" ht="14.4" thickBot="1" x14ac:dyDescent="0.3">
      <c r="A330" s="3664"/>
      <c r="B330" s="3667"/>
      <c r="C330" s="3670"/>
      <c r="D330" s="509"/>
      <c r="E330" s="3612"/>
      <c r="F330" s="3636"/>
      <c r="G330" s="3659"/>
      <c r="H330" s="472" t="s">
        <v>137</v>
      </c>
      <c r="I330" s="2547"/>
      <c r="J330" s="473"/>
      <c r="K330" s="474"/>
      <c r="L330" s="475"/>
      <c r="M330" s="500"/>
      <c r="N330" s="501"/>
      <c r="O330" s="501"/>
      <c r="P330" s="3761"/>
    </row>
    <row r="331" spans="1:16" ht="14.4" thickBot="1" x14ac:dyDescent="0.3">
      <c r="A331" s="3665"/>
      <c r="B331" s="3668"/>
      <c r="C331" s="3671"/>
      <c r="D331" s="512"/>
      <c r="E331" s="3613"/>
      <c r="F331" s="3657"/>
      <c r="G331" s="3660"/>
      <c r="H331" s="476" t="s">
        <v>8</v>
      </c>
      <c r="I331" s="2548">
        <f>SUM(I326:I330)</f>
        <v>805.1</v>
      </c>
      <c r="J331" s="477">
        <f>SUM(J326:J330)</f>
        <v>561.20000000000005</v>
      </c>
      <c r="K331" s="477">
        <f>SUM(K326:K330)</f>
        <v>540.6</v>
      </c>
      <c r="L331" s="478"/>
      <c r="M331" s="3283"/>
      <c r="N331" s="3284"/>
      <c r="O331" s="3284"/>
      <c r="P331" s="3285"/>
    </row>
    <row r="332" spans="1:16" ht="14.4" customHeight="1" thickBot="1" x14ac:dyDescent="0.3">
      <c r="A332" s="503" t="s">
        <v>30</v>
      </c>
      <c r="B332" s="531" t="s">
        <v>9</v>
      </c>
      <c r="C332" s="3661" t="s">
        <v>308</v>
      </c>
      <c r="D332" s="3661"/>
      <c r="E332" s="3661"/>
      <c r="F332" s="3661"/>
      <c r="G332" s="3662"/>
      <c r="H332" s="479" t="s">
        <v>8</v>
      </c>
      <c r="I332" s="967">
        <f>I325*1</f>
        <v>805.1</v>
      </c>
      <c r="J332" s="377">
        <f>J325*1</f>
        <v>561.20000000000005</v>
      </c>
      <c r="K332" s="377">
        <f>K325*1</f>
        <v>540.6</v>
      </c>
      <c r="L332" s="378"/>
      <c r="M332" s="378"/>
      <c r="N332" s="378"/>
      <c r="O332" s="378"/>
      <c r="P332" s="379"/>
    </row>
    <row r="333" spans="1:16" ht="14.4" thickBot="1" x14ac:dyDescent="0.3">
      <c r="A333" s="335" t="s">
        <v>30</v>
      </c>
      <c r="B333" s="336" t="s">
        <v>25</v>
      </c>
      <c r="C333" s="564" t="s">
        <v>368</v>
      </c>
      <c r="D333" s="337"/>
      <c r="E333" s="337"/>
      <c r="F333" s="337"/>
      <c r="G333" s="337"/>
      <c r="H333" s="337"/>
      <c r="I333" s="337"/>
      <c r="J333" s="337"/>
      <c r="K333" s="337"/>
      <c r="L333" s="337"/>
      <c r="M333" s="337"/>
      <c r="N333" s="337"/>
      <c r="O333" s="3625"/>
      <c r="P333" s="3626"/>
    </row>
    <row r="334" spans="1:16" ht="28.2" thickBot="1" x14ac:dyDescent="0.3">
      <c r="A334" s="519"/>
      <c r="B334" s="338"/>
      <c r="C334" s="541"/>
      <c r="D334" s="541"/>
      <c r="E334" s="541"/>
      <c r="F334" s="541"/>
      <c r="G334" s="541"/>
      <c r="H334" s="541"/>
      <c r="I334" s="541"/>
      <c r="J334" s="541"/>
      <c r="K334" s="541"/>
      <c r="L334" s="340" t="s">
        <v>369</v>
      </c>
      <c r="M334" s="331" t="s">
        <v>264</v>
      </c>
      <c r="N334" s="385">
        <v>4</v>
      </c>
      <c r="O334" s="385">
        <v>3</v>
      </c>
      <c r="P334" s="411"/>
    </row>
    <row r="335" spans="1:16" ht="13.8" customHeight="1" x14ac:dyDescent="0.25">
      <c r="A335" s="341" t="s">
        <v>30</v>
      </c>
      <c r="B335" s="3627" t="s">
        <v>25</v>
      </c>
      <c r="C335" s="343" t="s">
        <v>7</v>
      </c>
      <c r="D335" s="344"/>
      <c r="E335" s="3611" t="s">
        <v>1775</v>
      </c>
      <c r="F335" s="3596" t="s">
        <v>46</v>
      </c>
      <c r="G335" s="3599" t="s">
        <v>28</v>
      </c>
      <c r="H335" s="258" t="s">
        <v>27</v>
      </c>
      <c r="I335" s="2551">
        <f>I341+I347+I353+I359+I365+I371+I377+I383+I389+I395</f>
        <v>11.7</v>
      </c>
      <c r="J335" s="2552">
        <f t="shared" ref="J335:K337" si="14">J341+J347+J353+J359+J365+J371+J377+J383+J389+J395</f>
        <v>11.7</v>
      </c>
      <c r="K335" s="2552">
        <f t="shared" si="14"/>
        <v>8.6000000000000014</v>
      </c>
      <c r="L335" s="269" t="s">
        <v>370</v>
      </c>
      <c r="M335" s="270" t="s">
        <v>264</v>
      </c>
      <c r="N335" s="278">
        <v>5</v>
      </c>
      <c r="O335" s="278">
        <v>4</v>
      </c>
      <c r="P335" s="347"/>
    </row>
    <row r="336" spans="1:16" ht="13.8" x14ac:dyDescent="0.25">
      <c r="A336" s="348"/>
      <c r="B336" s="3606"/>
      <c r="C336" s="350"/>
      <c r="D336" s="351"/>
      <c r="E336" s="3612"/>
      <c r="F336" s="3597"/>
      <c r="G336" s="3600"/>
      <c r="H336" s="259" t="s">
        <v>84</v>
      </c>
      <c r="I336" s="2553">
        <f>I342+I348+I354+I360+I366+I372+I378+I384+I390+I396</f>
        <v>3536.0099999999998</v>
      </c>
      <c r="J336" s="2554">
        <f>J342+J348+J354+J360+J366+J372+J378+J384+J390+J396</f>
        <v>3801.5</v>
      </c>
      <c r="K336" s="2554">
        <f t="shared" si="14"/>
        <v>2625.2</v>
      </c>
      <c r="L336" s="273" t="s">
        <v>371</v>
      </c>
      <c r="M336" s="274" t="s">
        <v>372</v>
      </c>
      <c r="N336" s="279">
        <v>256385</v>
      </c>
      <c r="O336" s="542">
        <v>83029</v>
      </c>
      <c r="P336" s="354"/>
    </row>
    <row r="337" spans="1:16" ht="13.8" x14ac:dyDescent="0.25">
      <c r="A337" s="348"/>
      <c r="B337" s="3606"/>
      <c r="C337" s="350"/>
      <c r="D337" s="351"/>
      <c r="E337" s="3612"/>
      <c r="F337" s="3597"/>
      <c r="G337" s="3600"/>
      <c r="H337" s="259" t="s">
        <v>89</v>
      </c>
      <c r="I337" s="2553">
        <f>I343+I349+I355+I361+I367+I373+I379+I385+I391+I397</f>
        <v>385.1</v>
      </c>
      <c r="J337" s="2554">
        <f t="shared" si="14"/>
        <v>1068.5999999999999</v>
      </c>
      <c r="K337" s="2554">
        <f>K343+K349+K355+K361+K367+K373+K379+K385+K391+K397</f>
        <v>369.3</v>
      </c>
      <c r="L337" s="273"/>
      <c r="M337" s="274"/>
      <c r="N337" s="279"/>
      <c r="O337" s="279"/>
      <c r="P337" s="354"/>
    </row>
    <row r="338" spans="1:16" ht="25.2" customHeight="1" x14ac:dyDescent="0.25">
      <c r="A338" s="348"/>
      <c r="B338" s="3606"/>
      <c r="C338" s="350"/>
      <c r="D338" s="351"/>
      <c r="E338" s="3612"/>
      <c r="F338" s="3597"/>
      <c r="G338" s="3600"/>
      <c r="H338" s="259" t="s">
        <v>91</v>
      </c>
      <c r="I338" s="2553">
        <f>I344+I350+I356+I362+I368+I374+I380+I386+I392+I398</f>
        <v>3034.2999999999997</v>
      </c>
      <c r="J338" s="2554">
        <f>J344+J350+J356+J362+J368+J374+J380+J386+J392+J398+J404</f>
        <v>3169.2999999999997</v>
      </c>
      <c r="K338" s="2554">
        <f>K344+K350+K356+K362+K368+K374+K380+K386+K392+K398+K404</f>
        <v>2009.5000000000002</v>
      </c>
      <c r="L338" s="273"/>
      <c r="M338" s="274"/>
      <c r="N338" s="279"/>
      <c r="O338" s="279"/>
      <c r="P338" s="354"/>
    </row>
    <row r="339" spans="1:16" ht="19.2" customHeight="1" thickBot="1" x14ac:dyDescent="0.3">
      <c r="A339" s="348"/>
      <c r="B339" s="3606"/>
      <c r="C339" s="350"/>
      <c r="D339" s="351"/>
      <c r="E339" s="3612"/>
      <c r="F339" s="3597"/>
      <c r="G339" s="3600"/>
      <c r="H339" s="260" t="s">
        <v>137</v>
      </c>
      <c r="I339" s="2555">
        <f>I345+I351+I357+I363+I369+I375+I381+I387+I393+I399</f>
        <v>0</v>
      </c>
      <c r="J339" s="2556">
        <f>J345+J351+J357+J363+J369+J375+J381+J387+J393+J399</f>
        <v>0</v>
      </c>
      <c r="K339" s="2556">
        <f>K345+K351+K357+K363+K369+K375+K381+K387+K393+K399</f>
        <v>0</v>
      </c>
      <c r="L339" s="275"/>
      <c r="M339" s="276"/>
      <c r="N339" s="277"/>
      <c r="O339" s="277"/>
      <c r="P339" s="356"/>
    </row>
    <row r="340" spans="1:16" ht="14.4" thickBot="1" x14ac:dyDescent="0.3">
      <c r="A340" s="357"/>
      <c r="B340" s="3628"/>
      <c r="C340" s="358"/>
      <c r="D340" s="359"/>
      <c r="E340" s="3613"/>
      <c r="F340" s="3598"/>
      <c r="G340" s="3601"/>
      <c r="H340" s="268" t="s">
        <v>8</v>
      </c>
      <c r="I340" s="2540">
        <f>SUM(I335:I339)</f>
        <v>6967.1099999999988</v>
      </c>
      <c r="J340" s="360">
        <f>SUM(J335:J339)</f>
        <v>8051.0999999999985</v>
      </c>
      <c r="K340" s="360">
        <f>SUM(K335:K339)</f>
        <v>5012.6000000000004</v>
      </c>
      <c r="L340" s="461"/>
      <c r="M340" s="462"/>
      <c r="N340" s="283"/>
      <c r="O340" s="283"/>
      <c r="P340" s="463"/>
    </row>
    <row r="341" spans="1:16" ht="72" customHeight="1" x14ac:dyDescent="0.25">
      <c r="A341" s="3602"/>
      <c r="B341" s="3605"/>
      <c r="C341" s="3608"/>
      <c r="D341" s="361"/>
      <c r="E341" s="3611" t="s">
        <v>373</v>
      </c>
      <c r="F341" s="3614" t="s">
        <v>46</v>
      </c>
      <c r="G341" s="3599" t="s">
        <v>28</v>
      </c>
      <c r="H341" s="261" t="s">
        <v>27</v>
      </c>
      <c r="I341" s="951">
        <v>1.6</v>
      </c>
      <c r="J341" s="345">
        <v>1.6</v>
      </c>
      <c r="K341" s="362">
        <v>1.6</v>
      </c>
      <c r="L341" s="269" t="s">
        <v>92</v>
      </c>
      <c r="M341" s="270" t="s">
        <v>264</v>
      </c>
      <c r="N341" s="278"/>
      <c r="O341" s="278"/>
      <c r="P341" s="3726" t="s">
        <v>1776</v>
      </c>
    </row>
    <row r="342" spans="1:16" ht="46.2" customHeight="1" x14ac:dyDescent="0.25">
      <c r="A342" s="3603"/>
      <c r="B342" s="3606"/>
      <c r="C342" s="3609"/>
      <c r="D342" s="363"/>
      <c r="E342" s="3612"/>
      <c r="F342" s="3597"/>
      <c r="G342" s="3600"/>
      <c r="H342" s="264" t="s">
        <v>84</v>
      </c>
      <c r="I342" s="2539">
        <v>2105.31</v>
      </c>
      <c r="J342" s="352">
        <v>2695.3</v>
      </c>
      <c r="K342" s="364">
        <v>2281.1999999999998</v>
      </c>
      <c r="L342" s="3306" t="s">
        <v>374</v>
      </c>
      <c r="M342" s="2834" t="s">
        <v>372</v>
      </c>
      <c r="N342" s="279"/>
      <c r="O342" s="279"/>
      <c r="P342" s="3727"/>
    </row>
    <row r="343" spans="1:16" ht="57.6" customHeight="1" x14ac:dyDescent="0.25">
      <c r="A343" s="3603"/>
      <c r="B343" s="3606"/>
      <c r="C343" s="3609"/>
      <c r="D343" s="363"/>
      <c r="E343" s="3612"/>
      <c r="F343" s="3597"/>
      <c r="G343" s="3600"/>
      <c r="H343" s="264" t="s">
        <v>89</v>
      </c>
      <c r="I343" s="2539"/>
      <c r="J343" s="352"/>
      <c r="K343" s="364"/>
      <c r="L343" s="273"/>
      <c r="M343" s="274"/>
      <c r="N343" s="279"/>
      <c r="O343" s="279"/>
      <c r="P343" s="3727"/>
    </row>
    <row r="344" spans="1:16" ht="36" customHeight="1" x14ac:dyDescent="0.25">
      <c r="A344" s="3603"/>
      <c r="B344" s="3606"/>
      <c r="C344" s="3609"/>
      <c r="D344" s="363"/>
      <c r="E344" s="3612"/>
      <c r="F344" s="3597"/>
      <c r="G344" s="3600"/>
      <c r="H344" s="264" t="s">
        <v>91</v>
      </c>
      <c r="I344" s="2539">
        <v>203.3</v>
      </c>
      <c r="J344" s="352">
        <v>367.3</v>
      </c>
      <c r="K344" s="364">
        <v>366.2</v>
      </c>
      <c r="L344" s="273"/>
      <c r="M344" s="274"/>
      <c r="N344" s="279"/>
      <c r="O344" s="279"/>
      <c r="P344" s="3727"/>
    </row>
    <row r="345" spans="1:16" ht="36" customHeight="1" thickBot="1" x14ac:dyDescent="0.3">
      <c r="A345" s="3603"/>
      <c r="B345" s="3606"/>
      <c r="C345" s="3609"/>
      <c r="D345" s="363"/>
      <c r="E345" s="3612"/>
      <c r="F345" s="3597"/>
      <c r="G345" s="3600"/>
      <c r="H345" s="265" t="s">
        <v>137</v>
      </c>
      <c r="I345" s="987"/>
      <c r="J345" s="355"/>
      <c r="K345" s="365"/>
      <c r="L345" s="275"/>
      <c r="M345" s="276"/>
      <c r="N345" s="277"/>
      <c r="O345" s="277"/>
      <c r="P345" s="3728"/>
    </row>
    <row r="346" spans="1:16" ht="14.4" thickBot="1" x14ac:dyDescent="0.3">
      <c r="A346" s="3604"/>
      <c r="B346" s="3607"/>
      <c r="C346" s="3610"/>
      <c r="D346" s="367"/>
      <c r="E346" s="3613"/>
      <c r="F346" s="3615"/>
      <c r="G346" s="3601"/>
      <c r="H346" s="268" t="s">
        <v>8</v>
      </c>
      <c r="I346" s="2540">
        <f>SUM(I341:I345)</f>
        <v>2310.21</v>
      </c>
      <c r="J346" s="360">
        <f>SUM(J341:J345)</f>
        <v>3064.2000000000003</v>
      </c>
      <c r="K346" s="360">
        <f>SUM(K341:K345)</f>
        <v>2648.9999999999995</v>
      </c>
      <c r="L346" s="461"/>
      <c r="M346" s="462"/>
      <c r="N346" s="283"/>
      <c r="O346" s="283"/>
      <c r="P346" s="463"/>
    </row>
    <row r="347" spans="1:16" ht="48" customHeight="1" x14ac:dyDescent="0.25">
      <c r="A347" s="3602"/>
      <c r="B347" s="3605"/>
      <c r="C347" s="3608"/>
      <c r="D347" s="361"/>
      <c r="E347" s="3611" t="s">
        <v>375</v>
      </c>
      <c r="F347" s="3614" t="s">
        <v>46</v>
      </c>
      <c r="G347" s="3599" t="s">
        <v>28</v>
      </c>
      <c r="H347" s="261" t="s">
        <v>27</v>
      </c>
      <c r="I347" s="951">
        <v>1.6</v>
      </c>
      <c r="J347" s="345">
        <v>1.6</v>
      </c>
      <c r="K347" s="362">
        <v>1.6</v>
      </c>
      <c r="L347" s="269" t="s">
        <v>92</v>
      </c>
      <c r="M347" s="270" t="s">
        <v>264</v>
      </c>
      <c r="N347" s="278"/>
      <c r="O347" s="278"/>
      <c r="P347" s="3726" t="s">
        <v>1777</v>
      </c>
    </row>
    <row r="348" spans="1:16" ht="49.8" customHeight="1" x14ac:dyDescent="0.25">
      <c r="A348" s="3603"/>
      <c r="B348" s="3606"/>
      <c r="C348" s="3609"/>
      <c r="D348" s="363"/>
      <c r="E348" s="3612"/>
      <c r="F348" s="3597"/>
      <c r="G348" s="3600"/>
      <c r="H348" s="264" t="s">
        <v>84</v>
      </c>
      <c r="I348" s="2539">
        <v>275</v>
      </c>
      <c r="J348" s="352">
        <v>275</v>
      </c>
      <c r="K348" s="364">
        <v>36</v>
      </c>
      <c r="L348" s="271" t="s">
        <v>374</v>
      </c>
      <c r="M348" s="272" t="s">
        <v>372</v>
      </c>
      <c r="N348" s="279"/>
      <c r="O348" s="543"/>
      <c r="P348" s="3727"/>
    </row>
    <row r="349" spans="1:16" ht="24.6" customHeight="1" x14ac:dyDescent="0.25">
      <c r="A349" s="3603"/>
      <c r="B349" s="3606"/>
      <c r="C349" s="3609"/>
      <c r="D349" s="363"/>
      <c r="E349" s="3612"/>
      <c r="F349" s="3597"/>
      <c r="G349" s="3600"/>
      <c r="H349" s="264" t="s">
        <v>89</v>
      </c>
      <c r="I349" s="2539"/>
      <c r="J349" s="352"/>
      <c r="K349" s="364"/>
      <c r="L349" s="273"/>
      <c r="M349" s="274"/>
      <c r="N349" s="279"/>
      <c r="O349" s="279"/>
      <c r="P349" s="3727"/>
    </row>
    <row r="350" spans="1:16" ht="28.8" customHeight="1" x14ac:dyDescent="0.25">
      <c r="A350" s="3603"/>
      <c r="B350" s="3606"/>
      <c r="C350" s="3609"/>
      <c r="D350" s="363"/>
      <c r="E350" s="262"/>
      <c r="F350" s="3597"/>
      <c r="G350" s="3600"/>
      <c r="H350" s="264" t="s">
        <v>91</v>
      </c>
      <c r="I350" s="2539">
        <v>352.5</v>
      </c>
      <c r="J350" s="352">
        <v>40.799999999999997</v>
      </c>
      <c r="K350" s="364">
        <v>40.299999999999997</v>
      </c>
      <c r="L350" s="273"/>
      <c r="M350" s="274"/>
      <c r="N350" s="279"/>
      <c r="O350" s="279"/>
      <c r="P350" s="3727"/>
    </row>
    <row r="351" spans="1:16" ht="37.200000000000003" customHeight="1" thickBot="1" x14ac:dyDescent="0.3">
      <c r="A351" s="3603"/>
      <c r="B351" s="3606"/>
      <c r="C351" s="3609"/>
      <c r="D351" s="363"/>
      <c r="E351" s="522"/>
      <c r="F351" s="3597"/>
      <c r="G351" s="3600"/>
      <c r="H351" s="265" t="s">
        <v>137</v>
      </c>
      <c r="I351" s="987"/>
      <c r="J351" s="355"/>
      <c r="K351" s="365"/>
      <c r="L351" s="275"/>
      <c r="M351" s="276"/>
      <c r="N351" s="277"/>
      <c r="O351" s="277"/>
      <c r="P351" s="3728"/>
    </row>
    <row r="352" spans="1:16" ht="14.4" thickBot="1" x14ac:dyDescent="0.3">
      <c r="A352" s="3604"/>
      <c r="B352" s="3607"/>
      <c r="C352" s="3610"/>
      <c r="D352" s="367"/>
      <c r="E352" s="528"/>
      <c r="F352" s="3615"/>
      <c r="G352" s="3601"/>
      <c r="H352" s="268" t="s">
        <v>8</v>
      </c>
      <c r="I352" s="2540">
        <f>SUM(I347:I351)</f>
        <v>629.1</v>
      </c>
      <c r="J352" s="360">
        <f>SUM(J347:J351)</f>
        <v>317.40000000000003</v>
      </c>
      <c r="K352" s="360">
        <f>SUM(K347:K351)</f>
        <v>77.900000000000006</v>
      </c>
      <c r="L352" s="461"/>
      <c r="M352" s="462"/>
      <c r="N352" s="283"/>
      <c r="O352" s="283"/>
      <c r="P352" s="463"/>
    </row>
    <row r="353" spans="1:16" ht="13.8" customHeight="1" x14ac:dyDescent="0.25">
      <c r="A353" s="3602"/>
      <c r="B353" s="3605"/>
      <c r="C353" s="3608"/>
      <c r="D353" s="361"/>
      <c r="E353" s="3611" t="s">
        <v>376</v>
      </c>
      <c r="F353" s="3614" t="s">
        <v>46</v>
      </c>
      <c r="G353" s="3599" t="s">
        <v>263</v>
      </c>
      <c r="H353" s="261" t="s">
        <v>27</v>
      </c>
      <c r="I353" s="951">
        <v>2.5</v>
      </c>
      <c r="J353" s="345">
        <v>2.5</v>
      </c>
      <c r="K353" s="362">
        <v>1.1000000000000001</v>
      </c>
      <c r="L353" s="269" t="s">
        <v>92</v>
      </c>
      <c r="M353" s="270" t="s">
        <v>264</v>
      </c>
      <c r="N353" s="278"/>
      <c r="O353" s="278"/>
      <c r="P353" s="3726" t="s">
        <v>1778</v>
      </c>
    </row>
    <row r="354" spans="1:16" ht="13.8" x14ac:dyDescent="0.25">
      <c r="A354" s="3603"/>
      <c r="B354" s="3606"/>
      <c r="C354" s="3609"/>
      <c r="D354" s="363"/>
      <c r="E354" s="3612"/>
      <c r="F354" s="3597"/>
      <c r="G354" s="3600"/>
      <c r="H354" s="264" t="s">
        <v>84</v>
      </c>
      <c r="I354" s="2539">
        <v>757.1</v>
      </c>
      <c r="J354" s="352">
        <v>73.599999999999994</v>
      </c>
      <c r="K354" s="364">
        <v>7.6</v>
      </c>
      <c r="L354" s="271" t="s">
        <v>374</v>
      </c>
      <c r="M354" s="272" t="s">
        <v>372</v>
      </c>
      <c r="N354" s="279"/>
      <c r="O354" s="279"/>
      <c r="P354" s="3727"/>
    </row>
    <row r="355" spans="1:16" ht="13.8" x14ac:dyDescent="0.25">
      <c r="A355" s="3603"/>
      <c r="B355" s="3606"/>
      <c r="C355" s="3609"/>
      <c r="D355" s="363"/>
      <c r="E355" s="3612"/>
      <c r="F355" s="3597"/>
      <c r="G355" s="3600"/>
      <c r="H355" s="264" t="s">
        <v>89</v>
      </c>
      <c r="I355" s="2539">
        <v>385.1</v>
      </c>
      <c r="J355" s="352">
        <v>1068.5999999999999</v>
      </c>
      <c r="K355" s="364">
        <v>369.3</v>
      </c>
      <c r="L355" s="273"/>
      <c r="M355" s="274"/>
      <c r="N355" s="279"/>
      <c r="O355" s="279"/>
      <c r="P355" s="3727"/>
    </row>
    <row r="356" spans="1:16" ht="24" customHeight="1" x14ac:dyDescent="0.25">
      <c r="A356" s="3603"/>
      <c r="B356" s="3606"/>
      <c r="C356" s="3609"/>
      <c r="D356" s="363"/>
      <c r="E356" s="262"/>
      <c r="F356" s="3597"/>
      <c r="G356" s="3600"/>
      <c r="H356" s="264" t="s">
        <v>91</v>
      </c>
      <c r="I356" s="2539">
        <v>846.6</v>
      </c>
      <c r="J356" s="352">
        <v>761.6</v>
      </c>
      <c r="K356" s="364">
        <v>109.4</v>
      </c>
      <c r="L356" s="273"/>
      <c r="M356" s="274"/>
      <c r="N356" s="279"/>
      <c r="O356" s="279"/>
      <c r="P356" s="3727"/>
    </row>
    <row r="357" spans="1:16" ht="64.8" customHeight="1" thickBot="1" x14ac:dyDescent="0.3">
      <c r="A357" s="3603"/>
      <c r="B357" s="3606"/>
      <c r="C357" s="3609"/>
      <c r="D357" s="363"/>
      <c r="E357" s="522"/>
      <c r="F357" s="3597"/>
      <c r="G357" s="3600"/>
      <c r="H357" s="265" t="s">
        <v>137</v>
      </c>
      <c r="I357" s="987"/>
      <c r="J357" s="355"/>
      <c r="K357" s="365"/>
      <c r="L357" s="275"/>
      <c r="M357" s="276"/>
      <c r="N357" s="277"/>
      <c r="O357" s="277"/>
      <c r="P357" s="3728"/>
    </row>
    <row r="358" spans="1:16" ht="14.4" thickBot="1" x14ac:dyDescent="0.3">
      <c r="A358" s="3604"/>
      <c r="B358" s="3607"/>
      <c r="C358" s="3610"/>
      <c r="D358" s="367"/>
      <c r="E358" s="528"/>
      <c r="F358" s="3615"/>
      <c r="G358" s="3601"/>
      <c r="H358" s="268" t="s">
        <v>8</v>
      </c>
      <c r="I358" s="2540">
        <f>SUM(I353:I357)</f>
        <v>1991.3000000000002</v>
      </c>
      <c r="J358" s="360">
        <f>SUM(J353:J357)</f>
        <v>1906.2999999999997</v>
      </c>
      <c r="K358" s="360">
        <f>SUM(K353:K357)</f>
        <v>487.4</v>
      </c>
      <c r="L358" s="461"/>
      <c r="M358" s="462"/>
      <c r="N358" s="283"/>
      <c r="O358" s="283"/>
      <c r="P358" s="463"/>
    </row>
    <row r="359" spans="1:16" ht="31.8" customHeight="1" x14ac:dyDescent="0.25">
      <c r="A359" s="3602"/>
      <c r="B359" s="3605"/>
      <c r="C359" s="3608"/>
      <c r="D359" s="361"/>
      <c r="E359" s="3611" t="s">
        <v>377</v>
      </c>
      <c r="F359" s="3614" t="s">
        <v>46</v>
      </c>
      <c r="G359" s="3599" t="s">
        <v>28</v>
      </c>
      <c r="H359" s="261" t="s">
        <v>27</v>
      </c>
      <c r="I359" s="951"/>
      <c r="J359" s="345"/>
      <c r="K359" s="362"/>
      <c r="L359" s="269" t="s">
        <v>92</v>
      </c>
      <c r="M359" s="270" t="s">
        <v>264</v>
      </c>
      <c r="N359" s="278">
        <v>1</v>
      </c>
      <c r="O359" s="278"/>
      <c r="P359" s="3726" t="s">
        <v>1779</v>
      </c>
    </row>
    <row r="360" spans="1:16" ht="25.8" customHeight="1" x14ac:dyDescent="0.25">
      <c r="A360" s="3603"/>
      <c r="B360" s="3606"/>
      <c r="C360" s="3609"/>
      <c r="D360" s="363"/>
      <c r="E360" s="3612"/>
      <c r="F360" s="3597"/>
      <c r="G360" s="3600"/>
      <c r="H360" s="264" t="s">
        <v>84</v>
      </c>
      <c r="I360" s="2539">
        <v>50</v>
      </c>
      <c r="J360" s="352">
        <v>157</v>
      </c>
      <c r="K360" s="364">
        <v>0</v>
      </c>
      <c r="L360" s="3306" t="s">
        <v>374</v>
      </c>
      <c r="M360" s="2834" t="s">
        <v>372</v>
      </c>
      <c r="N360" s="279">
        <v>16800</v>
      </c>
      <c r="O360" s="279"/>
      <c r="P360" s="3727"/>
    </row>
    <row r="361" spans="1:16" ht="24" customHeight="1" x14ac:dyDescent="0.25">
      <c r="A361" s="3603"/>
      <c r="B361" s="3606"/>
      <c r="C361" s="3609"/>
      <c r="D361" s="363"/>
      <c r="E361" s="3612"/>
      <c r="F361" s="3597"/>
      <c r="G361" s="3600"/>
      <c r="H361" s="264" t="s">
        <v>89</v>
      </c>
      <c r="I361" s="2539"/>
      <c r="J361" s="352"/>
      <c r="K361" s="364"/>
      <c r="L361" s="273"/>
      <c r="M361" s="274"/>
      <c r="N361" s="279"/>
      <c r="O361" s="279"/>
      <c r="P361" s="3727"/>
    </row>
    <row r="362" spans="1:16" ht="30.6" customHeight="1" x14ac:dyDescent="0.25">
      <c r="A362" s="3603"/>
      <c r="B362" s="3606"/>
      <c r="C362" s="3609"/>
      <c r="D362" s="363"/>
      <c r="E362" s="3612"/>
      <c r="F362" s="3597"/>
      <c r="G362" s="3600"/>
      <c r="H362" s="264" t="s">
        <v>91</v>
      </c>
      <c r="I362" s="2539">
        <v>500</v>
      </c>
      <c r="J362" s="352">
        <v>581</v>
      </c>
      <c r="K362" s="364">
        <v>313.10000000000002</v>
      </c>
      <c r="L362" s="273"/>
      <c r="M362" s="274"/>
      <c r="N362" s="279"/>
      <c r="O362" s="279"/>
      <c r="P362" s="3727"/>
    </row>
    <row r="363" spans="1:16" ht="18.600000000000001" customHeight="1" thickBot="1" x14ac:dyDescent="0.3">
      <c r="A363" s="3603"/>
      <c r="B363" s="3606"/>
      <c r="C363" s="3609"/>
      <c r="D363" s="363"/>
      <c r="E363" s="3612"/>
      <c r="F363" s="3597"/>
      <c r="G363" s="3600"/>
      <c r="H363" s="265" t="s">
        <v>137</v>
      </c>
      <c r="I363" s="987"/>
      <c r="J363" s="355"/>
      <c r="K363" s="365"/>
      <c r="L363" s="275"/>
      <c r="M363" s="276"/>
      <c r="N363" s="277"/>
      <c r="O363" s="277"/>
      <c r="P363" s="3728"/>
    </row>
    <row r="364" spans="1:16" ht="14.4" thickBot="1" x14ac:dyDescent="0.3">
      <c r="A364" s="3604"/>
      <c r="B364" s="3607"/>
      <c r="C364" s="3610"/>
      <c r="D364" s="367"/>
      <c r="E364" s="3613"/>
      <c r="F364" s="3615"/>
      <c r="G364" s="3601"/>
      <c r="H364" s="268" t="s">
        <v>8</v>
      </c>
      <c r="I364" s="2540">
        <f>SUM(I359:I363)</f>
        <v>550</v>
      </c>
      <c r="J364" s="360">
        <f>SUM(J359:J363)</f>
        <v>738</v>
      </c>
      <c r="K364" s="360">
        <f>SUM(K359:K363)</f>
        <v>313.10000000000002</v>
      </c>
      <c r="L364" s="461"/>
      <c r="M364" s="462"/>
      <c r="N364" s="283"/>
      <c r="O364" s="283"/>
      <c r="P364" s="463"/>
    </row>
    <row r="365" spans="1:16" ht="81" customHeight="1" x14ac:dyDescent="0.25">
      <c r="A365" s="3602"/>
      <c r="B365" s="3605"/>
      <c r="C365" s="3608"/>
      <c r="D365" s="361"/>
      <c r="E365" s="3611" t="s">
        <v>378</v>
      </c>
      <c r="F365" s="3614" t="s">
        <v>46</v>
      </c>
      <c r="G365" s="3599" t="s">
        <v>28</v>
      </c>
      <c r="H365" s="261" t="s">
        <v>27</v>
      </c>
      <c r="I365" s="951"/>
      <c r="J365" s="345"/>
      <c r="K365" s="362"/>
      <c r="L365" s="269" t="s">
        <v>92</v>
      </c>
      <c r="M365" s="270" t="s">
        <v>264</v>
      </c>
      <c r="N365" s="278">
        <v>1</v>
      </c>
      <c r="O365" s="278"/>
      <c r="P365" s="3726" t="s">
        <v>1780</v>
      </c>
    </row>
    <row r="366" spans="1:16" ht="98.4" customHeight="1" x14ac:dyDescent="0.25">
      <c r="A366" s="3603"/>
      <c r="B366" s="3606"/>
      <c r="C366" s="3609"/>
      <c r="D366" s="363"/>
      <c r="E366" s="3612"/>
      <c r="F366" s="3597"/>
      <c r="G366" s="3600"/>
      <c r="H366" s="264" t="s">
        <v>84</v>
      </c>
      <c r="I366" s="2539">
        <v>50</v>
      </c>
      <c r="J366" s="352">
        <v>50</v>
      </c>
      <c r="K366" s="364">
        <v>0</v>
      </c>
      <c r="L366" s="3306" t="s">
        <v>374</v>
      </c>
      <c r="M366" s="2834" t="s">
        <v>372</v>
      </c>
      <c r="N366" s="279">
        <v>156556</v>
      </c>
      <c r="O366" s="279"/>
      <c r="P366" s="3727"/>
    </row>
    <row r="367" spans="1:16" ht="61.8" customHeight="1" x14ac:dyDescent="0.25">
      <c r="A367" s="3603"/>
      <c r="B367" s="3606"/>
      <c r="C367" s="3609"/>
      <c r="D367" s="363"/>
      <c r="E367" s="3612"/>
      <c r="F367" s="3597"/>
      <c r="G367" s="3600"/>
      <c r="H367" s="264" t="s">
        <v>89</v>
      </c>
      <c r="I367" s="2539"/>
      <c r="J367" s="352"/>
      <c r="K367" s="364"/>
      <c r="L367" s="273"/>
      <c r="M367" s="274"/>
      <c r="N367" s="279"/>
      <c r="O367" s="279"/>
      <c r="P367" s="3727"/>
    </row>
    <row r="368" spans="1:16" ht="76.8" customHeight="1" x14ac:dyDescent="0.25">
      <c r="A368" s="3603"/>
      <c r="B368" s="3606"/>
      <c r="C368" s="3609"/>
      <c r="D368" s="363"/>
      <c r="E368" s="3612"/>
      <c r="F368" s="3597"/>
      <c r="G368" s="3600"/>
      <c r="H368" s="264" t="s">
        <v>91</v>
      </c>
      <c r="I368" s="2539">
        <v>807.9</v>
      </c>
      <c r="J368" s="352">
        <v>807.9</v>
      </c>
      <c r="K368" s="364">
        <v>613.79999999999995</v>
      </c>
      <c r="L368" s="273"/>
      <c r="M368" s="274"/>
      <c r="N368" s="279"/>
      <c r="O368" s="279"/>
      <c r="P368" s="3727"/>
    </row>
    <row r="369" spans="1:16" ht="33" customHeight="1" thickBot="1" x14ac:dyDescent="0.3">
      <c r="A369" s="3603"/>
      <c r="B369" s="3606"/>
      <c r="C369" s="3609"/>
      <c r="D369" s="363"/>
      <c r="E369" s="3612"/>
      <c r="F369" s="3597"/>
      <c r="G369" s="3600"/>
      <c r="H369" s="265" t="s">
        <v>137</v>
      </c>
      <c r="I369" s="987"/>
      <c r="J369" s="355"/>
      <c r="K369" s="365"/>
      <c r="L369" s="275"/>
      <c r="M369" s="276"/>
      <c r="N369" s="277"/>
      <c r="O369" s="277"/>
      <c r="P369" s="3728"/>
    </row>
    <row r="370" spans="1:16" ht="14.4" thickBot="1" x14ac:dyDescent="0.3">
      <c r="A370" s="3604"/>
      <c r="B370" s="3607"/>
      <c r="C370" s="3610"/>
      <c r="D370" s="367"/>
      <c r="E370" s="3613"/>
      <c r="F370" s="3615"/>
      <c r="G370" s="3601"/>
      <c r="H370" s="268" t="s">
        <v>8</v>
      </c>
      <c r="I370" s="2540">
        <f>SUM(I365:I369)</f>
        <v>857.9</v>
      </c>
      <c r="J370" s="360">
        <f>SUM(J365:J369)</f>
        <v>857.9</v>
      </c>
      <c r="K370" s="360">
        <f>SUM(K365:K369)</f>
        <v>613.79999999999995</v>
      </c>
      <c r="L370" s="461"/>
      <c r="M370" s="462"/>
      <c r="N370" s="283"/>
      <c r="O370" s="283"/>
      <c r="P370" s="463"/>
    </row>
    <row r="371" spans="1:16" ht="13.8" customHeight="1" x14ac:dyDescent="0.25">
      <c r="A371" s="3602"/>
      <c r="B371" s="3605"/>
      <c r="C371" s="3608"/>
      <c r="D371" s="361"/>
      <c r="E371" s="3611" t="s">
        <v>379</v>
      </c>
      <c r="F371" s="3614" t="s">
        <v>46</v>
      </c>
      <c r="G371" s="3599" t="s">
        <v>96</v>
      </c>
      <c r="H371" s="261" t="s">
        <v>27</v>
      </c>
      <c r="I371" s="951"/>
      <c r="J371" s="345"/>
      <c r="K371" s="362"/>
      <c r="L371" s="269" t="s">
        <v>92</v>
      </c>
      <c r="M371" s="544" t="s">
        <v>264</v>
      </c>
      <c r="N371" s="278">
        <v>1</v>
      </c>
      <c r="O371" s="278">
        <v>1</v>
      </c>
      <c r="P371" s="3726" t="s">
        <v>1781</v>
      </c>
    </row>
    <row r="372" spans="1:16" ht="13.8" x14ac:dyDescent="0.25">
      <c r="A372" s="3603"/>
      <c r="B372" s="3606"/>
      <c r="C372" s="3609"/>
      <c r="D372" s="363"/>
      <c r="E372" s="3612"/>
      <c r="F372" s="3597"/>
      <c r="G372" s="3600"/>
      <c r="H372" s="264" t="s">
        <v>84</v>
      </c>
      <c r="I372" s="2539">
        <v>250</v>
      </c>
      <c r="J372" s="352">
        <v>250</v>
      </c>
      <c r="K372" s="364">
        <v>0</v>
      </c>
      <c r="L372" s="271" t="s">
        <v>374</v>
      </c>
      <c r="M372" s="272" t="s">
        <v>372</v>
      </c>
      <c r="N372" s="279">
        <v>42000</v>
      </c>
      <c r="O372" s="279">
        <v>42000</v>
      </c>
      <c r="P372" s="3727"/>
    </row>
    <row r="373" spans="1:16" ht="13.8" x14ac:dyDescent="0.25">
      <c r="A373" s="3603"/>
      <c r="B373" s="3606"/>
      <c r="C373" s="3609"/>
      <c r="D373" s="363"/>
      <c r="E373" s="3612"/>
      <c r="F373" s="3597"/>
      <c r="G373" s="3600"/>
      <c r="H373" s="264" t="s">
        <v>89</v>
      </c>
      <c r="I373" s="2539"/>
      <c r="J373" s="352"/>
      <c r="K373" s="364"/>
      <c r="L373" s="273"/>
      <c r="M373" s="274"/>
      <c r="N373" s="279"/>
      <c r="O373" s="279"/>
      <c r="P373" s="3727"/>
    </row>
    <row r="374" spans="1:16" ht="13.8" x14ac:dyDescent="0.25">
      <c r="A374" s="3603"/>
      <c r="B374" s="3606"/>
      <c r="C374" s="3609"/>
      <c r="D374" s="363"/>
      <c r="E374" s="262"/>
      <c r="F374" s="3597"/>
      <c r="G374" s="3600"/>
      <c r="H374" s="264" t="s">
        <v>91</v>
      </c>
      <c r="I374" s="2539"/>
      <c r="J374" s="352">
        <v>1.3</v>
      </c>
      <c r="K374" s="364">
        <v>1.2</v>
      </c>
      <c r="L374" s="273"/>
      <c r="M374" s="274"/>
      <c r="N374" s="279"/>
      <c r="O374" s="279"/>
      <c r="P374" s="3727"/>
    </row>
    <row r="375" spans="1:16" ht="14.4" thickBot="1" x14ac:dyDescent="0.3">
      <c r="A375" s="3603"/>
      <c r="B375" s="3606"/>
      <c r="C375" s="3609"/>
      <c r="D375" s="363"/>
      <c r="E375" s="3294"/>
      <c r="F375" s="3597"/>
      <c r="G375" s="3600"/>
      <c r="H375" s="265" t="s">
        <v>137</v>
      </c>
      <c r="I375" s="987"/>
      <c r="J375" s="355"/>
      <c r="K375" s="365"/>
      <c r="L375" s="275"/>
      <c r="M375" s="276"/>
      <c r="N375" s="277"/>
      <c r="O375" s="277"/>
      <c r="P375" s="3728"/>
    </row>
    <row r="376" spans="1:16" ht="14.4" thickBot="1" x14ac:dyDescent="0.3">
      <c r="A376" s="3604"/>
      <c r="B376" s="3607"/>
      <c r="C376" s="3610"/>
      <c r="D376" s="367"/>
      <c r="E376" s="528"/>
      <c r="F376" s="3615"/>
      <c r="G376" s="3601"/>
      <c r="H376" s="268" t="s">
        <v>8</v>
      </c>
      <c r="I376" s="2540">
        <f>SUM(I371:I375)</f>
        <v>250</v>
      </c>
      <c r="J376" s="360">
        <f>SUM(J371:J375)</f>
        <v>251.3</v>
      </c>
      <c r="K376" s="360">
        <f>SUM(K371:K375)</f>
        <v>1.2</v>
      </c>
      <c r="L376" s="461"/>
      <c r="M376" s="462"/>
      <c r="N376" s="283"/>
      <c r="O376" s="283"/>
      <c r="P376" s="463"/>
    </row>
    <row r="377" spans="1:16" ht="13.8" customHeight="1" x14ac:dyDescent="0.25">
      <c r="A377" s="3602"/>
      <c r="B377" s="3605"/>
      <c r="C377" s="3608"/>
      <c r="D377" s="361"/>
      <c r="E377" s="3611" t="s">
        <v>380</v>
      </c>
      <c r="F377" s="3614" t="s">
        <v>46</v>
      </c>
      <c r="G377" s="3599" t="s">
        <v>70</v>
      </c>
      <c r="H377" s="261" t="s">
        <v>27</v>
      </c>
      <c r="I377" s="951"/>
      <c r="J377" s="345"/>
      <c r="K377" s="362"/>
      <c r="L377" s="269" t="s">
        <v>92</v>
      </c>
      <c r="M377" s="270" t="s">
        <v>264</v>
      </c>
      <c r="N377" s="278">
        <v>1</v>
      </c>
      <c r="O377" s="278">
        <v>1</v>
      </c>
      <c r="P377" s="3726" t="s">
        <v>1782</v>
      </c>
    </row>
    <row r="378" spans="1:16" ht="13.8" x14ac:dyDescent="0.25">
      <c r="A378" s="3603"/>
      <c r="B378" s="3606"/>
      <c r="C378" s="3609"/>
      <c r="D378" s="363"/>
      <c r="E378" s="3612"/>
      <c r="F378" s="3597"/>
      <c r="G378" s="3600"/>
      <c r="H378" s="264" t="s">
        <v>84</v>
      </c>
      <c r="I378" s="2539"/>
      <c r="J378" s="352"/>
      <c r="K378" s="364"/>
      <c r="L378" s="271" t="s">
        <v>374</v>
      </c>
      <c r="M378" s="272" t="s">
        <v>372</v>
      </c>
      <c r="N378" s="279">
        <v>20769</v>
      </c>
      <c r="O378" s="279">
        <v>20769</v>
      </c>
      <c r="P378" s="3727"/>
    </row>
    <row r="379" spans="1:16" ht="13.8" x14ac:dyDescent="0.25">
      <c r="A379" s="3603"/>
      <c r="B379" s="3606"/>
      <c r="C379" s="3609"/>
      <c r="D379" s="363"/>
      <c r="E379" s="3612"/>
      <c r="F379" s="3597"/>
      <c r="G379" s="3600"/>
      <c r="H379" s="264" t="s">
        <v>89</v>
      </c>
      <c r="I379" s="2539"/>
      <c r="J379" s="352"/>
      <c r="K379" s="364"/>
      <c r="L379" s="273"/>
      <c r="M379" s="274"/>
      <c r="N379" s="279"/>
      <c r="O379" s="279"/>
      <c r="P379" s="3727"/>
    </row>
    <row r="380" spans="1:16" ht="13.8" x14ac:dyDescent="0.25">
      <c r="A380" s="3603"/>
      <c r="B380" s="3606"/>
      <c r="C380" s="3609"/>
      <c r="D380" s="363"/>
      <c r="E380" s="262"/>
      <c r="F380" s="3597"/>
      <c r="G380" s="3600"/>
      <c r="H380" s="264" t="s">
        <v>91</v>
      </c>
      <c r="I380" s="2539">
        <v>53</v>
      </c>
      <c r="J380" s="352">
        <v>53</v>
      </c>
      <c r="K380" s="364">
        <v>52.9</v>
      </c>
      <c r="L380" s="273"/>
      <c r="M380" s="274"/>
      <c r="N380" s="279"/>
      <c r="O380" s="279"/>
      <c r="P380" s="3727"/>
    </row>
    <row r="381" spans="1:16" ht="14.4" thickBot="1" x14ac:dyDescent="0.3">
      <c r="A381" s="3603"/>
      <c r="B381" s="3606"/>
      <c r="C381" s="3609"/>
      <c r="D381" s="363"/>
      <c r="E381" s="522"/>
      <c r="F381" s="3597"/>
      <c r="G381" s="3600"/>
      <c r="H381" s="265" t="s">
        <v>137</v>
      </c>
      <c r="I381" s="987"/>
      <c r="J381" s="355"/>
      <c r="K381" s="365"/>
      <c r="L381" s="275"/>
      <c r="M381" s="276"/>
      <c r="N381" s="277"/>
      <c r="O381" s="277"/>
      <c r="P381" s="3728"/>
    </row>
    <row r="382" spans="1:16" ht="14.4" thickBot="1" x14ac:dyDescent="0.3">
      <c r="A382" s="3604"/>
      <c r="B382" s="3607"/>
      <c r="C382" s="3610"/>
      <c r="D382" s="367"/>
      <c r="E382" s="528"/>
      <c r="F382" s="3615"/>
      <c r="G382" s="3601"/>
      <c r="H382" s="268" t="s">
        <v>8</v>
      </c>
      <c r="I382" s="2540">
        <f>SUM(I377:I381)</f>
        <v>53</v>
      </c>
      <c r="J382" s="360">
        <f>SUM(J377:J381)</f>
        <v>53</v>
      </c>
      <c r="K382" s="360">
        <f>SUM(K377:K381)</f>
        <v>52.9</v>
      </c>
      <c r="L382" s="461"/>
      <c r="M382" s="462"/>
      <c r="N382" s="283"/>
      <c r="O382" s="283"/>
      <c r="P382" s="463"/>
    </row>
    <row r="383" spans="1:16" ht="13.8" customHeight="1" x14ac:dyDescent="0.25">
      <c r="A383" s="3602"/>
      <c r="B383" s="3605"/>
      <c r="C383" s="3608"/>
      <c r="D383" s="361"/>
      <c r="E383" s="3569" t="s">
        <v>381</v>
      </c>
      <c r="F383" s="3614" t="s">
        <v>46</v>
      </c>
      <c r="G383" s="3599" t="s">
        <v>324</v>
      </c>
      <c r="H383" s="261" t="s">
        <v>27</v>
      </c>
      <c r="I383" s="951"/>
      <c r="J383" s="345"/>
      <c r="K383" s="362"/>
      <c r="L383" s="269" t="s">
        <v>92</v>
      </c>
      <c r="M383" s="270" t="s">
        <v>264</v>
      </c>
      <c r="N383" s="278">
        <v>1</v>
      </c>
      <c r="O383" s="278">
        <v>1</v>
      </c>
      <c r="P383" s="3726" t="s">
        <v>1783</v>
      </c>
    </row>
    <row r="384" spans="1:16" ht="13.8" x14ac:dyDescent="0.25">
      <c r="A384" s="3603"/>
      <c r="B384" s="3606"/>
      <c r="C384" s="3609"/>
      <c r="D384" s="363"/>
      <c r="E384" s="3570"/>
      <c r="F384" s="3597"/>
      <c r="G384" s="3600"/>
      <c r="H384" s="264" t="s">
        <v>84</v>
      </c>
      <c r="I384" s="2539">
        <v>0.6</v>
      </c>
      <c r="J384" s="352">
        <v>0.6</v>
      </c>
      <c r="K384" s="364">
        <v>0.6</v>
      </c>
      <c r="L384" s="271" t="s">
        <v>374</v>
      </c>
      <c r="M384" s="272" t="s">
        <v>372</v>
      </c>
      <c r="N384" s="279">
        <v>20260</v>
      </c>
      <c r="O384" s="279">
        <v>20260</v>
      </c>
      <c r="P384" s="3727"/>
    </row>
    <row r="385" spans="1:16" ht="13.8" x14ac:dyDescent="0.25">
      <c r="A385" s="3603"/>
      <c r="B385" s="3606"/>
      <c r="C385" s="3609"/>
      <c r="D385" s="363"/>
      <c r="E385" s="3570"/>
      <c r="F385" s="3597"/>
      <c r="G385" s="3600"/>
      <c r="H385" s="264" t="s">
        <v>89</v>
      </c>
      <c r="I385" s="2539"/>
      <c r="J385" s="352"/>
      <c r="K385" s="364"/>
      <c r="L385" s="273"/>
      <c r="M385" s="274"/>
      <c r="N385" s="279"/>
      <c r="O385" s="279"/>
      <c r="P385" s="3727"/>
    </row>
    <row r="386" spans="1:16" ht="13.8" x14ac:dyDescent="0.25">
      <c r="A386" s="3603"/>
      <c r="B386" s="3606"/>
      <c r="C386" s="3609"/>
      <c r="D386" s="363"/>
      <c r="E386" s="3570"/>
      <c r="F386" s="3597"/>
      <c r="G386" s="3600"/>
      <c r="H386" s="264" t="s">
        <v>91</v>
      </c>
      <c r="I386" s="2539">
        <v>12.7</v>
      </c>
      <c r="J386" s="352">
        <v>73.900000000000006</v>
      </c>
      <c r="K386" s="364">
        <v>73.7</v>
      </c>
      <c r="L386" s="273"/>
      <c r="M386" s="274"/>
      <c r="N386" s="279"/>
      <c r="O386" s="279"/>
      <c r="P386" s="3727"/>
    </row>
    <row r="387" spans="1:16" ht="14.4" thickBot="1" x14ac:dyDescent="0.3">
      <c r="A387" s="3603"/>
      <c r="B387" s="3606"/>
      <c r="C387" s="3609"/>
      <c r="D387" s="363"/>
      <c r="E387" s="3570"/>
      <c r="F387" s="3597"/>
      <c r="G387" s="3600"/>
      <c r="H387" s="265" t="s">
        <v>137</v>
      </c>
      <c r="I387" s="987"/>
      <c r="J387" s="355"/>
      <c r="K387" s="365"/>
      <c r="L387" s="275"/>
      <c r="M387" s="276"/>
      <c r="N387" s="277"/>
      <c r="O387" s="277"/>
      <c r="P387" s="3728"/>
    </row>
    <row r="388" spans="1:16" ht="14.4" thickBot="1" x14ac:dyDescent="0.3">
      <c r="A388" s="3604"/>
      <c r="B388" s="3607"/>
      <c r="C388" s="3610"/>
      <c r="D388" s="367"/>
      <c r="E388" s="3571"/>
      <c r="F388" s="3615"/>
      <c r="G388" s="3601"/>
      <c r="H388" s="268" t="s">
        <v>8</v>
      </c>
      <c r="I388" s="2540">
        <f>SUM(I383:I387)</f>
        <v>13.299999999999999</v>
      </c>
      <c r="J388" s="360">
        <f>SUM(J383:J387)</f>
        <v>74.5</v>
      </c>
      <c r="K388" s="360">
        <f>SUM(K383:K387)</f>
        <v>74.3</v>
      </c>
      <c r="L388" s="461"/>
      <c r="M388" s="462"/>
      <c r="N388" s="283"/>
      <c r="O388" s="283"/>
      <c r="P388" s="463"/>
    </row>
    <row r="389" spans="1:16" ht="13.8" customHeight="1" x14ac:dyDescent="0.25">
      <c r="A389" s="3602"/>
      <c r="B389" s="3605"/>
      <c r="C389" s="3608"/>
      <c r="D389" s="361"/>
      <c r="E389" s="3569" t="s">
        <v>382</v>
      </c>
      <c r="F389" s="3616" t="s">
        <v>46</v>
      </c>
      <c r="G389" s="293" t="s">
        <v>324</v>
      </c>
      <c r="H389" s="261" t="s">
        <v>27</v>
      </c>
      <c r="I389" s="951">
        <v>6</v>
      </c>
      <c r="J389" s="345">
        <v>6</v>
      </c>
      <c r="K389" s="362">
        <v>4.3</v>
      </c>
      <c r="L389" s="269" t="s">
        <v>92</v>
      </c>
      <c r="M389" s="270" t="s">
        <v>264</v>
      </c>
      <c r="N389" s="278">
        <v>1</v>
      </c>
      <c r="O389" s="278">
        <v>1</v>
      </c>
      <c r="P389" s="3726" t="s">
        <v>1784</v>
      </c>
    </row>
    <row r="390" spans="1:16" ht="61.8" customHeight="1" x14ac:dyDescent="0.25">
      <c r="A390" s="3603"/>
      <c r="B390" s="3606"/>
      <c r="C390" s="3609"/>
      <c r="D390" s="363"/>
      <c r="E390" s="3570"/>
      <c r="F390" s="3617"/>
      <c r="G390" s="294"/>
      <c r="H390" s="264" t="s">
        <v>84</v>
      </c>
      <c r="I390" s="2539">
        <v>10</v>
      </c>
      <c r="J390" s="352">
        <v>26</v>
      </c>
      <c r="K390" s="364">
        <v>25.9</v>
      </c>
      <c r="L390" s="3306" t="s">
        <v>383</v>
      </c>
      <c r="M390" s="2834" t="s">
        <v>264</v>
      </c>
      <c r="N390" s="279">
        <v>1</v>
      </c>
      <c r="O390" s="279">
        <v>1</v>
      </c>
      <c r="P390" s="3727"/>
    </row>
    <row r="391" spans="1:16" ht="66" customHeight="1" x14ac:dyDescent="0.25">
      <c r="A391" s="3603"/>
      <c r="B391" s="3606"/>
      <c r="C391" s="3609"/>
      <c r="D391" s="363"/>
      <c r="E391" s="3570"/>
      <c r="F391" s="3617"/>
      <c r="G391" s="294"/>
      <c r="H391" s="264" t="s">
        <v>89</v>
      </c>
      <c r="I391" s="2539"/>
      <c r="J391" s="352"/>
      <c r="K391" s="364"/>
      <c r="L391" s="273"/>
      <c r="M391" s="274"/>
      <c r="N391" s="279"/>
      <c r="O391" s="279"/>
      <c r="P391" s="3727"/>
    </row>
    <row r="392" spans="1:16" ht="70.2" customHeight="1" x14ac:dyDescent="0.25">
      <c r="A392" s="3603"/>
      <c r="B392" s="3606"/>
      <c r="C392" s="3609"/>
      <c r="D392" s="363"/>
      <c r="E392" s="262"/>
      <c r="F392" s="3617"/>
      <c r="G392" s="294"/>
      <c r="H392" s="264" t="s">
        <v>91</v>
      </c>
      <c r="I392" s="2539">
        <v>43.1</v>
      </c>
      <c r="J392" s="352">
        <v>43.1</v>
      </c>
      <c r="K392" s="364">
        <v>0</v>
      </c>
      <c r="L392" s="273"/>
      <c r="M392" s="274"/>
      <c r="N392" s="279"/>
      <c r="O392" s="279"/>
      <c r="P392" s="3727"/>
    </row>
    <row r="393" spans="1:16" ht="32.4" customHeight="1" thickBot="1" x14ac:dyDescent="0.3">
      <c r="A393" s="3603"/>
      <c r="B393" s="3606"/>
      <c r="C393" s="3609"/>
      <c r="D393" s="363"/>
      <c r="E393" s="522"/>
      <c r="F393" s="3617"/>
      <c r="G393" s="3600"/>
      <c r="H393" s="265" t="s">
        <v>137</v>
      </c>
      <c r="I393" s="987"/>
      <c r="J393" s="355"/>
      <c r="K393" s="365"/>
      <c r="L393" s="275"/>
      <c r="M393" s="276"/>
      <c r="N393" s="277"/>
      <c r="O393" s="277"/>
      <c r="P393" s="3728"/>
    </row>
    <row r="394" spans="1:16" ht="14.4" thickBot="1" x14ac:dyDescent="0.3">
      <c r="A394" s="3604"/>
      <c r="B394" s="3607"/>
      <c r="C394" s="3610"/>
      <c r="D394" s="367"/>
      <c r="E394" s="528"/>
      <c r="F394" s="3618"/>
      <c r="G394" s="3601"/>
      <c r="H394" s="268" t="s">
        <v>8</v>
      </c>
      <c r="I394" s="2540">
        <f>SUM(I389:I393)</f>
        <v>59.1</v>
      </c>
      <c r="J394" s="360">
        <f>SUM(J389:J393)</f>
        <v>75.099999999999994</v>
      </c>
      <c r="K394" s="360">
        <f>SUM(K389:K393)</f>
        <v>30.2</v>
      </c>
      <c r="L394" s="461"/>
      <c r="M394" s="462"/>
      <c r="N394" s="283"/>
      <c r="O394" s="283"/>
      <c r="P394" s="463"/>
    </row>
    <row r="395" spans="1:16" ht="23.4" customHeight="1" x14ac:dyDescent="0.25">
      <c r="A395" s="3602"/>
      <c r="B395" s="3605"/>
      <c r="C395" s="3608"/>
      <c r="D395" s="361"/>
      <c r="E395" s="3611" t="s">
        <v>97</v>
      </c>
      <c r="F395" s="3614" t="s">
        <v>46</v>
      </c>
      <c r="G395" s="3599" t="s">
        <v>70</v>
      </c>
      <c r="H395" s="261" t="s">
        <v>27</v>
      </c>
      <c r="I395" s="951"/>
      <c r="J395" s="345"/>
      <c r="K395" s="362"/>
      <c r="L395" s="269" t="s">
        <v>92</v>
      </c>
      <c r="M395" s="270" t="s">
        <v>264</v>
      </c>
      <c r="N395" s="278"/>
      <c r="O395" s="278"/>
      <c r="P395" s="3726" t="s">
        <v>1785</v>
      </c>
    </row>
    <row r="396" spans="1:16" ht="25.2" customHeight="1" x14ac:dyDescent="0.25">
      <c r="A396" s="3603"/>
      <c r="B396" s="3606"/>
      <c r="C396" s="3609"/>
      <c r="D396" s="363"/>
      <c r="E396" s="3612"/>
      <c r="F396" s="3597"/>
      <c r="G396" s="3600"/>
      <c r="H396" s="264" t="s">
        <v>84</v>
      </c>
      <c r="I396" s="2539">
        <v>38</v>
      </c>
      <c r="J396" s="352">
        <v>274</v>
      </c>
      <c r="K396" s="364">
        <v>273.89999999999998</v>
      </c>
      <c r="L396" s="3306" t="s">
        <v>374</v>
      </c>
      <c r="M396" s="2834" t="s">
        <v>372</v>
      </c>
      <c r="N396" s="279"/>
      <c r="O396" s="279"/>
      <c r="P396" s="3727"/>
    </row>
    <row r="397" spans="1:16" ht="24" customHeight="1" x14ac:dyDescent="0.25">
      <c r="A397" s="3603"/>
      <c r="B397" s="3606"/>
      <c r="C397" s="3609"/>
      <c r="D397" s="363"/>
      <c r="E397" s="3612"/>
      <c r="F397" s="3597"/>
      <c r="G397" s="3600"/>
      <c r="H397" s="264" t="s">
        <v>89</v>
      </c>
      <c r="I397" s="2539"/>
      <c r="J397" s="352"/>
      <c r="K397" s="364"/>
      <c r="L397" s="273"/>
      <c r="M397" s="274"/>
      <c r="N397" s="279"/>
      <c r="O397" s="279"/>
      <c r="P397" s="3727"/>
    </row>
    <row r="398" spans="1:16" ht="13.8" x14ac:dyDescent="0.25">
      <c r="A398" s="3603"/>
      <c r="B398" s="3606"/>
      <c r="C398" s="3609"/>
      <c r="D398" s="363"/>
      <c r="E398" s="262"/>
      <c r="F398" s="3597"/>
      <c r="G398" s="3600"/>
      <c r="H398" s="264" t="s">
        <v>91</v>
      </c>
      <c r="I398" s="2539">
        <v>215.2</v>
      </c>
      <c r="J398" s="352">
        <v>433.2</v>
      </c>
      <c r="K398" s="364">
        <v>432.7</v>
      </c>
      <c r="L398" s="273"/>
      <c r="M398" s="274"/>
      <c r="N398" s="279"/>
      <c r="O398" s="279"/>
      <c r="P398" s="3727"/>
    </row>
    <row r="399" spans="1:16" ht="14.4" thickBot="1" x14ac:dyDescent="0.3">
      <c r="A399" s="3603"/>
      <c r="B399" s="3606"/>
      <c r="C399" s="3609"/>
      <c r="D399" s="363"/>
      <c r="E399" s="522"/>
      <c r="F399" s="3597"/>
      <c r="G399" s="3600"/>
      <c r="H399" s="265" t="s">
        <v>137</v>
      </c>
      <c r="I399" s="987"/>
      <c r="J399" s="355"/>
      <c r="K399" s="365"/>
      <c r="L399" s="275"/>
      <c r="M399" s="276"/>
      <c r="N399" s="277"/>
      <c r="O399" s="277"/>
      <c r="P399" s="3728"/>
    </row>
    <row r="400" spans="1:16" ht="30.6" customHeight="1" thickBot="1" x14ac:dyDescent="0.3">
      <c r="A400" s="3604"/>
      <c r="B400" s="3607"/>
      <c r="C400" s="3610"/>
      <c r="D400" s="367"/>
      <c r="E400" s="528"/>
      <c r="F400" s="3615"/>
      <c r="G400" s="3601"/>
      <c r="H400" s="268" t="s">
        <v>8</v>
      </c>
      <c r="I400" s="2540">
        <f>SUM(I395:I399)</f>
        <v>253.2</v>
      </c>
      <c r="J400" s="360">
        <f>SUM(J395:J399)</f>
        <v>707.2</v>
      </c>
      <c r="K400" s="360">
        <f>SUM(K395:K399)</f>
        <v>706.59999999999991</v>
      </c>
      <c r="L400" s="545"/>
      <c r="M400" s="3295"/>
      <c r="N400" s="3296"/>
      <c r="O400" s="283"/>
      <c r="P400" s="463"/>
    </row>
    <row r="401" spans="1:16" ht="13.8" customHeight="1" x14ac:dyDescent="0.25">
      <c r="A401" s="3648"/>
      <c r="B401" s="3627"/>
      <c r="C401" s="3651"/>
      <c r="D401" s="3651"/>
      <c r="E401" s="3653" t="s">
        <v>384</v>
      </c>
      <c r="F401" s="3614" t="s">
        <v>46</v>
      </c>
      <c r="G401" s="3599" t="s">
        <v>96</v>
      </c>
      <c r="H401" s="261" t="s">
        <v>27</v>
      </c>
      <c r="I401" s="389"/>
      <c r="J401" s="389"/>
      <c r="K401" s="389"/>
      <c r="L401" s="269"/>
      <c r="M401" s="270"/>
      <c r="N401" s="3297"/>
      <c r="O401" s="392"/>
      <c r="P401" s="3756" t="s">
        <v>1817</v>
      </c>
    </row>
    <row r="402" spans="1:16" ht="13.8" x14ac:dyDescent="0.25">
      <c r="A402" s="3649"/>
      <c r="B402" s="3606"/>
      <c r="C402" s="3652"/>
      <c r="D402" s="3652"/>
      <c r="E402" s="3654"/>
      <c r="F402" s="3597"/>
      <c r="G402" s="3600"/>
      <c r="H402" s="264" t="s">
        <v>84</v>
      </c>
      <c r="I402" s="393"/>
      <c r="J402" s="393"/>
      <c r="K402" s="393"/>
      <c r="L402" s="546"/>
      <c r="M402" s="395"/>
      <c r="N402" s="396"/>
      <c r="O402" s="397"/>
      <c r="P402" s="3757"/>
    </row>
    <row r="403" spans="1:16" ht="13.8" x14ac:dyDescent="0.25">
      <c r="A403" s="3649"/>
      <c r="B403" s="3606"/>
      <c r="C403" s="3652"/>
      <c r="D403" s="3652"/>
      <c r="E403" s="3654"/>
      <c r="F403" s="3597"/>
      <c r="G403" s="3600"/>
      <c r="H403" s="264" t="s">
        <v>89</v>
      </c>
      <c r="I403" s="393"/>
      <c r="J403" s="393"/>
      <c r="K403" s="393"/>
      <c r="L403" s="546"/>
      <c r="M403" s="395"/>
      <c r="N403" s="396"/>
      <c r="O403" s="397"/>
      <c r="P403" s="3757"/>
    </row>
    <row r="404" spans="1:16" ht="13.8" x14ac:dyDescent="0.25">
      <c r="A404" s="3649"/>
      <c r="B404" s="3606"/>
      <c r="C404" s="3652"/>
      <c r="D404" s="3652"/>
      <c r="E404" s="3654"/>
      <c r="F404" s="3597"/>
      <c r="G404" s="3600"/>
      <c r="H404" s="264" t="s">
        <v>91</v>
      </c>
      <c r="I404" s="415"/>
      <c r="J404" s="415">
        <v>6.2</v>
      </c>
      <c r="K404" s="415">
        <v>6.2</v>
      </c>
      <c r="L404" s="546"/>
      <c r="M404" s="395"/>
      <c r="N404" s="396"/>
      <c r="O404" s="397"/>
      <c r="P404" s="3757"/>
    </row>
    <row r="405" spans="1:16" ht="14.4" thickBot="1" x14ac:dyDescent="0.3">
      <c r="A405" s="3649"/>
      <c r="B405" s="3606"/>
      <c r="C405" s="3652"/>
      <c r="D405" s="3652"/>
      <c r="E405" s="3654"/>
      <c r="F405" s="3597"/>
      <c r="G405" s="3600"/>
      <c r="H405" s="265" t="s">
        <v>137</v>
      </c>
      <c r="I405" s="547"/>
      <c r="J405" s="547"/>
      <c r="K405" s="547"/>
      <c r="L405" s="548"/>
      <c r="M405" s="595"/>
      <c r="N405" s="3255"/>
      <c r="O405" s="3256"/>
      <c r="P405" s="3758"/>
    </row>
    <row r="406" spans="1:16" ht="14.4" thickBot="1" x14ac:dyDescent="0.3">
      <c r="A406" s="3650"/>
      <c r="B406" s="3628"/>
      <c r="C406" s="3610"/>
      <c r="D406" s="3610"/>
      <c r="E406" s="3655"/>
      <c r="F406" s="3615"/>
      <c r="G406" s="3601"/>
      <c r="H406" s="268" t="s">
        <v>8</v>
      </c>
      <c r="I406" s="399">
        <f>SUM(I401:I405)</f>
        <v>0</v>
      </c>
      <c r="J406" s="399">
        <f t="shared" ref="J406:K406" si="15">SUM(J401:J405)</f>
        <v>6.2</v>
      </c>
      <c r="K406" s="399">
        <f t="shared" si="15"/>
        <v>6.2</v>
      </c>
      <c r="L406" s="3257"/>
      <c r="M406" s="3258"/>
      <c r="N406" s="3260"/>
      <c r="O406" s="3260"/>
      <c r="P406" s="3261"/>
    </row>
    <row r="407" spans="1:16" ht="14.4" customHeight="1" thickBot="1" x14ac:dyDescent="0.3">
      <c r="A407" s="357" t="s">
        <v>30</v>
      </c>
      <c r="B407" s="375" t="s">
        <v>25</v>
      </c>
      <c r="C407" s="3586" t="s">
        <v>308</v>
      </c>
      <c r="D407" s="3586"/>
      <c r="E407" s="3586"/>
      <c r="F407" s="3586"/>
      <c r="G407" s="3587"/>
      <c r="H407" s="376" t="s">
        <v>8</v>
      </c>
      <c r="I407" s="377">
        <f>I340*1</f>
        <v>6967.1099999999988</v>
      </c>
      <c r="J407" s="377">
        <f>J340*1</f>
        <v>8051.0999999999985</v>
      </c>
      <c r="K407" s="377">
        <f>K340*1</f>
        <v>5012.6000000000004</v>
      </c>
      <c r="L407" s="378"/>
      <c r="M407" s="378"/>
      <c r="N407" s="378"/>
      <c r="O407" s="378"/>
      <c r="P407" s="379"/>
    </row>
    <row r="408" spans="1:16" ht="14.4" customHeight="1" thickBot="1" x14ac:dyDescent="0.3">
      <c r="A408" s="380" t="s">
        <v>30</v>
      </c>
      <c r="B408" s="380"/>
      <c r="C408" s="3588" t="s">
        <v>309</v>
      </c>
      <c r="D408" s="3588"/>
      <c r="E408" s="3588"/>
      <c r="F408" s="3588"/>
      <c r="G408" s="3589"/>
      <c r="H408" s="381" t="s">
        <v>8</v>
      </c>
      <c r="I408" s="382">
        <f>I317+I332+I407</f>
        <v>11463.31</v>
      </c>
      <c r="J408" s="382">
        <f>J317+J332+J407</f>
        <v>12743.199999999999</v>
      </c>
      <c r="K408" s="382">
        <f>K317+K332+K407</f>
        <v>6547.8000000000011</v>
      </c>
      <c r="L408" s="383"/>
      <c r="M408" s="383"/>
      <c r="N408" s="383"/>
      <c r="O408" s="383"/>
      <c r="P408" s="384"/>
    </row>
    <row r="409" spans="1:16" ht="14.4" thickBot="1" x14ac:dyDescent="0.3">
      <c r="A409" s="320" t="s">
        <v>31</v>
      </c>
      <c r="B409" s="549"/>
      <c r="C409" s="550" t="s">
        <v>385</v>
      </c>
      <c r="D409" s="550"/>
      <c r="E409" s="3298"/>
      <c r="F409" s="550"/>
      <c r="G409" s="550"/>
      <c r="H409" s="550"/>
      <c r="I409" s="550"/>
      <c r="J409" s="550"/>
      <c r="K409" s="550"/>
      <c r="L409" s="551"/>
      <c r="M409" s="551"/>
      <c r="N409" s="550"/>
      <c r="O409" s="550"/>
      <c r="P409" s="552"/>
    </row>
    <row r="410" spans="1:16" ht="42" thickBot="1" x14ac:dyDescent="0.3">
      <c r="A410" s="326"/>
      <c r="B410" s="327"/>
      <c r="C410" s="328"/>
      <c r="D410" s="328"/>
      <c r="E410" s="329"/>
      <c r="F410" s="328"/>
      <c r="G410" s="328"/>
      <c r="H410" s="328"/>
      <c r="I410" s="328"/>
      <c r="J410" s="328"/>
      <c r="K410" s="328"/>
      <c r="L410" s="340" t="s">
        <v>386</v>
      </c>
      <c r="M410" s="331" t="s">
        <v>264</v>
      </c>
      <c r="N410" s="385">
        <v>1</v>
      </c>
      <c r="O410" s="385">
        <v>1</v>
      </c>
      <c r="P410" s="411"/>
    </row>
    <row r="411" spans="1:16" ht="14.4" thickBot="1" x14ac:dyDescent="0.3">
      <c r="A411" s="519" t="s">
        <v>31</v>
      </c>
      <c r="B411" s="553" t="s">
        <v>7</v>
      </c>
      <c r="C411" s="564" t="s">
        <v>387</v>
      </c>
      <c r="D411" s="337"/>
      <c r="E411" s="337"/>
      <c r="F411" s="337"/>
      <c r="G411" s="337"/>
      <c r="H411" s="337"/>
      <c r="I411" s="337"/>
      <c r="J411" s="337"/>
      <c r="K411" s="337"/>
      <c r="L411" s="337"/>
      <c r="M411" s="337"/>
      <c r="N411" s="337"/>
      <c r="O411" s="3625"/>
      <c r="P411" s="3626"/>
    </row>
    <row r="412" spans="1:16" ht="42" thickBot="1" x14ac:dyDescent="0.3">
      <c r="A412" s="335"/>
      <c r="B412" s="338"/>
      <c r="C412" s="339"/>
      <c r="D412" s="339"/>
      <c r="E412" s="339"/>
      <c r="F412" s="339"/>
      <c r="G412" s="339"/>
      <c r="H412" s="339"/>
      <c r="I412" s="339"/>
      <c r="J412" s="339"/>
      <c r="K412" s="339"/>
      <c r="L412" s="340" t="s">
        <v>388</v>
      </c>
      <c r="M412" s="331" t="s">
        <v>389</v>
      </c>
      <c r="N412" s="332"/>
      <c r="O412" s="332"/>
      <c r="P412" s="411"/>
    </row>
    <row r="413" spans="1:16" ht="13.8" customHeight="1" x14ac:dyDescent="0.25">
      <c r="A413" s="341" t="s">
        <v>31</v>
      </c>
      <c r="B413" s="3627" t="s">
        <v>7</v>
      </c>
      <c r="C413" s="343" t="s">
        <v>7</v>
      </c>
      <c r="D413" s="344"/>
      <c r="E413" s="3611" t="s">
        <v>390</v>
      </c>
      <c r="F413" s="3596" t="s">
        <v>46</v>
      </c>
      <c r="G413" s="3599" t="s">
        <v>28</v>
      </c>
      <c r="H413" s="258" t="s">
        <v>27</v>
      </c>
      <c r="I413" s="2551">
        <f>I419</f>
        <v>0</v>
      </c>
      <c r="J413" s="2552">
        <f t="shared" ref="J413:K417" si="16">J419</f>
        <v>0</v>
      </c>
      <c r="K413" s="2552">
        <f t="shared" si="16"/>
        <v>0</v>
      </c>
      <c r="L413" s="269" t="s">
        <v>391</v>
      </c>
      <c r="M413" s="270" t="s">
        <v>264</v>
      </c>
      <c r="N413" s="278"/>
      <c r="O413" s="278"/>
      <c r="P413" s="347"/>
    </row>
    <row r="414" spans="1:16" ht="41.4" x14ac:dyDescent="0.25">
      <c r="A414" s="348"/>
      <c r="B414" s="3606"/>
      <c r="C414" s="350"/>
      <c r="D414" s="351"/>
      <c r="E414" s="3612"/>
      <c r="F414" s="3597"/>
      <c r="G414" s="3600"/>
      <c r="H414" s="259" t="s">
        <v>84</v>
      </c>
      <c r="I414" s="2553">
        <f>I420</f>
        <v>286.89999999999998</v>
      </c>
      <c r="J414" s="2554">
        <f t="shared" si="16"/>
        <v>111</v>
      </c>
      <c r="K414" s="2554">
        <f t="shared" si="16"/>
        <v>71.900000000000006</v>
      </c>
      <c r="L414" s="271" t="s">
        <v>388</v>
      </c>
      <c r="M414" s="272" t="s">
        <v>389</v>
      </c>
      <c r="N414" s="279"/>
      <c r="O414" s="279"/>
      <c r="P414" s="354"/>
    </row>
    <row r="415" spans="1:16" ht="27.6" x14ac:dyDescent="0.25">
      <c r="A415" s="348"/>
      <c r="B415" s="3606"/>
      <c r="C415" s="350"/>
      <c r="D415" s="351"/>
      <c r="E415" s="3612"/>
      <c r="F415" s="3597"/>
      <c r="G415" s="3600"/>
      <c r="H415" s="259" t="s">
        <v>89</v>
      </c>
      <c r="I415" s="2553">
        <f>I421</f>
        <v>0</v>
      </c>
      <c r="J415" s="2554">
        <f t="shared" si="16"/>
        <v>0</v>
      </c>
      <c r="K415" s="2554">
        <f t="shared" si="16"/>
        <v>0</v>
      </c>
      <c r="L415" s="273" t="s">
        <v>392</v>
      </c>
      <c r="M415" s="274" t="s">
        <v>393</v>
      </c>
      <c r="N415" s="279"/>
      <c r="O415" s="279"/>
      <c r="P415" s="354"/>
    </row>
    <row r="416" spans="1:16" ht="13.8" x14ac:dyDescent="0.25">
      <c r="A416" s="348"/>
      <c r="B416" s="3606"/>
      <c r="C416" s="350"/>
      <c r="D416" s="351"/>
      <c r="E416" s="3612"/>
      <c r="F416" s="3597"/>
      <c r="G416" s="3600"/>
      <c r="H416" s="259" t="s">
        <v>91</v>
      </c>
      <c r="I416" s="2553">
        <f>I422</f>
        <v>0</v>
      </c>
      <c r="J416" s="2554">
        <f t="shared" si="16"/>
        <v>0</v>
      </c>
      <c r="K416" s="2554">
        <f t="shared" si="16"/>
        <v>0</v>
      </c>
      <c r="L416" s="273"/>
      <c r="M416" s="274"/>
      <c r="N416" s="279"/>
      <c r="O416" s="279"/>
      <c r="P416" s="354"/>
    </row>
    <row r="417" spans="1:16" ht="14.4" thickBot="1" x14ac:dyDescent="0.3">
      <c r="A417" s="348"/>
      <c r="B417" s="3606"/>
      <c r="C417" s="350"/>
      <c r="D417" s="351"/>
      <c r="E417" s="3612"/>
      <c r="F417" s="3597"/>
      <c r="G417" s="3600"/>
      <c r="H417" s="260" t="s">
        <v>137</v>
      </c>
      <c r="I417" s="2555">
        <f>I423</f>
        <v>0</v>
      </c>
      <c r="J417" s="2556">
        <f t="shared" si="16"/>
        <v>0</v>
      </c>
      <c r="K417" s="2556">
        <f t="shared" si="16"/>
        <v>0</v>
      </c>
      <c r="L417" s="275"/>
      <c r="M417" s="276"/>
      <c r="N417" s="277"/>
      <c r="O417" s="277"/>
      <c r="P417" s="356"/>
    </row>
    <row r="418" spans="1:16" ht="14.4" thickBot="1" x14ac:dyDescent="0.3">
      <c r="A418" s="357"/>
      <c r="B418" s="3628"/>
      <c r="C418" s="358"/>
      <c r="D418" s="359"/>
      <c r="E418" s="3613"/>
      <c r="F418" s="3598"/>
      <c r="G418" s="3601"/>
      <c r="H418" s="268" t="s">
        <v>8</v>
      </c>
      <c r="I418" s="2540">
        <f>SUM(I413:I417)</f>
        <v>286.89999999999998</v>
      </c>
      <c r="J418" s="360">
        <f>SUM(J413:J417)</f>
        <v>111</v>
      </c>
      <c r="K418" s="360">
        <f>SUM(K413:K417)</f>
        <v>71.900000000000006</v>
      </c>
      <c r="L418" s="461"/>
      <c r="M418" s="462"/>
      <c r="N418" s="283"/>
      <c r="O418" s="283"/>
      <c r="P418" s="463"/>
    </row>
    <row r="419" spans="1:16" ht="13.8" customHeight="1" x14ac:dyDescent="0.25">
      <c r="A419" s="2322"/>
      <c r="B419" s="342"/>
      <c r="C419" s="344"/>
      <c r="D419" s="361"/>
      <c r="E419" s="3611" t="s">
        <v>394</v>
      </c>
      <c r="F419" s="3596" t="s">
        <v>46</v>
      </c>
      <c r="G419" s="3599" t="s">
        <v>28</v>
      </c>
      <c r="H419" s="507" t="s">
        <v>27</v>
      </c>
      <c r="I419" s="951"/>
      <c r="J419" s="491"/>
      <c r="K419" s="508"/>
      <c r="L419" s="269" t="s">
        <v>92</v>
      </c>
      <c r="M419" s="270" t="s">
        <v>264</v>
      </c>
      <c r="N419" s="278"/>
      <c r="O419" s="278"/>
      <c r="P419" s="3726" t="s">
        <v>1786</v>
      </c>
    </row>
    <row r="420" spans="1:16" ht="41.4" x14ac:dyDescent="0.25">
      <c r="A420" s="2331"/>
      <c r="B420" s="349"/>
      <c r="C420" s="351"/>
      <c r="D420" s="363"/>
      <c r="E420" s="3612"/>
      <c r="F420" s="3597"/>
      <c r="G420" s="3600"/>
      <c r="H420" s="467" t="s">
        <v>84</v>
      </c>
      <c r="I420" s="2539">
        <v>286.89999999999998</v>
      </c>
      <c r="J420" s="468">
        <v>111</v>
      </c>
      <c r="K420" s="469">
        <v>71.900000000000006</v>
      </c>
      <c r="L420" s="271" t="s">
        <v>388</v>
      </c>
      <c r="M420" s="272" t="s">
        <v>389</v>
      </c>
      <c r="N420" s="297"/>
      <c r="O420" s="297"/>
      <c r="P420" s="3727"/>
    </row>
    <row r="421" spans="1:16" ht="43.2" customHeight="1" x14ac:dyDescent="0.25">
      <c r="A421" s="2331"/>
      <c r="B421" s="349"/>
      <c r="C421" s="351"/>
      <c r="D421" s="363"/>
      <c r="E421" s="3612"/>
      <c r="F421" s="3597"/>
      <c r="G421" s="3600"/>
      <c r="H421" s="467" t="s">
        <v>89</v>
      </c>
      <c r="I421" s="2539"/>
      <c r="J421" s="468"/>
      <c r="K421" s="469"/>
      <c r="L421" s="273" t="s">
        <v>392</v>
      </c>
      <c r="M421" s="274" t="s">
        <v>393</v>
      </c>
      <c r="N421" s="279"/>
      <c r="O421" s="279"/>
      <c r="P421" s="3727"/>
    </row>
    <row r="422" spans="1:16" ht="13.8" x14ac:dyDescent="0.25">
      <c r="A422" s="2331"/>
      <c r="B422" s="349"/>
      <c r="C422" s="351"/>
      <c r="D422" s="363"/>
      <c r="E422" s="3612"/>
      <c r="F422" s="3597"/>
      <c r="G422" s="3600"/>
      <c r="H422" s="467" t="s">
        <v>91</v>
      </c>
      <c r="I422" s="2539"/>
      <c r="J422" s="468"/>
      <c r="K422" s="469"/>
      <c r="L422" s="273"/>
      <c r="M422" s="274"/>
      <c r="N422" s="279"/>
      <c r="O422" s="279"/>
      <c r="P422" s="3727"/>
    </row>
    <row r="423" spans="1:16" ht="28.2" customHeight="1" thickBot="1" x14ac:dyDescent="0.3">
      <c r="A423" s="2331"/>
      <c r="B423" s="349"/>
      <c r="C423" s="351"/>
      <c r="D423" s="363"/>
      <c r="E423" s="3612"/>
      <c r="F423" s="3597"/>
      <c r="G423" s="3600"/>
      <c r="H423" s="472" t="s">
        <v>137</v>
      </c>
      <c r="I423" s="987"/>
      <c r="J423" s="473"/>
      <c r="K423" s="474"/>
      <c r="L423" s="275"/>
      <c r="M423" s="276"/>
      <c r="N423" s="277"/>
      <c r="O423" s="277"/>
      <c r="P423" s="3728"/>
    </row>
    <row r="424" spans="1:16" ht="14.4" thickBot="1" x14ac:dyDescent="0.3">
      <c r="A424" s="357"/>
      <c r="B424" s="3228"/>
      <c r="C424" s="366"/>
      <c r="D424" s="367"/>
      <c r="E424" s="3613"/>
      <c r="F424" s="267"/>
      <c r="G424" s="3601"/>
      <c r="H424" s="476" t="s">
        <v>8</v>
      </c>
      <c r="I424" s="2540">
        <f>SUM(I419:I423)</f>
        <v>286.89999999999998</v>
      </c>
      <c r="J424" s="477">
        <f>SUM(J419:J423)</f>
        <v>111</v>
      </c>
      <c r="K424" s="477">
        <f>SUM(K419:K423)</f>
        <v>71.900000000000006</v>
      </c>
      <c r="L424" s="461"/>
      <c r="M424" s="462"/>
      <c r="N424" s="283"/>
      <c r="O424" s="283"/>
      <c r="P424" s="463"/>
    </row>
    <row r="425" spans="1:16" ht="13.8" customHeight="1" x14ac:dyDescent="0.25">
      <c r="A425" s="298" t="s">
        <v>31</v>
      </c>
      <c r="B425" s="3645" t="s">
        <v>7</v>
      </c>
      <c r="C425" s="299" t="s">
        <v>9</v>
      </c>
      <c r="D425" s="300"/>
      <c r="E425" s="3632" t="s">
        <v>395</v>
      </c>
      <c r="F425" s="3635" t="s">
        <v>46</v>
      </c>
      <c r="G425" s="3638" t="s">
        <v>28</v>
      </c>
      <c r="H425" s="554" t="s">
        <v>27</v>
      </c>
      <c r="I425" s="2559">
        <f>I431</f>
        <v>0</v>
      </c>
      <c r="J425" s="2560">
        <f t="shared" ref="J425:K429" si="17">J431</f>
        <v>0</v>
      </c>
      <c r="K425" s="2560">
        <f t="shared" si="17"/>
        <v>0</v>
      </c>
      <c r="L425" s="492" t="s">
        <v>254</v>
      </c>
      <c r="M425" s="493" t="s">
        <v>264</v>
      </c>
      <c r="N425" s="494">
        <v>1</v>
      </c>
      <c r="O425" s="433">
        <v>1</v>
      </c>
      <c r="P425" s="3274"/>
    </row>
    <row r="426" spans="1:16" ht="13.8" x14ac:dyDescent="0.25">
      <c r="A426" s="302"/>
      <c r="B426" s="3646"/>
      <c r="C426" s="303"/>
      <c r="D426" s="304"/>
      <c r="E426" s="3633"/>
      <c r="F426" s="3636"/>
      <c r="G426" s="3639"/>
      <c r="H426" s="555" t="s">
        <v>84</v>
      </c>
      <c r="I426" s="2561">
        <f>I432</f>
        <v>0</v>
      </c>
      <c r="J426" s="2562">
        <f t="shared" si="17"/>
        <v>0</v>
      </c>
      <c r="K426" s="2562">
        <f t="shared" si="17"/>
        <v>0</v>
      </c>
      <c r="L426" s="471" t="s">
        <v>396</v>
      </c>
      <c r="M426" s="498" t="s">
        <v>389</v>
      </c>
      <c r="N426" s="499">
        <v>1.032</v>
      </c>
      <c r="O426" s="437">
        <v>1.032</v>
      </c>
      <c r="P426" s="3275"/>
    </row>
    <row r="427" spans="1:16" x14ac:dyDescent="0.25">
      <c r="A427" s="302"/>
      <c r="B427" s="3646"/>
      <c r="C427" s="303"/>
      <c r="D427" s="304"/>
      <c r="E427" s="3633"/>
      <c r="F427" s="3636"/>
      <c r="G427" s="3639"/>
      <c r="H427" s="555" t="s">
        <v>89</v>
      </c>
      <c r="I427" s="2561">
        <f>I433</f>
        <v>0</v>
      </c>
      <c r="J427" s="2562">
        <f t="shared" si="17"/>
        <v>0</v>
      </c>
      <c r="K427" s="2562">
        <f t="shared" si="17"/>
        <v>0</v>
      </c>
      <c r="L427" s="435" t="s">
        <v>397</v>
      </c>
      <c r="M427" s="436"/>
      <c r="N427" s="437"/>
      <c r="O427" s="437"/>
      <c r="P427" s="3275"/>
    </row>
    <row r="428" spans="1:16" x14ac:dyDescent="0.25">
      <c r="A428" s="302"/>
      <c r="B428" s="3646"/>
      <c r="C428" s="303"/>
      <c r="D428" s="304"/>
      <c r="E428" s="3633"/>
      <c r="F428" s="3636"/>
      <c r="G428" s="3639"/>
      <c r="H428" s="555" t="s">
        <v>91</v>
      </c>
      <c r="I428" s="2561">
        <f>I434</f>
        <v>97</v>
      </c>
      <c r="J428" s="2562">
        <f t="shared" si="17"/>
        <v>97</v>
      </c>
      <c r="K428" s="2562">
        <f t="shared" si="17"/>
        <v>97</v>
      </c>
      <c r="L428" s="435"/>
      <c r="M428" s="436"/>
      <c r="N428" s="437"/>
      <c r="O428" s="437"/>
      <c r="P428" s="3275"/>
    </row>
    <row r="429" spans="1:16" ht="13.8" thickBot="1" x14ac:dyDescent="0.3">
      <c r="A429" s="302"/>
      <c r="B429" s="3646"/>
      <c r="C429" s="303"/>
      <c r="D429" s="304"/>
      <c r="E429" s="3633"/>
      <c r="F429" s="3636"/>
      <c r="G429" s="3639"/>
      <c r="H429" s="556" t="s">
        <v>137</v>
      </c>
      <c r="I429" s="2563">
        <f>I435</f>
        <v>0</v>
      </c>
      <c r="J429" s="2564">
        <f t="shared" si="17"/>
        <v>0</v>
      </c>
      <c r="K429" s="2564">
        <f t="shared" si="17"/>
        <v>0</v>
      </c>
      <c r="L429" s="439"/>
      <c r="M429" s="440"/>
      <c r="N429" s="441"/>
      <c r="O429" s="441"/>
      <c r="P429" s="442"/>
    </row>
    <row r="430" spans="1:16" ht="13.8" thickBot="1" x14ac:dyDescent="0.3">
      <c r="A430" s="307"/>
      <c r="B430" s="3647"/>
      <c r="C430" s="308"/>
      <c r="D430" s="309"/>
      <c r="E430" s="3634"/>
      <c r="F430" s="3637"/>
      <c r="G430" s="3640"/>
      <c r="H430" s="310" t="s">
        <v>8</v>
      </c>
      <c r="I430" s="2565">
        <f>SUM(I425:I429)</f>
        <v>97</v>
      </c>
      <c r="J430" s="2566">
        <f>SUM(J425:J429)</f>
        <v>97</v>
      </c>
      <c r="K430" s="2566">
        <f>SUM(K425:K429)</f>
        <v>97</v>
      </c>
      <c r="L430" s="3276"/>
      <c r="M430" s="3277"/>
      <c r="N430" s="3278"/>
      <c r="O430" s="3278"/>
      <c r="P430" s="3279"/>
    </row>
    <row r="431" spans="1:16" ht="13.8" customHeight="1" x14ac:dyDescent="0.25">
      <c r="A431" s="3270"/>
      <c r="B431" s="3229"/>
      <c r="C431" s="300"/>
      <c r="D431" s="311"/>
      <c r="E431" s="3632" t="s">
        <v>398</v>
      </c>
      <c r="F431" s="3635" t="s">
        <v>46</v>
      </c>
      <c r="G431" s="3638" t="s">
        <v>96</v>
      </c>
      <c r="H431" s="312" t="s">
        <v>27</v>
      </c>
      <c r="I431" s="164"/>
      <c r="J431" s="430"/>
      <c r="K431" s="444"/>
      <c r="L431" s="492" t="s">
        <v>92</v>
      </c>
      <c r="M431" s="493" t="s">
        <v>264</v>
      </c>
      <c r="N431" s="494">
        <v>1</v>
      </c>
      <c r="O431" s="433">
        <v>1</v>
      </c>
      <c r="P431" s="3726" t="s">
        <v>1787</v>
      </c>
    </row>
    <row r="432" spans="1:16" ht="13.8" x14ac:dyDescent="0.25">
      <c r="A432" s="3271"/>
      <c r="B432" s="3230"/>
      <c r="C432" s="304"/>
      <c r="D432" s="313"/>
      <c r="E432" s="3633"/>
      <c r="F432" s="3636"/>
      <c r="G432" s="3639"/>
      <c r="H432" s="314" t="s">
        <v>84</v>
      </c>
      <c r="I432" s="697"/>
      <c r="J432" s="434"/>
      <c r="K432" s="445"/>
      <c r="L432" s="470" t="s">
        <v>399</v>
      </c>
      <c r="M432" s="510" t="s">
        <v>389</v>
      </c>
      <c r="N432" s="499">
        <v>1.032</v>
      </c>
      <c r="O432" s="437">
        <v>1.032</v>
      </c>
      <c r="P432" s="3727"/>
    </row>
    <row r="433" spans="1:16" x14ac:dyDescent="0.25">
      <c r="A433" s="3271"/>
      <c r="B433" s="3230"/>
      <c r="C433" s="304"/>
      <c r="D433" s="313"/>
      <c r="E433" s="3633"/>
      <c r="F433" s="3636"/>
      <c r="G433" s="3639"/>
      <c r="H433" s="314" t="s">
        <v>89</v>
      </c>
      <c r="I433" s="697"/>
      <c r="J433" s="434"/>
      <c r="K433" s="445"/>
      <c r="L433" s="435"/>
      <c r="M433" s="436"/>
      <c r="N433" s="437"/>
      <c r="O433" s="437"/>
      <c r="P433" s="3727"/>
    </row>
    <row r="434" spans="1:16" x14ac:dyDescent="0.25">
      <c r="A434" s="3271"/>
      <c r="B434" s="3230"/>
      <c r="C434" s="304"/>
      <c r="D434" s="313"/>
      <c r="E434" s="3633"/>
      <c r="F434" s="3636"/>
      <c r="G434" s="3639"/>
      <c r="H434" s="314" t="s">
        <v>91</v>
      </c>
      <c r="I434" s="697">
        <v>97</v>
      </c>
      <c r="J434" s="434">
        <v>97</v>
      </c>
      <c r="K434" s="445">
        <v>97</v>
      </c>
      <c r="L434" s="435"/>
      <c r="M434" s="436"/>
      <c r="N434" s="437"/>
      <c r="O434" s="437"/>
      <c r="P434" s="3727"/>
    </row>
    <row r="435" spans="1:16" ht="13.8" thickBot="1" x14ac:dyDescent="0.3">
      <c r="A435" s="3271"/>
      <c r="B435" s="3230"/>
      <c r="C435" s="304"/>
      <c r="D435" s="313"/>
      <c r="E435" s="3633"/>
      <c r="F435" s="3636"/>
      <c r="G435" s="3639"/>
      <c r="H435" s="315" t="s">
        <v>137</v>
      </c>
      <c r="I435" s="757"/>
      <c r="J435" s="438"/>
      <c r="K435" s="446"/>
      <c r="L435" s="439"/>
      <c r="M435" s="440"/>
      <c r="N435" s="441"/>
      <c r="O435" s="441"/>
      <c r="P435" s="3728"/>
    </row>
    <row r="436" spans="1:16" ht="13.8" thickBot="1" x14ac:dyDescent="0.3">
      <c r="A436" s="307"/>
      <c r="B436" s="3231"/>
      <c r="C436" s="316"/>
      <c r="D436" s="317"/>
      <c r="E436" s="3634"/>
      <c r="F436" s="3637"/>
      <c r="G436" s="3640"/>
      <c r="H436" s="310" t="s">
        <v>8</v>
      </c>
      <c r="I436" s="2544">
        <f>SUM(I431:I435)</f>
        <v>97</v>
      </c>
      <c r="J436" s="443">
        <f>SUM(J431:J435)</f>
        <v>97</v>
      </c>
      <c r="K436" s="443">
        <f>SUM(K431:K435)</f>
        <v>97</v>
      </c>
      <c r="L436" s="3276"/>
      <c r="M436" s="3277"/>
      <c r="N436" s="3278"/>
      <c r="O436" s="3278"/>
      <c r="P436" s="3279"/>
    </row>
    <row r="437" spans="1:16" ht="13.8" customHeight="1" thickBot="1" x14ac:dyDescent="0.3">
      <c r="A437" s="307" t="s">
        <v>31</v>
      </c>
      <c r="B437" s="417" t="s">
        <v>7</v>
      </c>
      <c r="C437" s="3641" t="s">
        <v>308</v>
      </c>
      <c r="D437" s="3641"/>
      <c r="E437" s="3641"/>
      <c r="F437" s="3641"/>
      <c r="G437" s="3642"/>
      <c r="H437" s="418" t="s">
        <v>8</v>
      </c>
      <c r="I437" s="772">
        <f>I418+I430</f>
        <v>383.9</v>
      </c>
      <c r="J437" s="419">
        <f>J418+J430</f>
        <v>208</v>
      </c>
      <c r="K437" s="419">
        <f>K418+K430</f>
        <v>168.9</v>
      </c>
      <c r="L437" s="420"/>
      <c r="M437" s="420"/>
      <c r="N437" s="420"/>
      <c r="O437" s="420"/>
      <c r="P437" s="421"/>
    </row>
    <row r="438" spans="1:16" ht="13.8" customHeight="1" thickBot="1" x14ac:dyDescent="0.3">
      <c r="A438" s="406" t="s">
        <v>31</v>
      </c>
      <c r="B438" s="406"/>
      <c r="C438" s="3643" t="s">
        <v>309</v>
      </c>
      <c r="D438" s="3643"/>
      <c r="E438" s="3643"/>
      <c r="F438" s="3643"/>
      <c r="G438" s="3644"/>
      <c r="H438" s="407" t="s">
        <v>8</v>
      </c>
      <c r="I438" s="2543">
        <f>I437*1</f>
        <v>383.9</v>
      </c>
      <c r="J438" s="408">
        <f>J437*1</f>
        <v>208</v>
      </c>
      <c r="K438" s="408">
        <f>K437*1</f>
        <v>168.9</v>
      </c>
      <c r="L438" s="409"/>
      <c r="M438" s="409"/>
      <c r="N438" s="409"/>
      <c r="O438" s="409"/>
      <c r="P438" s="410"/>
    </row>
    <row r="439" spans="1:16" ht="14.4" thickBot="1" x14ac:dyDescent="0.3">
      <c r="A439" s="320" t="s">
        <v>32</v>
      </c>
      <c r="B439" s="557"/>
      <c r="C439" s="558" t="s">
        <v>400</v>
      </c>
      <c r="D439" s="558"/>
      <c r="E439" s="3299"/>
      <c r="F439" s="558"/>
      <c r="G439" s="558"/>
      <c r="H439" s="558"/>
      <c r="I439" s="558"/>
      <c r="J439" s="558"/>
      <c r="K439" s="558"/>
      <c r="L439" s="559"/>
      <c r="M439" s="559"/>
      <c r="N439" s="558"/>
      <c r="O439" s="558"/>
      <c r="P439" s="560"/>
    </row>
    <row r="440" spans="1:16" ht="42" thickBot="1" x14ac:dyDescent="0.3">
      <c r="A440" s="326"/>
      <c r="B440" s="327"/>
      <c r="C440" s="328"/>
      <c r="D440" s="328"/>
      <c r="E440" s="329"/>
      <c r="F440" s="328"/>
      <c r="G440" s="328"/>
      <c r="H440" s="328"/>
      <c r="I440" s="328"/>
      <c r="J440" s="328"/>
      <c r="K440" s="328"/>
      <c r="L440" s="330" t="s">
        <v>401</v>
      </c>
      <c r="M440" s="331" t="s">
        <v>264</v>
      </c>
      <c r="N440" s="332">
        <v>2</v>
      </c>
      <c r="O440" s="332">
        <v>2</v>
      </c>
      <c r="P440" s="561"/>
    </row>
    <row r="441" spans="1:16" ht="14.4" thickBot="1" x14ac:dyDescent="0.3">
      <c r="A441" s="335" t="s">
        <v>32</v>
      </c>
      <c r="B441" s="336" t="s">
        <v>7</v>
      </c>
      <c r="C441" s="564" t="s">
        <v>402</v>
      </c>
      <c r="D441" s="337"/>
      <c r="E441" s="337"/>
      <c r="F441" s="337"/>
      <c r="G441" s="337"/>
      <c r="H441" s="337"/>
      <c r="I441" s="337"/>
      <c r="J441" s="337"/>
      <c r="K441" s="337"/>
      <c r="L441" s="337"/>
      <c r="M441" s="337"/>
      <c r="N441" s="337"/>
      <c r="O441" s="3625"/>
      <c r="P441" s="3626"/>
    </row>
    <row r="442" spans="1:16" ht="55.8" thickBot="1" x14ac:dyDescent="0.3">
      <c r="A442" s="335"/>
      <c r="B442" s="338"/>
      <c r="C442" s="339"/>
      <c r="D442" s="339"/>
      <c r="E442" s="339"/>
      <c r="F442" s="339"/>
      <c r="G442" s="339"/>
      <c r="H442" s="339"/>
      <c r="I442" s="339"/>
      <c r="J442" s="339"/>
      <c r="K442" s="339"/>
      <c r="L442" s="340" t="s">
        <v>403</v>
      </c>
      <c r="M442" s="331" t="s">
        <v>264</v>
      </c>
      <c r="N442" s="332">
        <v>2</v>
      </c>
      <c r="O442" s="332">
        <v>2</v>
      </c>
      <c r="P442" s="561"/>
    </row>
    <row r="443" spans="1:16" ht="13.8" customHeight="1" x14ac:dyDescent="0.25">
      <c r="A443" s="341" t="s">
        <v>32</v>
      </c>
      <c r="B443" s="3627" t="s">
        <v>7</v>
      </c>
      <c r="C443" s="343" t="s">
        <v>7</v>
      </c>
      <c r="D443" s="344"/>
      <c r="E443" s="3611" t="s">
        <v>404</v>
      </c>
      <c r="F443" s="3629" t="s">
        <v>46</v>
      </c>
      <c r="G443" s="3599" t="s">
        <v>28</v>
      </c>
      <c r="H443" s="258" t="s">
        <v>27</v>
      </c>
      <c r="I443" s="2552">
        <f t="shared" ref="I443:K446" si="18">I450+I456+I462+I468</f>
        <v>0</v>
      </c>
      <c r="J443" s="2552">
        <f t="shared" si="18"/>
        <v>0</v>
      </c>
      <c r="K443" s="2552">
        <f t="shared" si="18"/>
        <v>0</v>
      </c>
      <c r="L443" s="269" t="s">
        <v>254</v>
      </c>
      <c r="M443" s="270" t="s">
        <v>264</v>
      </c>
      <c r="N443" s="278">
        <v>2</v>
      </c>
      <c r="O443" s="278">
        <v>2</v>
      </c>
      <c r="P443" s="347"/>
    </row>
    <row r="444" spans="1:16" ht="13.8" x14ac:dyDescent="0.25">
      <c r="A444" s="348"/>
      <c r="B444" s="3606"/>
      <c r="C444" s="350"/>
      <c r="D444" s="351"/>
      <c r="E444" s="3612"/>
      <c r="F444" s="3630"/>
      <c r="G444" s="3600"/>
      <c r="H444" s="259" t="s">
        <v>84</v>
      </c>
      <c r="I444" s="2554">
        <f t="shared" si="18"/>
        <v>212.01</v>
      </c>
      <c r="J444" s="2554">
        <f t="shared" si="18"/>
        <v>79.400000000000006</v>
      </c>
      <c r="K444" s="2554">
        <f t="shared" si="18"/>
        <v>50.300000000000004</v>
      </c>
      <c r="L444" s="273" t="s">
        <v>405</v>
      </c>
      <c r="M444" s="274" t="s">
        <v>264</v>
      </c>
      <c r="N444" s="279">
        <v>2</v>
      </c>
      <c r="O444" s="279">
        <v>2</v>
      </c>
      <c r="P444" s="354"/>
    </row>
    <row r="445" spans="1:16" ht="13.8" x14ac:dyDescent="0.25">
      <c r="A445" s="348"/>
      <c r="B445" s="3606"/>
      <c r="C445" s="350"/>
      <c r="D445" s="351"/>
      <c r="E445" s="3612"/>
      <c r="F445" s="3630"/>
      <c r="G445" s="3600"/>
      <c r="H445" s="259" t="s">
        <v>89</v>
      </c>
      <c r="I445" s="2554">
        <f t="shared" si="18"/>
        <v>0</v>
      </c>
      <c r="J445" s="2554">
        <f t="shared" si="18"/>
        <v>0</v>
      </c>
      <c r="K445" s="2554">
        <f t="shared" si="18"/>
        <v>0</v>
      </c>
      <c r="L445" s="273"/>
      <c r="M445" s="274"/>
      <c r="N445" s="279"/>
      <c r="O445" s="279"/>
      <c r="P445" s="354"/>
    </row>
    <row r="446" spans="1:16" ht="13.8" x14ac:dyDescent="0.25">
      <c r="A446" s="348"/>
      <c r="B446" s="3606"/>
      <c r="C446" s="350"/>
      <c r="D446" s="351"/>
      <c r="E446" s="3612"/>
      <c r="F446" s="3630"/>
      <c r="G446" s="3600"/>
      <c r="H446" s="259" t="s">
        <v>91</v>
      </c>
      <c r="I446" s="2554">
        <f t="shared" si="18"/>
        <v>160.80000000000001</v>
      </c>
      <c r="J446" s="2554">
        <f t="shared" si="18"/>
        <v>406.3</v>
      </c>
      <c r="K446" s="2554">
        <f t="shared" si="18"/>
        <v>297.8</v>
      </c>
      <c r="L446" s="273"/>
      <c r="M446" s="274"/>
      <c r="N446" s="279"/>
      <c r="O446" s="279"/>
      <c r="P446" s="354"/>
    </row>
    <row r="447" spans="1:16" ht="13.8" x14ac:dyDescent="0.25">
      <c r="A447" s="348"/>
      <c r="B447" s="3606"/>
      <c r="C447" s="350"/>
      <c r="D447" s="351"/>
      <c r="E447" s="3612"/>
      <c r="F447" s="3630"/>
      <c r="G447" s="3600"/>
      <c r="H447" s="259" t="s">
        <v>52</v>
      </c>
      <c r="I447" s="2554"/>
      <c r="J447" s="2554"/>
      <c r="K447" s="2554"/>
      <c r="L447" s="353"/>
      <c r="M447" s="525"/>
      <c r="N447" s="526"/>
      <c r="O447" s="526"/>
      <c r="P447" s="527"/>
    </row>
    <row r="448" spans="1:16" ht="14.4" thickBot="1" x14ac:dyDescent="0.3">
      <c r="A448" s="348"/>
      <c r="B448" s="3606"/>
      <c r="C448" s="350"/>
      <c r="D448" s="351"/>
      <c r="E448" s="3612"/>
      <c r="F448" s="3630"/>
      <c r="G448" s="3600"/>
      <c r="H448" s="259" t="s">
        <v>137</v>
      </c>
      <c r="I448" s="2558">
        <f t="shared" ref="I448:K448" si="19">I454+I460+I466+I472</f>
        <v>240</v>
      </c>
      <c r="J448" s="2558">
        <f t="shared" si="19"/>
        <v>240</v>
      </c>
      <c r="K448" s="2558">
        <f t="shared" si="19"/>
        <v>164.7</v>
      </c>
      <c r="L448" s="275"/>
      <c r="M448" s="276"/>
      <c r="N448" s="277"/>
      <c r="O448" s="277"/>
      <c r="P448" s="356"/>
    </row>
    <row r="449" spans="1:16" ht="14.4" thickBot="1" x14ac:dyDescent="0.3">
      <c r="A449" s="357"/>
      <c r="B449" s="3628"/>
      <c r="C449" s="358"/>
      <c r="D449" s="359"/>
      <c r="E449" s="3613"/>
      <c r="F449" s="3631"/>
      <c r="G449" s="3601"/>
      <c r="H449" s="268" t="s">
        <v>8</v>
      </c>
      <c r="I449" s="360">
        <f>SUM(I443:I448)</f>
        <v>612.80999999999995</v>
      </c>
      <c r="J449" s="360">
        <f>SUM(J443:J448)</f>
        <v>725.7</v>
      </c>
      <c r="K449" s="360">
        <f>SUM(K443:K448)</f>
        <v>512.79999999999995</v>
      </c>
      <c r="L449" s="461"/>
      <c r="M449" s="462"/>
      <c r="N449" s="283"/>
      <c r="O449" s="283"/>
      <c r="P449" s="463"/>
    </row>
    <row r="450" spans="1:16" ht="32.4" customHeight="1" x14ac:dyDescent="0.25">
      <c r="A450" s="2322"/>
      <c r="B450" s="342"/>
      <c r="C450" s="344"/>
      <c r="D450" s="361"/>
      <c r="E450" s="3611" t="s">
        <v>406</v>
      </c>
      <c r="F450" s="3596" t="s">
        <v>46</v>
      </c>
      <c r="G450" s="3599" t="s">
        <v>263</v>
      </c>
      <c r="H450" s="261" t="s">
        <v>27</v>
      </c>
      <c r="I450" s="345"/>
      <c r="J450" s="345"/>
      <c r="K450" s="362"/>
      <c r="L450" s="269" t="s">
        <v>92</v>
      </c>
      <c r="M450" s="270" t="s">
        <v>264</v>
      </c>
      <c r="N450" s="278"/>
      <c r="O450" s="278"/>
      <c r="P450" s="3726" t="s">
        <v>1788</v>
      </c>
    </row>
    <row r="451" spans="1:16" ht="28.2" customHeight="1" x14ac:dyDescent="0.25">
      <c r="A451" s="2331"/>
      <c r="B451" s="349"/>
      <c r="C451" s="351"/>
      <c r="D451" s="363"/>
      <c r="E451" s="3612"/>
      <c r="F451" s="3597"/>
      <c r="G451" s="3600"/>
      <c r="H451" s="264" t="s">
        <v>84</v>
      </c>
      <c r="I451" s="352">
        <v>146</v>
      </c>
      <c r="J451" s="352">
        <v>20</v>
      </c>
      <c r="K451" s="364">
        <v>0</v>
      </c>
      <c r="L451" s="271" t="s">
        <v>407</v>
      </c>
      <c r="M451" s="272" t="s">
        <v>264</v>
      </c>
      <c r="N451" s="279"/>
      <c r="O451" s="279"/>
      <c r="P451" s="3727"/>
    </row>
    <row r="452" spans="1:16" ht="30" customHeight="1" x14ac:dyDescent="0.25">
      <c r="A452" s="2331"/>
      <c r="B452" s="349"/>
      <c r="C452" s="351"/>
      <c r="D452" s="363"/>
      <c r="E452" s="3612"/>
      <c r="F452" s="3597"/>
      <c r="G452" s="3600"/>
      <c r="H452" s="264" t="s">
        <v>89</v>
      </c>
      <c r="I452" s="352"/>
      <c r="J452" s="352"/>
      <c r="K452" s="364"/>
      <c r="L452" s="273"/>
      <c r="M452" s="274"/>
      <c r="N452" s="279"/>
      <c r="O452" s="279"/>
      <c r="P452" s="3727"/>
    </row>
    <row r="453" spans="1:16" ht="27.6" customHeight="1" x14ac:dyDescent="0.25">
      <c r="A453" s="2331"/>
      <c r="B453" s="349"/>
      <c r="C453" s="351"/>
      <c r="D453" s="363"/>
      <c r="E453" s="3612"/>
      <c r="F453" s="3597"/>
      <c r="G453" s="3600"/>
      <c r="H453" s="264" t="s">
        <v>91</v>
      </c>
      <c r="I453" s="352"/>
      <c r="J453" s="352"/>
      <c r="K453" s="364"/>
      <c r="L453" s="273"/>
      <c r="M453" s="274"/>
      <c r="N453" s="279"/>
      <c r="O453" s="279"/>
      <c r="P453" s="3727"/>
    </row>
    <row r="454" spans="1:16" ht="22.8" customHeight="1" thickBot="1" x14ac:dyDescent="0.3">
      <c r="A454" s="2331"/>
      <c r="B454" s="349"/>
      <c r="C454" s="351"/>
      <c r="D454" s="363"/>
      <c r="E454" s="3612"/>
      <c r="F454" s="3597"/>
      <c r="G454" s="3600"/>
      <c r="H454" s="264" t="s">
        <v>137</v>
      </c>
      <c r="I454" s="371">
        <v>240</v>
      </c>
      <c r="J454" s="371">
        <v>240</v>
      </c>
      <c r="K454" s="412">
        <v>164.7</v>
      </c>
      <c r="L454" s="275"/>
      <c r="M454" s="276"/>
      <c r="N454" s="277"/>
      <c r="O454" s="277"/>
      <c r="P454" s="3728"/>
    </row>
    <row r="455" spans="1:16" ht="14.4" thickBot="1" x14ac:dyDescent="0.3">
      <c r="A455" s="357"/>
      <c r="B455" s="3228"/>
      <c r="C455" s="366"/>
      <c r="D455" s="367"/>
      <c r="E455" s="3613"/>
      <c r="F455" s="3598"/>
      <c r="G455" s="3601"/>
      <c r="H455" s="268" t="s">
        <v>8</v>
      </c>
      <c r="I455" s="360">
        <f>SUM(I450:I454)</f>
        <v>386</v>
      </c>
      <c r="J455" s="360">
        <f>SUM(J450:J454)</f>
        <v>260</v>
      </c>
      <c r="K455" s="360">
        <f>SUM(K450:K454)</f>
        <v>164.7</v>
      </c>
      <c r="L455" s="461"/>
      <c r="M455" s="462"/>
      <c r="N455" s="283"/>
      <c r="O455" s="283"/>
      <c r="P455" s="463"/>
    </row>
    <row r="456" spans="1:16" ht="13.8" customHeight="1" x14ac:dyDescent="0.25">
      <c r="A456" s="2322"/>
      <c r="B456" s="342"/>
      <c r="C456" s="344"/>
      <c r="D456" s="361"/>
      <c r="E456" s="3611" t="s">
        <v>408</v>
      </c>
      <c r="F456" s="3596" t="s">
        <v>46</v>
      </c>
      <c r="G456" s="3599" t="s">
        <v>263</v>
      </c>
      <c r="H456" s="261" t="s">
        <v>27</v>
      </c>
      <c r="I456" s="345"/>
      <c r="J456" s="345"/>
      <c r="K456" s="362"/>
      <c r="L456" s="269" t="s">
        <v>92</v>
      </c>
      <c r="M456" s="270" t="s">
        <v>264</v>
      </c>
      <c r="N456" s="278">
        <v>1</v>
      </c>
      <c r="O456" s="278">
        <v>1</v>
      </c>
      <c r="P456" s="3726" t="s">
        <v>1789</v>
      </c>
    </row>
    <row r="457" spans="1:16" ht="13.8" x14ac:dyDescent="0.25">
      <c r="A457" s="2331"/>
      <c r="B457" s="349"/>
      <c r="C457" s="351"/>
      <c r="D457" s="363"/>
      <c r="E457" s="3612"/>
      <c r="F457" s="3597"/>
      <c r="G457" s="3600"/>
      <c r="H457" s="264" t="s">
        <v>84</v>
      </c>
      <c r="I457" s="352">
        <v>38.200000000000003</v>
      </c>
      <c r="J457" s="352">
        <v>23.6</v>
      </c>
      <c r="K457" s="364">
        <v>23.6</v>
      </c>
      <c r="L457" s="271" t="s">
        <v>409</v>
      </c>
      <c r="M457" s="272" t="s">
        <v>264</v>
      </c>
      <c r="N457" s="279">
        <v>1</v>
      </c>
      <c r="O457" s="279">
        <v>1</v>
      </c>
      <c r="P457" s="3727"/>
    </row>
    <row r="458" spans="1:16" ht="13.8" x14ac:dyDescent="0.25">
      <c r="A458" s="2331"/>
      <c r="B458" s="349"/>
      <c r="C458" s="351"/>
      <c r="D458" s="363"/>
      <c r="E458" s="3612"/>
      <c r="F458" s="3597"/>
      <c r="G458" s="294"/>
      <c r="H458" s="264" t="s">
        <v>89</v>
      </c>
      <c r="I458" s="352"/>
      <c r="J458" s="352"/>
      <c r="K458" s="364"/>
      <c r="L458" s="273"/>
      <c r="M458" s="274"/>
      <c r="N458" s="279"/>
      <c r="O458" s="279"/>
      <c r="P458" s="3727"/>
    </row>
    <row r="459" spans="1:16" ht="13.8" x14ac:dyDescent="0.25">
      <c r="A459" s="2331"/>
      <c r="B459" s="349"/>
      <c r="C459" s="351"/>
      <c r="D459" s="363"/>
      <c r="E459" s="3612"/>
      <c r="F459" s="3597"/>
      <c r="G459" s="294"/>
      <c r="H459" s="264" t="s">
        <v>91</v>
      </c>
      <c r="I459" s="352">
        <v>61.8</v>
      </c>
      <c r="J459" s="352">
        <v>106.4</v>
      </c>
      <c r="K459" s="364">
        <v>106.2</v>
      </c>
      <c r="L459" s="273"/>
      <c r="M459" s="274"/>
      <c r="N459" s="279"/>
      <c r="O459" s="279"/>
      <c r="P459" s="3727"/>
    </row>
    <row r="460" spans="1:16" ht="14.4" thickBot="1" x14ac:dyDescent="0.3">
      <c r="A460" s="2331"/>
      <c r="B460" s="349"/>
      <c r="C460" s="351"/>
      <c r="D460" s="363"/>
      <c r="E460" s="3612"/>
      <c r="F460" s="3597"/>
      <c r="G460" s="3600"/>
      <c r="H460" s="265" t="s">
        <v>137</v>
      </c>
      <c r="I460" s="355"/>
      <c r="J460" s="355"/>
      <c r="K460" s="365"/>
      <c r="L460" s="275"/>
      <c r="M460" s="276"/>
      <c r="N460" s="277"/>
      <c r="O460" s="277"/>
      <c r="P460" s="3728"/>
    </row>
    <row r="461" spans="1:16" ht="14.4" thickBot="1" x14ac:dyDescent="0.3">
      <c r="A461" s="357"/>
      <c r="B461" s="3228"/>
      <c r="C461" s="366"/>
      <c r="D461" s="367"/>
      <c r="E461" s="3613"/>
      <c r="F461" s="3598"/>
      <c r="G461" s="3601"/>
      <c r="H461" s="268" t="s">
        <v>8</v>
      </c>
      <c r="I461" s="360">
        <f>SUM(I456:I460)</f>
        <v>100</v>
      </c>
      <c r="J461" s="360">
        <f>SUM(J456:J460)</f>
        <v>130</v>
      </c>
      <c r="K461" s="360">
        <f>SUM(K456:K460)</f>
        <v>129.80000000000001</v>
      </c>
      <c r="L461" s="461"/>
      <c r="M461" s="462"/>
      <c r="N461" s="283"/>
      <c r="O461" s="283"/>
      <c r="P461" s="463"/>
    </row>
    <row r="462" spans="1:16" ht="29.4" customHeight="1" x14ac:dyDescent="0.25">
      <c r="A462" s="2322"/>
      <c r="B462" s="342"/>
      <c r="C462" s="344"/>
      <c r="D462" s="361"/>
      <c r="E462" s="3611" t="s">
        <v>410</v>
      </c>
      <c r="F462" s="3596" t="s">
        <v>46</v>
      </c>
      <c r="G462" s="3599" t="s">
        <v>28</v>
      </c>
      <c r="H462" s="261" t="s">
        <v>27</v>
      </c>
      <c r="I462" s="345"/>
      <c r="J462" s="345"/>
      <c r="K462" s="362"/>
      <c r="L462" s="269" t="s">
        <v>92</v>
      </c>
      <c r="M462" s="270" t="s">
        <v>264</v>
      </c>
      <c r="N462" s="278">
        <v>1</v>
      </c>
      <c r="O462" s="278">
        <v>1</v>
      </c>
      <c r="P462" s="3726" t="s">
        <v>1790</v>
      </c>
    </row>
    <row r="463" spans="1:16" ht="27.6" x14ac:dyDescent="0.25">
      <c r="A463" s="2331"/>
      <c r="B463" s="349"/>
      <c r="C463" s="351"/>
      <c r="D463" s="363"/>
      <c r="E463" s="3612"/>
      <c r="F463" s="3597"/>
      <c r="G463" s="3600"/>
      <c r="H463" s="264" t="s">
        <v>84</v>
      </c>
      <c r="I463" s="352">
        <v>20.100000000000001</v>
      </c>
      <c r="J463" s="352">
        <v>28.1</v>
      </c>
      <c r="K463" s="364">
        <v>26</v>
      </c>
      <c r="L463" s="271" t="s">
        <v>411</v>
      </c>
      <c r="M463" s="272" t="s">
        <v>264</v>
      </c>
      <c r="N463" s="279">
        <v>1</v>
      </c>
      <c r="O463" s="279">
        <v>1</v>
      </c>
      <c r="P463" s="3744"/>
    </row>
    <row r="464" spans="1:16" ht="43.2" customHeight="1" x14ac:dyDescent="0.25">
      <c r="A464" s="2331"/>
      <c r="B464" s="349"/>
      <c r="C464" s="351"/>
      <c r="D464" s="363"/>
      <c r="E464" s="3612"/>
      <c r="F464" s="3597"/>
      <c r="G464" s="3600"/>
      <c r="H464" s="264" t="s">
        <v>89</v>
      </c>
      <c r="I464" s="352"/>
      <c r="J464" s="352"/>
      <c r="K464" s="364"/>
      <c r="L464" s="273" t="s">
        <v>412</v>
      </c>
      <c r="M464" s="274" t="s">
        <v>264</v>
      </c>
      <c r="N464" s="279">
        <v>1</v>
      </c>
      <c r="O464" s="279">
        <v>1</v>
      </c>
      <c r="P464" s="3744"/>
    </row>
    <row r="465" spans="1:16" ht="30.6" customHeight="1" x14ac:dyDescent="0.25">
      <c r="A465" s="2331"/>
      <c r="B465" s="349"/>
      <c r="C465" s="351"/>
      <c r="D465" s="363"/>
      <c r="E465" s="3612"/>
      <c r="F465" s="3597"/>
      <c r="G465" s="3600"/>
      <c r="H465" s="264" t="s">
        <v>91</v>
      </c>
      <c r="I465" s="352">
        <v>12</v>
      </c>
      <c r="J465" s="352">
        <v>15.6</v>
      </c>
      <c r="K465" s="364">
        <v>9.4</v>
      </c>
      <c r="L465" s="273"/>
      <c r="M465" s="274"/>
      <c r="N465" s="279"/>
      <c r="O465" s="279"/>
      <c r="P465" s="3744"/>
    </row>
    <row r="466" spans="1:16" ht="14.4" thickBot="1" x14ac:dyDescent="0.3">
      <c r="A466" s="2331"/>
      <c r="B466" s="349"/>
      <c r="C466" s="351"/>
      <c r="D466" s="363"/>
      <c r="E466" s="3612"/>
      <c r="F466" s="3597"/>
      <c r="G466" s="3600"/>
      <c r="H466" s="265" t="s">
        <v>137</v>
      </c>
      <c r="I466" s="355"/>
      <c r="J466" s="355"/>
      <c r="K466" s="365"/>
      <c r="L466" s="275"/>
      <c r="M466" s="276"/>
      <c r="N466" s="277"/>
      <c r="O466" s="277"/>
      <c r="P466" s="3745"/>
    </row>
    <row r="467" spans="1:16" ht="14.4" thickBot="1" x14ac:dyDescent="0.3">
      <c r="A467" s="357"/>
      <c r="B467" s="3228"/>
      <c r="C467" s="366"/>
      <c r="D467" s="367"/>
      <c r="E467" s="3613"/>
      <c r="F467" s="3598"/>
      <c r="G467" s="3601"/>
      <c r="H467" s="268" t="s">
        <v>8</v>
      </c>
      <c r="I467" s="360">
        <f>SUM(I462:I466)</f>
        <v>32.1</v>
      </c>
      <c r="J467" s="360">
        <f>SUM(J462:J466)</f>
        <v>43.7</v>
      </c>
      <c r="K467" s="360">
        <f>SUM(K462:K466)</f>
        <v>35.4</v>
      </c>
      <c r="L467" s="461"/>
      <c r="M467" s="462"/>
      <c r="N467" s="283"/>
      <c r="O467" s="283"/>
      <c r="P467" s="463"/>
    </row>
    <row r="468" spans="1:16" ht="13.8" customHeight="1" x14ac:dyDescent="0.25">
      <c r="A468" s="2322"/>
      <c r="B468" s="342"/>
      <c r="C468" s="344"/>
      <c r="D468" s="361"/>
      <c r="E468" s="3569" t="s">
        <v>413</v>
      </c>
      <c r="F468" s="3596" t="s">
        <v>46</v>
      </c>
      <c r="G468" s="3599" t="s">
        <v>109</v>
      </c>
      <c r="H468" s="261" t="s">
        <v>27</v>
      </c>
      <c r="I468" s="345"/>
      <c r="J468" s="345"/>
      <c r="K468" s="362"/>
      <c r="L468" s="269" t="s">
        <v>92</v>
      </c>
      <c r="M468" s="270" t="s">
        <v>264</v>
      </c>
      <c r="N468" s="278"/>
      <c r="O468" s="278"/>
      <c r="P468" s="3726" t="s">
        <v>1791</v>
      </c>
    </row>
    <row r="469" spans="1:16" ht="41.4" x14ac:dyDescent="0.25">
      <c r="A469" s="2331"/>
      <c r="B469" s="349"/>
      <c r="C469" s="351"/>
      <c r="D469" s="363"/>
      <c r="E469" s="3570"/>
      <c r="F469" s="3597"/>
      <c r="G469" s="3600"/>
      <c r="H469" s="264" t="s">
        <v>84</v>
      </c>
      <c r="I469" s="562">
        <v>7.71</v>
      </c>
      <c r="J469" s="562">
        <v>7.7</v>
      </c>
      <c r="K469" s="364">
        <v>0.7</v>
      </c>
      <c r="L469" s="271" t="s">
        <v>414</v>
      </c>
      <c r="M469" s="272" t="s">
        <v>264</v>
      </c>
      <c r="N469" s="297"/>
      <c r="O469" s="279"/>
      <c r="P469" s="3727"/>
    </row>
    <row r="470" spans="1:16" ht="36" customHeight="1" x14ac:dyDescent="0.25">
      <c r="A470" s="2331"/>
      <c r="B470" s="349"/>
      <c r="C470" s="351"/>
      <c r="D470" s="363"/>
      <c r="E470" s="3570"/>
      <c r="F470" s="3597"/>
      <c r="G470" s="3600"/>
      <c r="H470" s="264" t="s">
        <v>89</v>
      </c>
      <c r="I470" s="352"/>
      <c r="J470" s="352"/>
      <c r="K470" s="364"/>
      <c r="L470" s="273"/>
      <c r="M470" s="274"/>
      <c r="N470" s="279"/>
      <c r="O470" s="279"/>
      <c r="P470" s="3727"/>
    </row>
    <row r="471" spans="1:16" ht="13.8" x14ac:dyDescent="0.25">
      <c r="A471" s="2331"/>
      <c r="B471" s="349"/>
      <c r="C471" s="351"/>
      <c r="D471" s="363"/>
      <c r="E471" s="3570"/>
      <c r="F471" s="3597"/>
      <c r="G471" s="3600"/>
      <c r="H471" s="264" t="s">
        <v>91</v>
      </c>
      <c r="I471" s="352">
        <v>87</v>
      </c>
      <c r="J471" s="352">
        <v>284.3</v>
      </c>
      <c r="K471" s="364">
        <v>182.2</v>
      </c>
      <c r="L471" s="273"/>
      <c r="M471" s="274"/>
      <c r="N471" s="279"/>
      <c r="O471" s="279"/>
      <c r="P471" s="3727"/>
    </row>
    <row r="472" spans="1:16" ht="14.4" thickBot="1" x14ac:dyDescent="0.3">
      <c r="A472" s="2331"/>
      <c r="B472" s="349"/>
      <c r="C472" s="351"/>
      <c r="D472" s="363"/>
      <c r="E472" s="3570"/>
      <c r="F472" s="3597"/>
      <c r="G472" s="3600"/>
      <c r="H472" s="265" t="s">
        <v>137</v>
      </c>
      <c r="I472" s="355"/>
      <c r="J472" s="355"/>
      <c r="K472" s="365"/>
      <c r="L472" s="275"/>
      <c r="M472" s="276"/>
      <c r="N472" s="277"/>
      <c r="O472" s="277"/>
      <c r="P472" s="3728"/>
    </row>
    <row r="473" spans="1:16" ht="14.4" thickBot="1" x14ac:dyDescent="0.3">
      <c r="A473" s="357"/>
      <c r="B473" s="3228"/>
      <c r="C473" s="366"/>
      <c r="D473" s="367"/>
      <c r="E473" s="3571"/>
      <c r="F473" s="3598"/>
      <c r="G473" s="3601"/>
      <c r="H473" s="268" t="s">
        <v>8</v>
      </c>
      <c r="I473" s="360">
        <f>SUM(I468:I472)</f>
        <v>94.71</v>
      </c>
      <c r="J473" s="360">
        <f>SUM(J468:J472)</f>
        <v>292</v>
      </c>
      <c r="K473" s="360">
        <f>SUM(K468:K472)</f>
        <v>182.89999999999998</v>
      </c>
      <c r="L473" s="461"/>
      <c r="M473" s="462"/>
      <c r="N473" s="283"/>
      <c r="O473" s="283"/>
      <c r="P473" s="463"/>
    </row>
    <row r="474" spans="1:16" ht="14.4" customHeight="1" thickBot="1" x14ac:dyDescent="0.3">
      <c r="A474" s="357" t="s">
        <v>32</v>
      </c>
      <c r="B474" s="375" t="s">
        <v>7</v>
      </c>
      <c r="C474" s="3586" t="s">
        <v>308</v>
      </c>
      <c r="D474" s="3586"/>
      <c r="E474" s="3586"/>
      <c r="F474" s="3586"/>
      <c r="G474" s="3587"/>
      <c r="H474" s="376" t="s">
        <v>8</v>
      </c>
      <c r="I474" s="377">
        <f>I449*1</f>
        <v>612.80999999999995</v>
      </c>
      <c r="J474" s="377">
        <f>J449*1</f>
        <v>725.7</v>
      </c>
      <c r="K474" s="377">
        <f>K449*1</f>
        <v>512.79999999999995</v>
      </c>
      <c r="L474" s="378"/>
      <c r="M474" s="378"/>
      <c r="N474" s="378"/>
      <c r="O474" s="378"/>
      <c r="P474" s="379"/>
    </row>
    <row r="475" spans="1:16" ht="14.4" customHeight="1" thickBot="1" x14ac:dyDescent="0.3">
      <c r="A475" s="380" t="s">
        <v>32</v>
      </c>
      <c r="B475" s="380"/>
      <c r="C475" s="3588" t="s">
        <v>309</v>
      </c>
      <c r="D475" s="3588"/>
      <c r="E475" s="3588"/>
      <c r="F475" s="3588"/>
      <c r="G475" s="3589"/>
      <c r="H475" s="381" t="s">
        <v>8</v>
      </c>
      <c r="I475" s="382">
        <f>I474*1</f>
        <v>612.80999999999995</v>
      </c>
      <c r="J475" s="382">
        <f>J474*1</f>
        <v>725.7</v>
      </c>
      <c r="K475" s="382">
        <f>K474*1</f>
        <v>512.79999999999995</v>
      </c>
      <c r="L475" s="383"/>
      <c r="M475" s="383"/>
      <c r="N475" s="383"/>
      <c r="O475" s="383"/>
      <c r="P475" s="384"/>
    </row>
    <row r="476" spans="1:16" ht="14.4" thickBot="1" x14ac:dyDescent="0.3">
      <c r="A476" s="320" t="s">
        <v>33</v>
      </c>
      <c r="B476" s="321"/>
      <c r="C476" s="323" t="s">
        <v>415</v>
      </c>
      <c r="D476" s="322"/>
      <c r="E476" s="563"/>
      <c r="F476" s="322"/>
      <c r="G476" s="322"/>
      <c r="H476" s="322"/>
      <c r="I476" s="322"/>
      <c r="J476" s="322"/>
      <c r="K476" s="322"/>
      <c r="L476" s="324"/>
      <c r="M476" s="324"/>
      <c r="N476" s="322"/>
      <c r="O476" s="323"/>
      <c r="P476" s="325"/>
    </row>
    <row r="477" spans="1:16" ht="40.200000000000003" thickBot="1" x14ac:dyDescent="0.3">
      <c r="A477" s="454"/>
      <c r="B477" s="455"/>
      <c r="C477" s="456"/>
      <c r="D477" s="456"/>
      <c r="E477" s="457"/>
      <c r="F477" s="456"/>
      <c r="G477" s="456"/>
      <c r="H477" s="456"/>
      <c r="I477" s="458"/>
      <c r="J477" s="458"/>
      <c r="K477" s="458"/>
      <c r="L477" s="465" t="s">
        <v>416</v>
      </c>
      <c r="M477" s="331" t="s">
        <v>264</v>
      </c>
      <c r="N477" s="428"/>
      <c r="O477" s="459"/>
      <c r="P477" s="429"/>
    </row>
    <row r="478" spans="1:16" ht="14.4" thickBot="1" x14ac:dyDescent="0.3">
      <c r="A478" s="519" t="s">
        <v>33</v>
      </c>
      <c r="B478" s="520" t="s">
        <v>7</v>
      </c>
      <c r="C478" s="564" t="s">
        <v>417</v>
      </c>
      <c r="D478" s="337"/>
      <c r="E478" s="337"/>
      <c r="F478" s="337"/>
      <c r="G478" s="337"/>
      <c r="H478" s="337"/>
      <c r="I478" s="337"/>
      <c r="J478" s="337"/>
      <c r="K478" s="337"/>
      <c r="L478" s="337"/>
      <c r="M478" s="337"/>
      <c r="N478" s="337"/>
      <c r="O478" s="3625"/>
      <c r="P478" s="3626"/>
    </row>
    <row r="479" spans="1:16" ht="28.2" thickBot="1" x14ac:dyDescent="0.3">
      <c r="A479" s="335"/>
      <c r="B479" s="338"/>
      <c r="C479" s="339"/>
      <c r="D479" s="339"/>
      <c r="E479" s="339"/>
      <c r="F479" s="339"/>
      <c r="G479" s="339"/>
      <c r="H479" s="339"/>
      <c r="I479" s="339"/>
      <c r="J479" s="339"/>
      <c r="K479" s="339"/>
      <c r="L479" s="340" t="s">
        <v>418</v>
      </c>
      <c r="M479" s="331" t="s">
        <v>264</v>
      </c>
      <c r="N479" s="332">
        <v>2</v>
      </c>
      <c r="O479" s="332">
        <v>1</v>
      </c>
      <c r="P479" s="411"/>
    </row>
    <row r="480" spans="1:16" ht="13.8" customHeight="1" x14ac:dyDescent="0.25">
      <c r="A480" s="3602" t="s">
        <v>33</v>
      </c>
      <c r="B480" s="3605" t="s">
        <v>7</v>
      </c>
      <c r="C480" s="3608" t="s">
        <v>7</v>
      </c>
      <c r="D480" s="361"/>
      <c r="E480" s="3611" t="s">
        <v>419</v>
      </c>
      <c r="F480" s="3614" t="s">
        <v>46</v>
      </c>
      <c r="G480" s="3599" t="s">
        <v>28</v>
      </c>
      <c r="H480" s="258" t="s">
        <v>27</v>
      </c>
      <c r="I480" s="2552">
        <f t="shared" ref="I480:K482" si="20">I487+I493+I500+I504+I508</f>
        <v>37.5</v>
      </c>
      <c r="J480" s="2552">
        <f t="shared" si="20"/>
        <v>110.5</v>
      </c>
      <c r="K480" s="2552">
        <f t="shared" si="20"/>
        <v>88</v>
      </c>
      <c r="L480" s="269" t="s">
        <v>254</v>
      </c>
      <c r="M480" s="270" t="s">
        <v>264</v>
      </c>
      <c r="N480" s="278"/>
      <c r="O480" s="278"/>
      <c r="P480" s="347"/>
    </row>
    <row r="481" spans="1:16" ht="13.8" x14ac:dyDescent="0.25">
      <c r="A481" s="3603"/>
      <c r="B481" s="3606"/>
      <c r="C481" s="3609"/>
      <c r="D481" s="363"/>
      <c r="E481" s="3612"/>
      <c r="F481" s="3597"/>
      <c r="G481" s="3600"/>
      <c r="H481" s="259" t="s">
        <v>84</v>
      </c>
      <c r="I481" s="2554">
        <f t="shared" si="20"/>
        <v>1168.8</v>
      </c>
      <c r="J481" s="2554">
        <f t="shared" si="20"/>
        <v>886.9</v>
      </c>
      <c r="K481" s="2554">
        <f t="shared" si="20"/>
        <v>228.4</v>
      </c>
      <c r="L481" s="273"/>
      <c r="M481" s="274"/>
      <c r="N481" s="279"/>
      <c r="O481" s="279"/>
      <c r="P481" s="354"/>
    </row>
    <row r="482" spans="1:16" ht="13.8" x14ac:dyDescent="0.25">
      <c r="A482" s="3603"/>
      <c r="B482" s="3606"/>
      <c r="C482" s="3609"/>
      <c r="D482" s="363"/>
      <c r="E482" s="3612"/>
      <c r="F482" s="3597"/>
      <c r="G482" s="3600"/>
      <c r="H482" s="259" t="s">
        <v>89</v>
      </c>
      <c r="I482" s="2554">
        <f t="shared" si="20"/>
        <v>483.5</v>
      </c>
      <c r="J482" s="2554">
        <f t="shared" si="20"/>
        <v>800</v>
      </c>
      <c r="K482" s="2554">
        <f t="shared" si="20"/>
        <v>2.1</v>
      </c>
      <c r="L482" s="273"/>
      <c r="M482" s="274"/>
      <c r="N482" s="279"/>
      <c r="O482" s="279"/>
      <c r="P482" s="354"/>
    </row>
    <row r="483" spans="1:16" ht="13.8" x14ac:dyDescent="0.25">
      <c r="A483" s="3603"/>
      <c r="B483" s="3606"/>
      <c r="C483" s="3609"/>
      <c r="D483" s="363"/>
      <c r="E483" s="3612"/>
      <c r="F483" s="3597"/>
      <c r="G483" s="3600"/>
      <c r="H483" s="259" t="s">
        <v>91</v>
      </c>
      <c r="I483" s="2554">
        <f t="shared" ref="I483:K484" si="21">I490+I496</f>
        <v>1131</v>
      </c>
      <c r="J483" s="2554">
        <f t="shared" si="21"/>
        <v>1131</v>
      </c>
      <c r="K483" s="2554">
        <f t="shared" si="21"/>
        <v>974.8</v>
      </c>
      <c r="L483" s="273"/>
      <c r="M483" s="274"/>
      <c r="N483" s="279"/>
      <c r="O483" s="279"/>
      <c r="P483" s="354"/>
    </row>
    <row r="484" spans="1:16" ht="13.8" x14ac:dyDescent="0.25">
      <c r="A484" s="3603"/>
      <c r="B484" s="3606"/>
      <c r="C484" s="3609"/>
      <c r="D484" s="363"/>
      <c r="E484" s="3612"/>
      <c r="F484" s="3597"/>
      <c r="G484" s="3600"/>
      <c r="H484" s="259" t="s">
        <v>137</v>
      </c>
      <c r="I484" s="2558">
        <f t="shared" si="21"/>
        <v>0</v>
      </c>
      <c r="J484" s="2558">
        <f t="shared" si="21"/>
        <v>862</v>
      </c>
      <c r="K484" s="2558">
        <f t="shared" si="21"/>
        <v>862</v>
      </c>
      <c r="L484" s="284"/>
      <c r="M484" s="285"/>
      <c r="N484" s="286"/>
      <c r="O484" s="286"/>
      <c r="P484" s="372"/>
    </row>
    <row r="485" spans="1:16" ht="14.4" thickBot="1" x14ac:dyDescent="0.3">
      <c r="A485" s="3603"/>
      <c r="B485" s="3606"/>
      <c r="C485" s="3609"/>
      <c r="D485" s="363"/>
      <c r="E485" s="262"/>
      <c r="F485" s="3597"/>
      <c r="G485" s="3600"/>
      <c r="H485" s="523" t="s">
        <v>361</v>
      </c>
      <c r="I485" s="2567">
        <f>I498*1</f>
        <v>0</v>
      </c>
      <c r="J485" s="2567">
        <f>J498*1</f>
        <v>356.8</v>
      </c>
      <c r="K485" s="2567">
        <f>K498*1</f>
        <v>356.8</v>
      </c>
      <c r="L485" s="353"/>
      <c r="M485" s="525"/>
      <c r="N485" s="526"/>
      <c r="O485" s="526"/>
      <c r="P485" s="527"/>
    </row>
    <row r="486" spans="1:16" ht="14.4" thickBot="1" x14ac:dyDescent="0.3">
      <c r="A486" s="3604"/>
      <c r="B486" s="3607"/>
      <c r="C486" s="3610"/>
      <c r="D486" s="367"/>
      <c r="E486" s="528"/>
      <c r="F486" s="3615"/>
      <c r="G486" s="3601"/>
      <c r="H486" s="565" t="s">
        <v>8</v>
      </c>
      <c r="I486" s="566">
        <f>SUM(I480:I485)</f>
        <v>2820.8</v>
      </c>
      <c r="J486" s="566">
        <f>SUM(J480:J485)</f>
        <v>4147.2</v>
      </c>
      <c r="K486" s="566">
        <f>SUM(K480:K485)</f>
        <v>2512.1000000000004</v>
      </c>
      <c r="L486" s="3300"/>
      <c r="M486" s="3301"/>
      <c r="N486" s="3302"/>
      <c r="O486" s="3302"/>
      <c r="P486" s="3303"/>
    </row>
    <row r="487" spans="1:16" ht="30" customHeight="1" x14ac:dyDescent="0.25">
      <c r="A487" s="3602"/>
      <c r="B487" s="3605"/>
      <c r="C487" s="3608"/>
      <c r="D487" s="361"/>
      <c r="E487" s="3611" t="s">
        <v>420</v>
      </c>
      <c r="F487" s="3614" t="s">
        <v>46</v>
      </c>
      <c r="G487" s="3599" t="s">
        <v>96</v>
      </c>
      <c r="H487" s="261" t="s">
        <v>27</v>
      </c>
      <c r="I487" s="345">
        <v>0.3</v>
      </c>
      <c r="J487" s="345">
        <v>0.3</v>
      </c>
      <c r="K487" s="362">
        <v>0.2</v>
      </c>
      <c r="L487" s="269" t="s">
        <v>92</v>
      </c>
      <c r="M487" s="270" t="s">
        <v>264</v>
      </c>
      <c r="N487" s="278"/>
      <c r="O487" s="278"/>
      <c r="P487" s="3726" t="s">
        <v>1792</v>
      </c>
    </row>
    <row r="488" spans="1:16" ht="38.4" customHeight="1" x14ac:dyDescent="0.25">
      <c r="A488" s="3603"/>
      <c r="B488" s="3606"/>
      <c r="C488" s="3609"/>
      <c r="D488" s="363"/>
      <c r="E488" s="3612"/>
      <c r="F488" s="3597"/>
      <c r="G488" s="3600"/>
      <c r="H488" s="264" t="s">
        <v>84</v>
      </c>
      <c r="I488" s="352">
        <v>92</v>
      </c>
      <c r="J488" s="352">
        <v>612</v>
      </c>
      <c r="K488" s="364">
        <v>228.4</v>
      </c>
      <c r="L488" s="3306" t="s">
        <v>421</v>
      </c>
      <c r="M488" s="2834" t="s">
        <v>264</v>
      </c>
      <c r="N488" s="279">
        <v>1</v>
      </c>
      <c r="O488" s="279">
        <v>1</v>
      </c>
      <c r="P488" s="3727"/>
    </row>
    <row r="489" spans="1:16" ht="37.799999999999997" customHeight="1" x14ac:dyDescent="0.25">
      <c r="A489" s="3603"/>
      <c r="B489" s="3606"/>
      <c r="C489" s="3609"/>
      <c r="D489" s="363"/>
      <c r="E489" s="3612"/>
      <c r="F489" s="3597"/>
      <c r="G489" s="3600"/>
      <c r="H489" s="264" t="s">
        <v>89</v>
      </c>
      <c r="I489" s="352"/>
      <c r="J489" s="352"/>
      <c r="K489" s="364"/>
      <c r="L489" s="273"/>
      <c r="M489" s="274"/>
      <c r="N489" s="279"/>
      <c r="O489" s="279"/>
      <c r="P489" s="3727"/>
    </row>
    <row r="490" spans="1:16" ht="35.4" customHeight="1" x14ac:dyDescent="0.25">
      <c r="A490" s="3603"/>
      <c r="B490" s="3606"/>
      <c r="C490" s="3609"/>
      <c r="D490" s="363"/>
      <c r="E490" s="3612"/>
      <c r="F490" s="3597"/>
      <c r="G490" s="3600"/>
      <c r="H490" s="264" t="s">
        <v>91</v>
      </c>
      <c r="I490" s="352">
        <v>1131</v>
      </c>
      <c r="J490" s="352">
        <v>1131</v>
      </c>
      <c r="K490" s="364">
        <v>974.8</v>
      </c>
      <c r="L490" s="273"/>
      <c r="M490" s="274"/>
      <c r="N490" s="279"/>
      <c r="O490" s="279"/>
      <c r="P490" s="3727"/>
    </row>
    <row r="491" spans="1:16" ht="41.4" customHeight="1" thickBot="1" x14ac:dyDescent="0.3">
      <c r="A491" s="3603"/>
      <c r="B491" s="3606"/>
      <c r="C491" s="3609"/>
      <c r="D491" s="363"/>
      <c r="E491" s="3612"/>
      <c r="F491" s="3597"/>
      <c r="G491" s="3600"/>
      <c r="H491" s="265" t="s">
        <v>137</v>
      </c>
      <c r="I491" s="355"/>
      <c r="J491" s="355"/>
      <c r="K491" s="365"/>
      <c r="L491" s="275"/>
      <c r="M491" s="276"/>
      <c r="N491" s="277"/>
      <c r="O491" s="277"/>
      <c r="P491" s="3728"/>
    </row>
    <row r="492" spans="1:16" ht="14.4" thickBot="1" x14ac:dyDescent="0.3">
      <c r="A492" s="3604"/>
      <c r="B492" s="3607"/>
      <c r="C492" s="3610"/>
      <c r="D492" s="367"/>
      <c r="E492" s="3613"/>
      <c r="F492" s="3615"/>
      <c r="G492" s="3601"/>
      <c r="H492" s="268" t="s">
        <v>8</v>
      </c>
      <c r="I492" s="360">
        <f>SUM(I487:I491)</f>
        <v>1223.3</v>
      </c>
      <c r="J492" s="360">
        <f>SUM(J487:J491)</f>
        <v>1743.3</v>
      </c>
      <c r="K492" s="360">
        <f>SUM(K487:K491)</f>
        <v>1203.3999999999999</v>
      </c>
      <c r="L492" s="461"/>
      <c r="M492" s="462"/>
      <c r="N492" s="283"/>
      <c r="O492" s="283"/>
      <c r="P492" s="463"/>
    </row>
    <row r="493" spans="1:16" ht="13.8" customHeight="1" x14ac:dyDescent="0.25">
      <c r="A493" s="3602"/>
      <c r="B493" s="3605"/>
      <c r="C493" s="3608"/>
      <c r="D493" s="361"/>
      <c r="E493" s="3611" t="s">
        <v>422</v>
      </c>
      <c r="F493" s="3616" t="s">
        <v>46</v>
      </c>
      <c r="G493" s="3622" t="s">
        <v>297</v>
      </c>
      <c r="H493" s="261" t="s">
        <v>27</v>
      </c>
      <c r="I493" s="345"/>
      <c r="J493" s="345">
        <v>73</v>
      </c>
      <c r="K493" s="362">
        <v>73</v>
      </c>
      <c r="L493" s="269" t="s">
        <v>92</v>
      </c>
      <c r="M493" s="270" t="s">
        <v>264</v>
      </c>
      <c r="N493" s="278"/>
      <c r="O493" s="278"/>
      <c r="P493" s="3726" t="s">
        <v>1793</v>
      </c>
    </row>
    <row r="494" spans="1:16" ht="27.6" x14ac:dyDescent="0.25">
      <c r="A494" s="3603"/>
      <c r="B494" s="3606"/>
      <c r="C494" s="3609"/>
      <c r="D494" s="363"/>
      <c r="E494" s="3612"/>
      <c r="F494" s="3617"/>
      <c r="G494" s="3623"/>
      <c r="H494" s="264" t="s">
        <v>84</v>
      </c>
      <c r="I494" s="352">
        <v>800</v>
      </c>
      <c r="J494" s="352">
        <v>0</v>
      </c>
      <c r="K494" s="364">
        <v>0</v>
      </c>
      <c r="L494" s="271" t="s">
        <v>423</v>
      </c>
      <c r="M494" s="272" t="s">
        <v>389</v>
      </c>
      <c r="N494" s="279">
        <v>2.8490000000000002</v>
      </c>
      <c r="O494" s="279">
        <v>2.7589999999999999</v>
      </c>
      <c r="P494" s="3727"/>
    </row>
    <row r="495" spans="1:16" ht="13.8" x14ac:dyDescent="0.25">
      <c r="A495" s="3603"/>
      <c r="B495" s="3606"/>
      <c r="C495" s="3609"/>
      <c r="D495" s="363"/>
      <c r="E495" s="3612"/>
      <c r="F495" s="3617"/>
      <c r="G495" s="3623"/>
      <c r="H495" s="264" t="s">
        <v>89</v>
      </c>
      <c r="I495" s="352"/>
      <c r="J495" s="352">
        <v>800</v>
      </c>
      <c r="K495" s="364">
        <v>2.1</v>
      </c>
      <c r="L495" s="273" t="s">
        <v>424</v>
      </c>
      <c r="M495" s="274" t="s">
        <v>264</v>
      </c>
      <c r="N495" s="279">
        <v>2</v>
      </c>
      <c r="O495" s="279">
        <v>1</v>
      </c>
      <c r="P495" s="3727"/>
    </row>
    <row r="496" spans="1:16" ht="13.8" x14ac:dyDescent="0.25">
      <c r="A496" s="3603"/>
      <c r="B496" s="3606"/>
      <c r="C496" s="3609"/>
      <c r="D496" s="363"/>
      <c r="E496" s="3612"/>
      <c r="F496" s="3617"/>
      <c r="G496" s="3623"/>
      <c r="H496" s="264" t="s">
        <v>91</v>
      </c>
      <c r="I496" s="352"/>
      <c r="J496" s="352"/>
      <c r="K496" s="364"/>
      <c r="L496" s="273"/>
      <c r="M496" s="274"/>
      <c r="N496" s="279"/>
      <c r="O496" s="279"/>
      <c r="P496" s="3727"/>
    </row>
    <row r="497" spans="1:16" ht="13.8" x14ac:dyDescent="0.25">
      <c r="A497" s="3603"/>
      <c r="B497" s="3606"/>
      <c r="C497" s="3609"/>
      <c r="D497" s="363"/>
      <c r="E497" s="3612"/>
      <c r="F497" s="3617"/>
      <c r="G497" s="3623"/>
      <c r="H497" s="264" t="s">
        <v>137</v>
      </c>
      <c r="I497" s="371"/>
      <c r="J497" s="371">
        <v>862</v>
      </c>
      <c r="K497" s="412">
        <v>862</v>
      </c>
      <c r="L497" s="284"/>
      <c r="M497" s="285"/>
      <c r="N497" s="286"/>
      <c r="O497" s="286"/>
      <c r="P497" s="3727"/>
    </row>
    <row r="498" spans="1:16" ht="14.4" thickBot="1" x14ac:dyDescent="0.3">
      <c r="A498" s="3603"/>
      <c r="B498" s="3606"/>
      <c r="C498" s="3609"/>
      <c r="D498" s="363"/>
      <c r="E498" s="3612"/>
      <c r="F498" s="3617"/>
      <c r="G498" s="3623"/>
      <c r="H498" s="529" t="s">
        <v>361</v>
      </c>
      <c r="I498" s="524"/>
      <c r="J498" s="524">
        <v>356.8</v>
      </c>
      <c r="K498" s="530">
        <v>356.8</v>
      </c>
      <c r="L498" s="353"/>
      <c r="M498" s="525"/>
      <c r="N498" s="526"/>
      <c r="O498" s="526"/>
      <c r="P498" s="3728"/>
    </row>
    <row r="499" spans="1:16" ht="14.4" thickBot="1" x14ac:dyDescent="0.3">
      <c r="A499" s="3604"/>
      <c r="B499" s="3607"/>
      <c r="C499" s="3610"/>
      <c r="D499" s="367"/>
      <c r="E499" s="3613"/>
      <c r="F499" s="3618"/>
      <c r="G499" s="3624"/>
      <c r="H499" s="268" t="s">
        <v>8</v>
      </c>
      <c r="I499" s="360">
        <f>SUM(I493:I498)</f>
        <v>800</v>
      </c>
      <c r="J499" s="360">
        <f>SUM(J493:J498)</f>
        <v>2091.8000000000002</v>
      </c>
      <c r="K499" s="360">
        <f>SUM(K493:K498)</f>
        <v>1293.9000000000001</v>
      </c>
      <c r="L499" s="461"/>
      <c r="M499" s="462"/>
      <c r="N499" s="283"/>
      <c r="O499" s="283"/>
      <c r="P499" s="463"/>
    </row>
    <row r="500" spans="1:16" ht="51.6" customHeight="1" x14ac:dyDescent="0.25">
      <c r="A500" s="3602"/>
      <c r="B500" s="3605"/>
      <c r="C500" s="3608"/>
      <c r="D500" s="361"/>
      <c r="E500" s="3611" t="s">
        <v>100</v>
      </c>
      <c r="F500" s="3616" t="s">
        <v>46</v>
      </c>
      <c r="G500" s="3619" t="s">
        <v>425</v>
      </c>
      <c r="H500" s="261" t="s">
        <v>27</v>
      </c>
      <c r="I500" s="345">
        <v>25</v>
      </c>
      <c r="J500" s="345">
        <v>25</v>
      </c>
      <c r="K500" s="362">
        <v>14.8</v>
      </c>
      <c r="L500" s="269" t="s">
        <v>426</v>
      </c>
      <c r="M500" s="270" t="s">
        <v>264</v>
      </c>
      <c r="N500" s="278">
        <v>3</v>
      </c>
      <c r="O500" s="278">
        <v>2</v>
      </c>
      <c r="P500" s="3726" t="s">
        <v>1794</v>
      </c>
    </row>
    <row r="501" spans="1:16" ht="40.799999999999997" customHeight="1" x14ac:dyDescent="0.25">
      <c r="A501" s="3603"/>
      <c r="B501" s="3606"/>
      <c r="C501" s="3609"/>
      <c r="D501" s="363"/>
      <c r="E501" s="3612"/>
      <c r="F501" s="3617"/>
      <c r="G501" s="3620"/>
      <c r="H501" s="264" t="s">
        <v>84</v>
      </c>
      <c r="I501" s="352"/>
      <c r="J501" s="352"/>
      <c r="K501" s="364"/>
      <c r="L501" s="271"/>
      <c r="M501" s="272"/>
      <c r="N501" s="279"/>
      <c r="O501" s="279"/>
      <c r="P501" s="3727"/>
    </row>
    <row r="502" spans="1:16" ht="54" customHeight="1" thickBot="1" x14ac:dyDescent="0.3">
      <c r="A502" s="3603"/>
      <c r="B502" s="3606"/>
      <c r="C502" s="3609"/>
      <c r="D502" s="363"/>
      <c r="E502" s="3612"/>
      <c r="F502" s="3617"/>
      <c r="G502" s="3620"/>
      <c r="H502" s="264" t="s">
        <v>89</v>
      </c>
      <c r="I502" s="352"/>
      <c r="J502" s="352"/>
      <c r="K502" s="364"/>
      <c r="L502" s="273"/>
      <c r="M502" s="274"/>
      <c r="N502" s="279"/>
      <c r="O502" s="279"/>
      <c r="P502" s="3728"/>
    </row>
    <row r="503" spans="1:16" ht="14.4" thickBot="1" x14ac:dyDescent="0.3">
      <c r="A503" s="3604"/>
      <c r="B503" s="3607"/>
      <c r="C503" s="3610"/>
      <c r="D503" s="367"/>
      <c r="E503" s="2389"/>
      <c r="F503" s="3618"/>
      <c r="G503" s="3621"/>
      <c r="H503" s="268" t="s">
        <v>8</v>
      </c>
      <c r="I503" s="360">
        <f>SUM(I500:I502)</f>
        <v>25</v>
      </c>
      <c r="J503" s="360">
        <f>SUM(J500:J502)</f>
        <v>25</v>
      </c>
      <c r="K503" s="360">
        <f>SUM(K500:K502)</f>
        <v>14.8</v>
      </c>
      <c r="L503" s="461"/>
      <c r="M503" s="462"/>
      <c r="N503" s="283"/>
      <c r="O503" s="283"/>
      <c r="P503" s="463"/>
    </row>
    <row r="504" spans="1:16" ht="62.4" customHeight="1" x14ac:dyDescent="0.25">
      <c r="A504" s="3602"/>
      <c r="B504" s="3605"/>
      <c r="C504" s="3608"/>
      <c r="D504" s="361"/>
      <c r="E504" s="3611" t="s">
        <v>427</v>
      </c>
      <c r="F504" s="3614" t="s">
        <v>46</v>
      </c>
      <c r="G504" s="3599" t="s">
        <v>96</v>
      </c>
      <c r="H504" s="261" t="s">
        <v>27</v>
      </c>
      <c r="I504" s="345">
        <v>12.2</v>
      </c>
      <c r="J504" s="345">
        <v>12.2</v>
      </c>
      <c r="K504" s="362">
        <v>0</v>
      </c>
      <c r="L504" s="269"/>
      <c r="M504" s="270"/>
      <c r="N504" s="278"/>
      <c r="O504" s="278"/>
      <c r="P504" s="3726" t="s">
        <v>1795</v>
      </c>
    </row>
    <row r="505" spans="1:16" ht="36" customHeight="1" x14ac:dyDescent="0.25">
      <c r="A505" s="3603"/>
      <c r="B505" s="3606"/>
      <c r="C505" s="3609"/>
      <c r="D505" s="363"/>
      <c r="E505" s="3612"/>
      <c r="F505" s="3597"/>
      <c r="G505" s="3600"/>
      <c r="H505" s="264" t="s">
        <v>84</v>
      </c>
      <c r="I505" s="352"/>
      <c r="J505" s="352"/>
      <c r="K505" s="364"/>
      <c r="L505" s="271"/>
      <c r="M505" s="272"/>
      <c r="N505" s="279"/>
      <c r="O505" s="279"/>
      <c r="P505" s="3727"/>
    </row>
    <row r="506" spans="1:16" ht="33" customHeight="1" thickBot="1" x14ac:dyDescent="0.3">
      <c r="A506" s="3603"/>
      <c r="B506" s="3606"/>
      <c r="C506" s="3609"/>
      <c r="D506" s="363"/>
      <c r="E506" s="262"/>
      <c r="F506" s="3597"/>
      <c r="G506" s="3600"/>
      <c r="H506" s="529" t="s">
        <v>89</v>
      </c>
      <c r="I506" s="524"/>
      <c r="J506" s="524"/>
      <c r="K506" s="530"/>
      <c r="L506" s="567"/>
      <c r="M506" s="3235"/>
      <c r="N506" s="526"/>
      <c r="O506" s="526"/>
      <c r="P506" s="3728"/>
    </row>
    <row r="507" spans="1:16" ht="14.4" thickBot="1" x14ac:dyDescent="0.3">
      <c r="A507" s="3604"/>
      <c r="B507" s="3607"/>
      <c r="C507" s="3610"/>
      <c r="D507" s="367"/>
      <c r="E507" s="528"/>
      <c r="F507" s="3615"/>
      <c r="G507" s="3601"/>
      <c r="H507" s="268" t="s">
        <v>8</v>
      </c>
      <c r="I507" s="360">
        <f>SUM(I504:I506)</f>
        <v>12.2</v>
      </c>
      <c r="J507" s="360">
        <f>SUM(J504:J506)</f>
        <v>12.2</v>
      </c>
      <c r="K507" s="360">
        <f>SUM(K504:K506)</f>
        <v>0</v>
      </c>
      <c r="L507" s="545"/>
      <c r="M507" s="3295"/>
      <c r="N507" s="3296"/>
      <c r="O507" s="283"/>
      <c r="P507" s="463"/>
    </row>
    <row r="508" spans="1:16" ht="27" customHeight="1" x14ac:dyDescent="0.25">
      <c r="A508" s="3602"/>
      <c r="B508" s="3605"/>
      <c r="C508" s="3608"/>
      <c r="D508" s="361"/>
      <c r="E508" s="3611" t="s">
        <v>428</v>
      </c>
      <c r="F508" s="3614" t="s">
        <v>46</v>
      </c>
      <c r="G508" s="3599" t="s">
        <v>96</v>
      </c>
      <c r="H508" s="261" t="s">
        <v>27</v>
      </c>
      <c r="I508" s="345"/>
      <c r="J508" s="345"/>
      <c r="K508" s="362"/>
      <c r="L508" s="269"/>
      <c r="M508" s="270"/>
      <c r="N508" s="278"/>
      <c r="O508" s="278"/>
      <c r="P508" s="3726" t="s">
        <v>1796</v>
      </c>
    </row>
    <row r="509" spans="1:16" ht="25.2" customHeight="1" x14ac:dyDescent="0.25">
      <c r="A509" s="3603"/>
      <c r="B509" s="3606"/>
      <c r="C509" s="3609"/>
      <c r="D509" s="363"/>
      <c r="E509" s="3612"/>
      <c r="F509" s="3597"/>
      <c r="G509" s="3600"/>
      <c r="H509" s="264" t="s">
        <v>84</v>
      </c>
      <c r="I509" s="352">
        <v>276.8</v>
      </c>
      <c r="J509" s="352">
        <v>274.89999999999998</v>
      </c>
      <c r="K509" s="364">
        <v>0</v>
      </c>
      <c r="L509" s="271"/>
      <c r="M509" s="272"/>
      <c r="N509" s="279"/>
      <c r="O509" s="279"/>
      <c r="P509" s="3727"/>
    </row>
    <row r="510" spans="1:16" ht="14.4" thickBot="1" x14ac:dyDescent="0.3">
      <c r="A510" s="3603"/>
      <c r="B510" s="3606"/>
      <c r="C510" s="3609"/>
      <c r="D510" s="363"/>
      <c r="E510" s="3612"/>
      <c r="F510" s="3597"/>
      <c r="G510" s="3600"/>
      <c r="H510" s="265" t="s">
        <v>89</v>
      </c>
      <c r="I510" s="524">
        <v>483.5</v>
      </c>
      <c r="J510" s="524">
        <v>0</v>
      </c>
      <c r="K510" s="530">
        <v>0</v>
      </c>
      <c r="L510" s="353"/>
      <c r="M510" s="525"/>
      <c r="N510" s="526"/>
      <c r="O510" s="526"/>
      <c r="P510" s="3728"/>
    </row>
    <row r="511" spans="1:16" ht="14.4" thickBot="1" x14ac:dyDescent="0.3">
      <c r="A511" s="3604"/>
      <c r="B511" s="3607"/>
      <c r="C511" s="3610"/>
      <c r="D511" s="367"/>
      <c r="E511" s="3613"/>
      <c r="F511" s="3615"/>
      <c r="G511" s="3601"/>
      <c r="H511" s="268" t="s">
        <v>8</v>
      </c>
      <c r="I511" s="360">
        <f>SUM(I508:I510)</f>
        <v>760.3</v>
      </c>
      <c r="J511" s="360">
        <f>SUM(J508:J510)</f>
        <v>274.89999999999998</v>
      </c>
      <c r="K511" s="360">
        <f>SUM(K508:K510)</f>
        <v>0</v>
      </c>
      <c r="L511" s="461"/>
      <c r="M511" s="462"/>
      <c r="N511" s="283"/>
      <c r="O511" s="283"/>
      <c r="P511" s="463"/>
    </row>
    <row r="512" spans="1:16" ht="14.4" customHeight="1" thickBot="1" x14ac:dyDescent="0.3">
      <c r="A512" s="357" t="s">
        <v>33</v>
      </c>
      <c r="B512" s="375" t="s">
        <v>7</v>
      </c>
      <c r="C512" s="3586" t="s">
        <v>308</v>
      </c>
      <c r="D512" s="3586"/>
      <c r="E512" s="3586"/>
      <c r="F512" s="3586"/>
      <c r="G512" s="3587"/>
      <c r="H512" s="376" t="s">
        <v>8</v>
      </c>
      <c r="I512" s="377">
        <f>I486*1</f>
        <v>2820.8</v>
      </c>
      <c r="J512" s="377">
        <f>J486*1</f>
        <v>4147.2</v>
      </c>
      <c r="K512" s="377">
        <f>K486*1</f>
        <v>2512.1000000000004</v>
      </c>
      <c r="L512" s="378"/>
      <c r="M512" s="378"/>
      <c r="N512" s="378"/>
      <c r="O512" s="378"/>
      <c r="P512" s="379"/>
    </row>
    <row r="513" spans="1:16" ht="14.4" customHeight="1" thickBot="1" x14ac:dyDescent="0.3">
      <c r="A513" s="380" t="s">
        <v>33</v>
      </c>
      <c r="B513" s="380"/>
      <c r="C513" s="3588" t="s">
        <v>309</v>
      </c>
      <c r="D513" s="3588"/>
      <c r="E513" s="3588"/>
      <c r="F513" s="3588"/>
      <c r="G513" s="3589"/>
      <c r="H513" s="381" t="s">
        <v>8</v>
      </c>
      <c r="I513" s="382">
        <f>I512*1</f>
        <v>2820.8</v>
      </c>
      <c r="J513" s="382">
        <f>J512*1</f>
        <v>4147.2</v>
      </c>
      <c r="K513" s="382">
        <f>K512*1</f>
        <v>2512.1000000000004</v>
      </c>
      <c r="L513" s="383"/>
      <c r="M513" s="383"/>
      <c r="N513" s="383"/>
      <c r="O513" s="383"/>
      <c r="P513" s="384"/>
    </row>
    <row r="514" spans="1:16" ht="14.4" customHeight="1" thickBot="1" x14ac:dyDescent="0.3">
      <c r="A514" s="380"/>
      <c r="B514" s="380"/>
      <c r="C514" s="3588" t="s">
        <v>429</v>
      </c>
      <c r="D514" s="3588"/>
      <c r="E514" s="3588"/>
      <c r="F514" s="3588"/>
      <c r="G514" s="3589"/>
      <c r="H514" s="381" t="s">
        <v>8</v>
      </c>
      <c r="I514" s="382">
        <f>I515-I519</f>
        <v>17532.000000000004</v>
      </c>
      <c r="J514" s="382">
        <f>J515-J519</f>
        <v>23534.5</v>
      </c>
      <c r="K514" s="382">
        <f>K515-K519</f>
        <v>14784.500000000007</v>
      </c>
      <c r="L514" s="383"/>
      <c r="M514" s="383"/>
      <c r="N514" s="383"/>
      <c r="O514" s="383"/>
      <c r="P514" s="384"/>
    </row>
    <row r="515" spans="1:16" ht="14.4" customHeight="1" thickBot="1" x14ac:dyDescent="0.3">
      <c r="A515" s="568"/>
      <c r="B515" s="568"/>
      <c r="C515" s="3590" t="s">
        <v>430</v>
      </c>
      <c r="D515" s="3590"/>
      <c r="E515" s="3590"/>
      <c r="F515" s="3590"/>
      <c r="G515" s="3591"/>
      <c r="H515" s="569" t="s">
        <v>8</v>
      </c>
      <c r="I515" s="570">
        <f>I61+I115+I172+I250+I298+I408+I438+I475+I513</f>
        <v>25764.620000000003</v>
      </c>
      <c r="J515" s="570">
        <f>J61+J115+J172+J250+J298+J408+J438+J475+J513</f>
        <v>31267.1</v>
      </c>
      <c r="K515" s="570">
        <f>K61+K115+K172+K250+K298+K408+K438+K475+K513</f>
        <v>19625.500000000007</v>
      </c>
      <c r="L515" s="571"/>
      <c r="M515" s="571"/>
      <c r="N515" s="571"/>
      <c r="O515" s="571"/>
      <c r="P515" s="572"/>
    </row>
    <row r="516" spans="1:16" ht="13.8" x14ac:dyDescent="0.25">
      <c r="A516" s="573" t="s">
        <v>431</v>
      </c>
      <c r="B516" s="573"/>
      <c r="C516" s="573"/>
      <c r="D516" s="573"/>
      <c r="E516" s="573"/>
      <c r="F516" s="573"/>
      <c r="G516" s="573"/>
      <c r="H516" s="573"/>
      <c r="I516" s="573"/>
      <c r="J516" s="573"/>
      <c r="K516" s="574"/>
      <c r="L516" s="574"/>
      <c r="M516" s="574"/>
      <c r="N516" s="574"/>
      <c r="O516" s="574"/>
      <c r="P516" s="574"/>
    </row>
    <row r="517" spans="1:16" ht="13.8" x14ac:dyDescent="0.25">
      <c r="A517" s="575"/>
      <c r="B517" s="575"/>
      <c r="C517" s="575"/>
      <c r="D517" s="575"/>
      <c r="E517" s="575"/>
      <c r="F517" s="575"/>
      <c r="G517" s="575"/>
      <c r="H517" s="575"/>
      <c r="I517" s="575"/>
      <c r="J517" s="575"/>
      <c r="K517" s="574"/>
      <c r="L517" s="574"/>
      <c r="M517" s="574"/>
      <c r="N517" s="574"/>
      <c r="O517" s="574"/>
      <c r="P517" s="574"/>
    </row>
    <row r="518" spans="1:16" ht="14.4" x14ac:dyDescent="0.3">
      <c r="A518" s="574"/>
      <c r="B518" s="574"/>
      <c r="C518" s="574"/>
      <c r="D518" s="574"/>
      <c r="E518" s="574"/>
      <c r="F518" s="574"/>
      <c r="G518" s="574"/>
      <c r="H518" s="576" t="s">
        <v>27</v>
      </c>
      <c r="I518" s="577">
        <f t="shared" ref="I518:K521" si="22">I12+I42+I66+I90+I120+I144+I159+I177+I255+I270+I285+I303+I320+I335+I413+I425+I443+I480</f>
        <v>1204.8</v>
      </c>
      <c r="J518" s="577">
        <f t="shared" si="22"/>
        <v>1231.7</v>
      </c>
      <c r="K518" s="577">
        <f t="shared" si="22"/>
        <v>1167.8999999999999</v>
      </c>
      <c r="L518" s="2607"/>
      <c r="M518" s="3304"/>
      <c r="N518" s="574"/>
      <c r="O518" s="574"/>
      <c r="P518" s="574"/>
    </row>
    <row r="519" spans="1:16" ht="14.4" x14ac:dyDescent="0.3">
      <c r="A519" s="580"/>
      <c r="B519" s="580"/>
      <c r="C519" s="580"/>
      <c r="D519" s="580"/>
      <c r="E519" s="580"/>
      <c r="F519" s="580"/>
      <c r="G519" s="580"/>
      <c r="H519" s="576" t="s">
        <v>84</v>
      </c>
      <c r="I519" s="578">
        <f t="shared" si="22"/>
        <v>8232.619999999999</v>
      </c>
      <c r="J519" s="578">
        <f t="shared" si="22"/>
        <v>7732.5999999999995</v>
      </c>
      <c r="K519" s="578">
        <f t="shared" si="22"/>
        <v>4840.9999999999991</v>
      </c>
      <c r="L519" s="2610"/>
      <c r="M519" s="3304"/>
      <c r="N519" s="574"/>
      <c r="O519" s="574"/>
      <c r="P519" s="574"/>
    </row>
    <row r="520" spans="1:16" ht="14.4" x14ac:dyDescent="0.3">
      <c r="A520" s="580"/>
      <c r="B520" s="580"/>
      <c r="C520" s="580"/>
      <c r="D520" s="580"/>
      <c r="E520" s="580"/>
      <c r="F520" s="580"/>
      <c r="G520" s="580"/>
      <c r="H520" s="576" t="s">
        <v>89</v>
      </c>
      <c r="I520" s="579">
        <f t="shared" si="22"/>
        <v>4100</v>
      </c>
      <c r="J520" s="579">
        <f t="shared" si="22"/>
        <v>4100</v>
      </c>
      <c r="K520" s="579">
        <f t="shared" si="22"/>
        <v>624.00000000000011</v>
      </c>
      <c r="L520" s="2610"/>
      <c r="M520" s="3304"/>
      <c r="N520" s="574"/>
      <c r="O520" s="574"/>
      <c r="P520" s="574"/>
    </row>
    <row r="521" spans="1:16" ht="14.4" x14ac:dyDescent="0.3">
      <c r="A521" s="580"/>
      <c r="B521" s="580"/>
      <c r="C521" s="580"/>
      <c r="D521" s="580"/>
      <c r="E521" s="580"/>
      <c r="F521" s="580"/>
      <c r="G521" s="580"/>
      <c r="H521" s="576" t="s">
        <v>91</v>
      </c>
      <c r="I521" s="579">
        <f t="shared" si="22"/>
        <v>11987.199999999999</v>
      </c>
      <c r="J521" s="579">
        <f t="shared" si="22"/>
        <v>11874.199999999999</v>
      </c>
      <c r="K521" s="579">
        <f>K15+K45+K69+K93+K123+K147+K162+K180+K258+K273+K288+K306+K323+K338+K416+K428+K446+K483</f>
        <v>6874.5000000000009</v>
      </c>
      <c r="L521" s="2607"/>
      <c r="M521" s="3304"/>
      <c r="N521" s="574"/>
      <c r="O521" s="574"/>
      <c r="P521" s="574"/>
    </row>
    <row r="522" spans="1:16" ht="14.4" x14ac:dyDescent="0.3">
      <c r="A522" s="580"/>
      <c r="B522" s="580"/>
      <c r="C522" s="580"/>
      <c r="D522" s="580"/>
      <c r="E522" s="580"/>
      <c r="F522" s="580"/>
      <c r="G522" s="580"/>
      <c r="H522" s="576" t="s">
        <v>137</v>
      </c>
      <c r="I522" s="579">
        <f>I16+I46+I70+I94+I124+I148+I163+I181+I259+I274+I289+I307+I324+I339+I417+I429+I448+I484</f>
        <v>240</v>
      </c>
      <c r="J522" s="579">
        <f>J16+J46+J70+J94+J124+J148+J163+J181+J259+J274+J289+J307+J324+J339+J417+J429+J448+J484</f>
        <v>5532</v>
      </c>
      <c r="K522" s="579">
        <f>K16+K46+K70+K94+K124+K148+K163+K181+K259+K274+K289+K307+K324+K339+K417+K429+K448+K484</f>
        <v>5321.5</v>
      </c>
      <c r="L522" s="2607"/>
      <c r="M522" s="3304"/>
      <c r="N522" s="574"/>
      <c r="O522" s="574"/>
      <c r="P522" s="574"/>
    </row>
    <row r="523" spans="1:16" ht="13.8" x14ac:dyDescent="0.25">
      <c r="A523" s="580"/>
      <c r="B523" s="580"/>
      <c r="C523" s="580"/>
      <c r="D523" s="580"/>
      <c r="E523" s="580"/>
      <c r="F523" s="580"/>
      <c r="G523" s="580"/>
      <c r="H523" s="576" t="s">
        <v>361</v>
      </c>
      <c r="I523" s="579">
        <f>I485+I308</f>
        <v>0</v>
      </c>
      <c r="J523" s="579">
        <f>J485+J308</f>
        <v>796.6</v>
      </c>
      <c r="K523" s="579">
        <f>K485+K308</f>
        <v>796.6</v>
      </c>
      <c r="L523" s="2608"/>
      <c r="M523" s="574"/>
      <c r="N523" s="574"/>
      <c r="O523" s="574"/>
      <c r="P523" s="574"/>
    </row>
    <row r="524" spans="1:16" ht="13.8" x14ac:dyDescent="0.25">
      <c r="A524" s="580"/>
      <c r="B524" s="580"/>
      <c r="C524" s="580"/>
      <c r="D524" s="580"/>
      <c r="E524" s="580"/>
      <c r="F524" s="580"/>
      <c r="G524" s="580"/>
      <c r="H524" s="576" t="s">
        <v>16</v>
      </c>
      <c r="I524" s="581">
        <f>SUM(I518:I523)</f>
        <v>25764.619999999995</v>
      </c>
      <c r="J524" s="581">
        <f>SUM(J518:J523)</f>
        <v>31267.1</v>
      </c>
      <c r="K524" s="581">
        <f>SUM(K518:K523)</f>
        <v>19625.5</v>
      </c>
      <c r="L524" s="2609"/>
      <c r="M524" s="574"/>
      <c r="N524" s="574"/>
      <c r="O524" s="574"/>
      <c r="P524" s="574"/>
    </row>
    <row r="525" spans="1:16" ht="13.8" x14ac:dyDescent="0.25">
      <c r="A525" s="580"/>
      <c r="B525" s="580"/>
      <c r="C525" s="580"/>
      <c r="D525" s="580"/>
      <c r="E525" s="580"/>
      <c r="F525" s="580"/>
      <c r="G525" s="580"/>
      <c r="H525" s="576"/>
      <c r="I525" s="581"/>
      <c r="J525" s="581"/>
      <c r="K525" s="581"/>
      <c r="L525" s="574"/>
      <c r="M525" s="574"/>
      <c r="N525" s="574"/>
      <c r="O525" s="574"/>
      <c r="P525" s="574"/>
    </row>
    <row r="526" spans="1:16" ht="13.8" x14ac:dyDescent="0.25">
      <c r="A526" s="580"/>
      <c r="B526" s="580"/>
      <c r="C526" s="580"/>
      <c r="D526" s="3305"/>
      <c r="E526" s="3592" t="s">
        <v>432</v>
      </c>
      <c r="F526" s="3592"/>
      <c r="G526" s="3592"/>
      <c r="H526" s="3592"/>
      <c r="I526" s="3592"/>
      <c r="J526" s="580"/>
      <c r="K526" s="580"/>
      <c r="L526" s="574"/>
      <c r="M526" s="574"/>
      <c r="N526" s="574"/>
      <c r="O526" s="574"/>
      <c r="P526" s="574"/>
    </row>
    <row r="527" spans="1:16" ht="14.4" thickBot="1" x14ac:dyDescent="0.3">
      <c r="A527" s="580"/>
      <c r="B527" s="580"/>
      <c r="C527" s="580"/>
      <c r="D527" s="580"/>
      <c r="E527" s="580"/>
      <c r="F527" s="580"/>
      <c r="G527" s="580"/>
      <c r="H527" s="580"/>
      <c r="I527" s="580"/>
      <c r="J527" s="580"/>
      <c r="K527" s="580"/>
      <c r="L527" s="574"/>
      <c r="M527" s="574"/>
      <c r="N527" s="574"/>
      <c r="O527" s="574"/>
      <c r="P527" s="574"/>
    </row>
    <row r="528" spans="1:16" ht="51.6" thickBot="1" x14ac:dyDescent="0.3">
      <c r="A528" s="574"/>
      <c r="B528" s="574"/>
      <c r="C528" s="574"/>
      <c r="D528" s="574"/>
      <c r="E528" s="3740"/>
      <c r="F528" s="3741"/>
      <c r="G528" s="3741"/>
      <c r="H528" s="3742"/>
      <c r="I528" s="223" t="s">
        <v>192</v>
      </c>
      <c r="J528" s="233" t="s">
        <v>193</v>
      </c>
      <c r="K528" s="31" t="s">
        <v>83</v>
      </c>
      <c r="L528" s="574"/>
      <c r="M528" s="574"/>
      <c r="N528" s="574"/>
      <c r="O528" s="574"/>
      <c r="P528" s="574"/>
    </row>
    <row r="529" spans="1:16" ht="14.4" customHeight="1" thickBot="1" x14ac:dyDescent="0.3">
      <c r="A529" s="574"/>
      <c r="B529" s="574"/>
      <c r="C529" s="574"/>
      <c r="D529" s="574"/>
      <c r="E529" s="3593" t="s">
        <v>14</v>
      </c>
      <c r="F529" s="3594"/>
      <c r="G529" s="3594"/>
      <c r="H529" s="3595"/>
      <c r="I529" s="2606">
        <f>SUM(I530:I540)</f>
        <v>25764.6</v>
      </c>
      <c r="J529" s="2606">
        <f>SUM(J530:J540)</f>
        <v>31267.1</v>
      </c>
      <c r="K529" s="2606">
        <f>SUM(K530:K540)</f>
        <v>19625.5</v>
      </c>
      <c r="L529" s="583"/>
      <c r="M529" s="574"/>
      <c r="N529" s="574"/>
      <c r="O529" s="574"/>
      <c r="P529" s="574"/>
    </row>
    <row r="530" spans="1:16" ht="13.8" x14ac:dyDescent="0.25">
      <c r="A530" s="574"/>
      <c r="B530" s="574"/>
      <c r="C530" s="574"/>
      <c r="D530" s="574"/>
      <c r="E530" s="3572" t="s">
        <v>433</v>
      </c>
      <c r="F530" s="3573"/>
      <c r="G530" s="3573"/>
      <c r="H530" s="3574"/>
      <c r="I530" s="2568">
        <v>1204.8</v>
      </c>
      <c r="J530" s="2568">
        <v>1231.7</v>
      </c>
      <c r="K530" s="2568">
        <v>1167.9000000000001</v>
      </c>
      <c r="L530" s="574"/>
      <c r="M530" s="574"/>
      <c r="N530" s="574"/>
      <c r="O530" s="574"/>
      <c r="P530" s="574"/>
    </row>
    <row r="531" spans="1:16" ht="13.8" x14ac:dyDescent="0.25">
      <c r="A531" s="574"/>
      <c r="B531" s="574"/>
      <c r="C531" s="574"/>
      <c r="D531" s="574"/>
      <c r="E531" s="3572" t="s">
        <v>434</v>
      </c>
      <c r="F531" s="3573"/>
      <c r="G531" s="3573"/>
      <c r="H531" s="3574"/>
      <c r="I531" s="2569"/>
      <c r="J531" s="2569"/>
      <c r="K531" s="2570"/>
      <c r="L531" s="574"/>
      <c r="M531" s="574"/>
      <c r="N531" s="574"/>
      <c r="O531" s="574"/>
      <c r="P531" s="574"/>
    </row>
    <row r="532" spans="1:16" ht="13.8" x14ac:dyDescent="0.25">
      <c r="A532" s="574"/>
      <c r="B532" s="574"/>
      <c r="C532" s="574"/>
      <c r="D532" s="574"/>
      <c r="E532" s="3572" t="s">
        <v>435</v>
      </c>
      <c r="F532" s="3573"/>
      <c r="G532" s="3573"/>
      <c r="H532" s="3574"/>
      <c r="I532" s="2570"/>
      <c r="J532" s="2570"/>
      <c r="K532" s="2570"/>
      <c r="L532" s="574"/>
      <c r="M532" s="574"/>
      <c r="N532" s="574"/>
      <c r="O532" s="574"/>
      <c r="P532" s="574"/>
    </row>
    <row r="533" spans="1:16" ht="32.4" customHeight="1" x14ac:dyDescent="0.25">
      <c r="A533" s="574"/>
      <c r="B533" s="574"/>
      <c r="C533" s="574"/>
      <c r="D533" s="574"/>
      <c r="E533" s="3572" t="s">
        <v>436</v>
      </c>
      <c r="F533" s="3573"/>
      <c r="G533" s="3573"/>
      <c r="H533" s="3574"/>
      <c r="I533" s="2569"/>
      <c r="J533" s="2569">
        <v>796.6</v>
      </c>
      <c r="K533" s="2570">
        <v>796.6</v>
      </c>
      <c r="L533" s="584"/>
      <c r="M533" s="574"/>
      <c r="N533" s="574"/>
      <c r="O533" s="574"/>
      <c r="P533" s="574"/>
    </row>
    <row r="534" spans="1:16" ht="13.8" customHeight="1" x14ac:dyDescent="0.25">
      <c r="A534" s="574"/>
      <c r="B534" s="574"/>
      <c r="C534" s="574"/>
      <c r="D534" s="574"/>
      <c r="E534" s="3583" t="s">
        <v>437</v>
      </c>
      <c r="F534" s="3584"/>
      <c r="G534" s="3584"/>
      <c r="H534" s="3585"/>
      <c r="I534" s="1910">
        <v>240</v>
      </c>
      <c r="J534" s="1910">
        <v>5532</v>
      </c>
      <c r="K534" s="1910">
        <v>5321.5</v>
      </c>
      <c r="L534" s="574"/>
      <c r="M534" s="574"/>
      <c r="N534" s="574"/>
      <c r="O534" s="574"/>
      <c r="P534" s="574"/>
    </row>
    <row r="535" spans="1:16" ht="13.8" x14ac:dyDescent="0.25">
      <c r="A535" s="574"/>
      <c r="B535" s="574"/>
      <c r="C535" s="574"/>
      <c r="D535" s="574"/>
      <c r="E535" s="3737" t="s">
        <v>438</v>
      </c>
      <c r="F535" s="3738"/>
      <c r="G535" s="3738"/>
      <c r="H535" s="3739"/>
      <c r="I535" s="2569"/>
      <c r="J535" s="2569"/>
      <c r="K535" s="2570"/>
      <c r="L535" s="574"/>
      <c r="M535" s="574"/>
      <c r="N535" s="574"/>
      <c r="O535" s="574"/>
      <c r="P535" s="574"/>
    </row>
    <row r="536" spans="1:16" ht="13.8" customHeight="1" x14ac:dyDescent="0.25">
      <c r="A536" s="574"/>
      <c r="B536" s="574"/>
      <c r="C536" s="574"/>
      <c r="D536" s="574"/>
      <c r="E536" s="3572" t="s">
        <v>439</v>
      </c>
      <c r="F536" s="3573"/>
      <c r="G536" s="3573"/>
      <c r="H536" s="3574"/>
      <c r="I536" s="2569"/>
      <c r="J536" s="2569"/>
      <c r="K536" s="2570"/>
      <c r="L536" s="574"/>
      <c r="M536" s="574"/>
      <c r="N536" s="574"/>
      <c r="O536" s="574"/>
      <c r="P536" s="574"/>
    </row>
    <row r="537" spans="1:16" ht="13.8" customHeight="1" x14ac:dyDescent="0.25">
      <c r="A537" s="574"/>
      <c r="B537" s="574"/>
      <c r="C537" s="574"/>
      <c r="D537" s="574"/>
      <c r="E537" s="3572" t="s">
        <v>440</v>
      </c>
      <c r="F537" s="3573"/>
      <c r="G537" s="3573"/>
      <c r="H537" s="3574"/>
      <c r="I537" s="2571"/>
      <c r="J537" s="2571"/>
      <c r="K537" s="2572"/>
      <c r="L537" s="574"/>
      <c r="M537" s="574"/>
      <c r="N537" s="574"/>
      <c r="O537" s="574"/>
      <c r="P537" s="574"/>
    </row>
    <row r="538" spans="1:16" ht="13.8" customHeight="1" x14ac:dyDescent="0.25">
      <c r="A538" s="574"/>
      <c r="B538" s="574"/>
      <c r="C538" s="574"/>
      <c r="D538" s="574"/>
      <c r="E538" s="3572" t="s">
        <v>441</v>
      </c>
      <c r="F538" s="3573"/>
      <c r="G538" s="3573"/>
      <c r="H538" s="3574"/>
      <c r="I538" s="2572">
        <v>4100</v>
      </c>
      <c r="J538" s="2572">
        <v>4100</v>
      </c>
      <c r="K538" s="2572">
        <v>624</v>
      </c>
      <c r="L538" s="574"/>
      <c r="M538" s="574"/>
      <c r="N538" s="574"/>
      <c r="O538" s="574"/>
      <c r="P538" s="574"/>
    </row>
    <row r="539" spans="1:16" ht="13.8" customHeight="1" x14ac:dyDescent="0.25">
      <c r="A539" s="574"/>
      <c r="B539" s="574"/>
      <c r="C539" s="574"/>
      <c r="D539" s="574"/>
      <c r="E539" s="3572" t="s">
        <v>442</v>
      </c>
      <c r="F539" s="3573"/>
      <c r="G539" s="3573"/>
      <c r="H539" s="3574"/>
      <c r="I539" s="2572">
        <v>11987.2</v>
      </c>
      <c r="J539" s="2572">
        <v>11874.2</v>
      </c>
      <c r="K539" s="2572">
        <v>6874.5</v>
      </c>
      <c r="L539" s="574"/>
      <c r="M539" s="574"/>
      <c r="N539" s="574"/>
      <c r="O539" s="574"/>
      <c r="P539" s="574"/>
    </row>
    <row r="540" spans="1:16" ht="14.4" thickBot="1" x14ac:dyDescent="0.3">
      <c r="A540" s="574"/>
      <c r="B540" s="574"/>
      <c r="C540" s="574"/>
      <c r="D540" s="574"/>
      <c r="E540" s="3575" t="s">
        <v>443</v>
      </c>
      <c r="F540" s="3576"/>
      <c r="G540" s="3576"/>
      <c r="H540" s="3577"/>
      <c r="I540" s="2573">
        <v>8232.6</v>
      </c>
      <c r="J540" s="2573">
        <v>7732.6</v>
      </c>
      <c r="K540" s="2573">
        <v>4841</v>
      </c>
      <c r="L540" s="574"/>
      <c r="M540" s="574"/>
      <c r="N540" s="574"/>
      <c r="O540" s="574"/>
      <c r="P540" s="574"/>
    </row>
    <row r="541" spans="1:16" ht="14.4" thickBot="1" x14ac:dyDescent="0.3">
      <c r="A541" s="574"/>
      <c r="B541" s="574"/>
      <c r="C541" s="574"/>
      <c r="D541" s="574"/>
      <c r="E541" s="3578" t="s">
        <v>15</v>
      </c>
      <c r="F541" s="3579"/>
      <c r="G541" s="3579"/>
      <c r="H541" s="3579"/>
      <c r="I541" s="2574"/>
      <c r="J541" s="585"/>
      <c r="K541" s="2575"/>
      <c r="L541" s="574"/>
      <c r="M541" s="574"/>
      <c r="N541" s="574"/>
      <c r="O541" s="574"/>
      <c r="P541" s="574"/>
    </row>
    <row r="542" spans="1:16" ht="14.4" customHeight="1" thickBot="1" x14ac:dyDescent="0.3">
      <c r="A542" s="574"/>
      <c r="B542" s="574"/>
      <c r="C542" s="574"/>
      <c r="D542" s="574"/>
      <c r="E542" s="3580" t="s">
        <v>444</v>
      </c>
      <c r="F542" s="3581"/>
      <c r="G542" s="3581"/>
      <c r="H542" s="3582"/>
      <c r="I542" s="2576"/>
      <c r="J542" s="2576"/>
      <c r="K542" s="2577"/>
      <c r="L542" s="574"/>
      <c r="M542" s="574"/>
      <c r="N542" s="574"/>
      <c r="O542" s="574"/>
      <c r="P542" s="574"/>
    </row>
    <row r="543" spans="1:16" ht="14.4" thickBot="1" x14ac:dyDescent="0.3">
      <c r="A543" s="574"/>
      <c r="B543" s="574"/>
      <c r="C543" s="574"/>
      <c r="D543" s="574"/>
      <c r="E543" s="3565"/>
      <c r="F543" s="3566"/>
      <c r="G543" s="3566"/>
      <c r="H543" s="3567"/>
      <c r="I543" s="2578"/>
      <c r="J543" s="2578"/>
      <c r="K543" s="2579"/>
      <c r="L543" s="574"/>
      <c r="M543" s="574"/>
      <c r="N543" s="574"/>
      <c r="O543" s="574"/>
      <c r="P543" s="574"/>
    </row>
  </sheetData>
  <mergeCells count="437">
    <mergeCell ref="P450:P454"/>
    <mergeCell ref="P456:P460"/>
    <mergeCell ref="P462:P466"/>
    <mergeCell ref="P468:P472"/>
    <mergeCell ref="P487:P491"/>
    <mergeCell ref="P493:P498"/>
    <mergeCell ref="P500:P502"/>
    <mergeCell ref="P504:P506"/>
    <mergeCell ref="P508:P510"/>
    <mergeCell ref="P365:P369"/>
    <mergeCell ref="P371:P375"/>
    <mergeCell ref="P377:P381"/>
    <mergeCell ref="P383:P387"/>
    <mergeCell ref="P389:P393"/>
    <mergeCell ref="P395:P399"/>
    <mergeCell ref="P401:P405"/>
    <mergeCell ref="P419:P423"/>
    <mergeCell ref="P431:P435"/>
    <mergeCell ref="P261:P265"/>
    <mergeCell ref="P276:P280"/>
    <mergeCell ref="P291:P295"/>
    <mergeCell ref="P310:P315"/>
    <mergeCell ref="P326:P330"/>
    <mergeCell ref="P341:P345"/>
    <mergeCell ref="P347:P351"/>
    <mergeCell ref="P353:P357"/>
    <mergeCell ref="P359:P363"/>
    <mergeCell ref="P195:P199"/>
    <mergeCell ref="P201:P205"/>
    <mergeCell ref="P207:P211"/>
    <mergeCell ref="P213:P217"/>
    <mergeCell ref="P219:P223"/>
    <mergeCell ref="P225:P229"/>
    <mergeCell ref="P231:P235"/>
    <mergeCell ref="P237:P241"/>
    <mergeCell ref="P243:P247"/>
    <mergeCell ref="P102:P106"/>
    <mergeCell ref="P108:P112"/>
    <mergeCell ref="P126:P130"/>
    <mergeCell ref="P132:P136"/>
    <mergeCell ref="P138:P142"/>
    <mergeCell ref="P150:P154"/>
    <mergeCell ref="P165:P169"/>
    <mergeCell ref="P183:P187"/>
    <mergeCell ref="P189:P193"/>
    <mergeCell ref="P24:P28"/>
    <mergeCell ref="P30:P34"/>
    <mergeCell ref="P36:P40"/>
    <mergeCell ref="P48:P52"/>
    <mergeCell ref="P54:P58"/>
    <mergeCell ref="P72:P76"/>
    <mergeCell ref="P78:P82"/>
    <mergeCell ref="P84:P88"/>
    <mergeCell ref="P96:P100"/>
    <mergeCell ref="O64:P64"/>
    <mergeCell ref="A5:A7"/>
    <mergeCell ref="B5:B7"/>
    <mergeCell ref="C5:C7"/>
    <mergeCell ref="D5:D7"/>
    <mergeCell ref="E5:E7"/>
    <mergeCell ref="F5:F7"/>
    <mergeCell ref="E535:H535"/>
    <mergeCell ref="E528:H528"/>
    <mergeCell ref="G5:G7"/>
    <mergeCell ref="H5:H7"/>
    <mergeCell ref="E24:E29"/>
    <mergeCell ref="F24:F29"/>
    <mergeCell ref="G24:G29"/>
    <mergeCell ref="B12:B17"/>
    <mergeCell ref="B66:B71"/>
    <mergeCell ref="E66:E71"/>
    <mergeCell ref="F66:F71"/>
    <mergeCell ref="G66:G71"/>
    <mergeCell ref="E72:E77"/>
    <mergeCell ref="F72:F77"/>
    <mergeCell ref="G72:G77"/>
    <mergeCell ref="B90:B95"/>
    <mergeCell ref="E90:E95"/>
    <mergeCell ref="F90:F95"/>
    <mergeCell ref="I5:I7"/>
    <mergeCell ref="J5:J7"/>
    <mergeCell ref="K5:K7"/>
    <mergeCell ref="L5:P5"/>
    <mergeCell ref="L6:L7"/>
    <mergeCell ref="M6:M7"/>
    <mergeCell ref="N6:P6"/>
    <mergeCell ref="E18:E23"/>
    <mergeCell ref="F18:F23"/>
    <mergeCell ref="G18:G23"/>
    <mergeCell ref="O10:P10"/>
    <mergeCell ref="E12:E17"/>
    <mergeCell ref="F12:F17"/>
    <mergeCell ref="G12:G17"/>
    <mergeCell ref="L13:L14"/>
    <mergeCell ref="P18:P22"/>
    <mergeCell ref="B42:B47"/>
    <mergeCell ref="E42:E47"/>
    <mergeCell ref="F42:F47"/>
    <mergeCell ref="G42:G47"/>
    <mergeCell ref="E48:E53"/>
    <mergeCell ref="F48:F53"/>
    <mergeCell ref="G48:G53"/>
    <mergeCell ref="E30:E35"/>
    <mergeCell ref="F30:F35"/>
    <mergeCell ref="G30:G35"/>
    <mergeCell ref="E36:E41"/>
    <mergeCell ref="F36:F41"/>
    <mergeCell ref="G36:G41"/>
    <mergeCell ref="E54:E59"/>
    <mergeCell ref="F54:F59"/>
    <mergeCell ref="G54:G59"/>
    <mergeCell ref="C60:G60"/>
    <mergeCell ref="C61:G61"/>
    <mergeCell ref="G90:G95"/>
    <mergeCell ref="E96:E100"/>
    <mergeCell ref="F96:F101"/>
    <mergeCell ref="G96:G101"/>
    <mergeCell ref="E78:E83"/>
    <mergeCell ref="F78:F83"/>
    <mergeCell ref="G78:G83"/>
    <mergeCell ref="E84:E89"/>
    <mergeCell ref="F84:F89"/>
    <mergeCell ref="G88:G89"/>
    <mergeCell ref="B120:B125"/>
    <mergeCell ref="E120:E125"/>
    <mergeCell ref="F120:F125"/>
    <mergeCell ref="G120:G125"/>
    <mergeCell ref="E102:E107"/>
    <mergeCell ref="F102:F107"/>
    <mergeCell ref="G102:G107"/>
    <mergeCell ref="A108:A113"/>
    <mergeCell ref="B108:B113"/>
    <mergeCell ref="C108:C113"/>
    <mergeCell ref="D108:D113"/>
    <mergeCell ref="E108:E113"/>
    <mergeCell ref="F108:F113"/>
    <mergeCell ref="G108:G113"/>
    <mergeCell ref="E126:E131"/>
    <mergeCell ref="F126:F131"/>
    <mergeCell ref="G126:G131"/>
    <mergeCell ref="E132:E137"/>
    <mergeCell ref="F132:F137"/>
    <mergeCell ref="G132:G137"/>
    <mergeCell ref="C114:G114"/>
    <mergeCell ref="C115:G115"/>
    <mergeCell ref="O118:P118"/>
    <mergeCell ref="L145:L146"/>
    <mergeCell ref="E150:E155"/>
    <mergeCell ref="F150:F155"/>
    <mergeCell ref="G150:G155"/>
    <mergeCell ref="C156:G156"/>
    <mergeCell ref="O157:P157"/>
    <mergeCell ref="E138:E143"/>
    <mergeCell ref="F138:F143"/>
    <mergeCell ref="B144:B149"/>
    <mergeCell ref="E144:E149"/>
    <mergeCell ref="F144:F149"/>
    <mergeCell ref="G144:G149"/>
    <mergeCell ref="B177:B182"/>
    <mergeCell ref="E177:E182"/>
    <mergeCell ref="F177:F182"/>
    <mergeCell ref="G177:G182"/>
    <mergeCell ref="B159:B164"/>
    <mergeCell ref="E159:E164"/>
    <mergeCell ref="F159:F164"/>
    <mergeCell ref="G159:G164"/>
    <mergeCell ref="E165:E170"/>
    <mergeCell ref="F165:F170"/>
    <mergeCell ref="G165:G170"/>
    <mergeCell ref="E183:E188"/>
    <mergeCell ref="F183:F188"/>
    <mergeCell ref="G185:G188"/>
    <mergeCell ref="E189:E194"/>
    <mergeCell ref="F189:F194"/>
    <mergeCell ref="G193:G194"/>
    <mergeCell ref="C171:G171"/>
    <mergeCell ref="C172:G172"/>
    <mergeCell ref="O175:P175"/>
    <mergeCell ref="E207:E212"/>
    <mergeCell ref="F207:F212"/>
    <mergeCell ref="G207:G212"/>
    <mergeCell ref="E213:E218"/>
    <mergeCell ref="F213:F218"/>
    <mergeCell ref="G213:G218"/>
    <mergeCell ref="E195:E200"/>
    <mergeCell ref="F195:F199"/>
    <mergeCell ref="G195:G200"/>
    <mergeCell ref="E201:E206"/>
    <mergeCell ref="F201:F206"/>
    <mergeCell ref="G201:G206"/>
    <mergeCell ref="O253:P253"/>
    <mergeCell ref="E231:E236"/>
    <mergeCell ref="F231:F236"/>
    <mergeCell ref="G231:G236"/>
    <mergeCell ref="E237:E242"/>
    <mergeCell ref="F237:F242"/>
    <mergeCell ref="G237:G242"/>
    <mergeCell ref="E219:E224"/>
    <mergeCell ref="F219:F224"/>
    <mergeCell ref="G219:G224"/>
    <mergeCell ref="E225:E230"/>
    <mergeCell ref="F225:F230"/>
    <mergeCell ref="G225:G230"/>
    <mergeCell ref="B255:B260"/>
    <mergeCell ref="E255:E260"/>
    <mergeCell ref="F255:F260"/>
    <mergeCell ref="G255:G260"/>
    <mergeCell ref="E261:E266"/>
    <mergeCell ref="F261:F266"/>
    <mergeCell ref="G261:G266"/>
    <mergeCell ref="E243:E248"/>
    <mergeCell ref="F243:F248"/>
    <mergeCell ref="G243:G248"/>
    <mergeCell ref="C249:G249"/>
    <mergeCell ref="C250:G250"/>
    <mergeCell ref="B285:B290"/>
    <mergeCell ref="E285:E290"/>
    <mergeCell ref="F285:F290"/>
    <mergeCell ref="G285:G290"/>
    <mergeCell ref="C267:G267"/>
    <mergeCell ref="O268:P268"/>
    <mergeCell ref="B270:B275"/>
    <mergeCell ref="E270:E275"/>
    <mergeCell ref="F270:F275"/>
    <mergeCell ref="G270:G275"/>
    <mergeCell ref="E291:E296"/>
    <mergeCell ref="F291:F296"/>
    <mergeCell ref="G291:G296"/>
    <mergeCell ref="C297:G297"/>
    <mergeCell ref="C298:G298"/>
    <mergeCell ref="O301:P301"/>
    <mergeCell ref="E276:E281"/>
    <mergeCell ref="F276:F281"/>
    <mergeCell ref="G276:G281"/>
    <mergeCell ref="C282:G282"/>
    <mergeCell ref="O283:P283"/>
    <mergeCell ref="L304:L305"/>
    <mergeCell ref="M304:M305"/>
    <mergeCell ref="N304:N305"/>
    <mergeCell ref="O304:O305"/>
    <mergeCell ref="P304:P305"/>
    <mergeCell ref="A310:A316"/>
    <mergeCell ref="B310:B316"/>
    <mergeCell ref="C310:C316"/>
    <mergeCell ref="E310:E316"/>
    <mergeCell ref="F310:F316"/>
    <mergeCell ref="A303:A309"/>
    <mergeCell ref="B303:B309"/>
    <mergeCell ref="C303:C309"/>
    <mergeCell ref="E303:E305"/>
    <mergeCell ref="F303:F309"/>
    <mergeCell ref="G303:G309"/>
    <mergeCell ref="G310:G316"/>
    <mergeCell ref="C317:G317"/>
    <mergeCell ref="O318:P318"/>
    <mergeCell ref="A320:A325"/>
    <mergeCell ref="B320:B325"/>
    <mergeCell ref="C320:C325"/>
    <mergeCell ref="E320:E322"/>
    <mergeCell ref="F320:F325"/>
    <mergeCell ref="G320:G325"/>
    <mergeCell ref="A341:A346"/>
    <mergeCell ref="B341:B346"/>
    <mergeCell ref="C341:C346"/>
    <mergeCell ref="E341:E346"/>
    <mergeCell ref="F341:F346"/>
    <mergeCell ref="G341:G346"/>
    <mergeCell ref="L328:L329"/>
    <mergeCell ref="C332:G332"/>
    <mergeCell ref="O333:P333"/>
    <mergeCell ref="B335:B340"/>
    <mergeCell ref="E335:E340"/>
    <mergeCell ref="F335:F340"/>
    <mergeCell ref="G335:G340"/>
    <mergeCell ref="A326:A331"/>
    <mergeCell ref="B326:B331"/>
    <mergeCell ref="C326:C331"/>
    <mergeCell ref="E326:E331"/>
    <mergeCell ref="F326:F331"/>
    <mergeCell ref="G326:G331"/>
    <mergeCell ref="A353:A358"/>
    <mergeCell ref="B353:B358"/>
    <mergeCell ref="C353:C358"/>
    <mergeCell ref="E353:E355"/>
    <mergeCell ref="F353:F358"/>
    <mergeCell ref="G353:G358"/>
    <mergeCell ref="A347:A352"/>
    <mergeCell ref="B347:B352"/>
    <mergeCell ref="C347:C352"/>
    <mergeCell ref="E347:E349"/>
    <mergeCell ref="F347:F352"/>
    <mergeCell ref="G347:G352"/>
    <mergeCell ref="A365:A370"/>
    <mergeCell ref="B365:B370"/>
    <mergeCell ref="C365:C370"/>
    <mergeCell ref="E365:E370"/>
    <mergeCell ref="F365:F370"/>
    <mergeCell ref="G365:G370"/>
    <mergeCell ref="A359:A364"/>
    <mergeCell ref="B359:B364"/>
    <mergeCell ref="C359:C364"/>
    <mergeCell ref="E359:E364"/>
    <mergeCell ref="F359:F364"/>
    <mergeCell ref="G359:G364"/>
    <mergeCell ref="A377:A382"/>
    <mergeCell ref="B377:B382"/>
    <mergeCell ref="C377:C382"/>
    <mergeCell ref="E377:E379"/>
    <mergeCell ref="F377:F382"/>
    <mergeCell ref="G377:G382"/>
    <mergeCell ref="A371:A376"/>
    <mergeCell ref="B371:B376"/>
    <mergeCell ref="C371:C376"/>
    <mergeCell ref="E371:E373"/>
    <mergeCell ref="F371:F376"/>
    <mergeCell ref="G371:G376"/>
    <mergeCell ref="G395:G400"/>
    <mergeCell ref="A389:A394"/>
    <mergeCell ref="B389:B394"/>
    <mergeCell ref="C389:C394"/>
    <mergeCell ref="E389:E391"/>
    <mergeCell ref="F389:F394"/>
    <mergeCell ref="G393:G394"/>
    <mergeCell ref="A383:A388"/>
    <mergeCell ref="B383:B388"/>
    <mergeCell ref="C383:C388"/>
    <mergeCell ref="F383:F388"/>
    <mergeCell ref="G383:G388"/>
    <mergeCell ref="A401:A406"/>
    <mergeCell ref="B401:B406"/>
    <mergeCell ref="C401:C406"/>
    <mergeCell ref="D401:D406"/>
    <mergeCell ref="E401:E406"/>
    <mergeCell ref="F401:F406"/>
    <mergeCell ref="A395:A400"/>
    <mergeCell ref="B395:B400"/>
    <mergeCell ref="C395:C400"/>
    <mergeCell ref="E395:E397"/>
    <mergeCell ref="F395:F400"/>
    <mergeCell ref="O441:P441"/>
    <mergeCell ref="E419:E424"/>
    <mergeCell ref="F419:F423"/>
    <mergeCell ref="G419:G424"/>
    <mergeCell ref="B425:B430"/>
    <mergeCell ref="E425:E430"/>
    <mergeCell ref="F425:F430"/>
    <mergeCell ref="G425:G430"/>
    <mergeCell ref="G401:G406"/>
    <mergeCell ref="C407:G407"/>
    <mergeCell ref="C408:G408"/>
    <mergeCell ref="O411:P411"/>
    <mergeCell ref="B413:B418"/>
    <mergeCell ref="E413:E418"/>
    <mergeCell ref="F413:F418"/>
    <mergeCell ref="G413:G418"/>
    <mergeCell ref="B443:B449"/>
    <mergeCell ref="E443:E449"/>
    <mergeCell ref="F443:F449"/>
    <mergeCell ref="G443:G449"/>
    <mergeCell ref="E450:E455"/>
    <mergeCell ref="F450:F455"/>
    <mergeCell ref="G450:G455"/>
    <mergeCell ref="E431:E436"/>
    <mergeCell ref="F431:F436"/>
    <mergeCell ref="G431:G436"/>
    <mergeCell ref="C437:G437"/>
    <mergeCell ref="C438:G438"/>
    <mergeCell ref="C474:G474"/>
    <mergeCell ref="C475:G475"/>
    <mergeCell ref="O478:P478"/>
    <mergeCell ref="E456:E461"/>
    <mergeCell ref="F456:F461"/>
    <mergeCell ref="G456:G457"/>
    <mergeCell ref="G460:G461"/>
    <mergeCell ref="E462:E467"/>
    <mergeCell ref="F462:F467"/>
    <mergeCell ref="G462:G467"/>
    <mergeCell ref="A487:A492"/>
    <mergeCell ref="B487:B492"/>
    <mergeCell ref="C487:C492"/>
    <mergeCell ref="E487:E492"/>
    <mergeCell ref="F487:F492"/>
    <mergeCell ref="G487:G492"/>
    <mergeCell ref="A480:A486"/>
    <mergeCell ref="B480:B486"/>
    <mergeCell ref="C480:C486"/>
    <mergeCell ref="E480:E484"/>
    <mergeCell ref="F480:F486"/>
    <mergeCell ref="G480:G486"/>
    <mergeCell ref="A500:A503"/>
    <mergeCell ref="B500:B503"/>
    <mergeCell ref="C500:C503"/>
    <mergeCell ref="E500:E502"/>
    <mergeCell ref="F500:F503"/>
    <mergeCell ref="G500:G503"/>
    <mergeCell ref="A493:A499"/>
    <mergeCell ref="B493:B499"/>
    <mergeCell ref="C493:C499"/>
    <mergeCell ref="E493:E499"/>
    <mergeCell ref="F493:F499"/>
    <mergeCell ref="G493:G499"/>
    <mergeCell ref="A508:A511"/>
    <mergeCell ref="B508:B511"/>
    <mergeCell ref="C508:C511"/>
    <mergeCell ref="E508:E511"/>
    <mergeCell ref="F508:F511"/>
    <mergeCell ref="G508:G511"/>
    <mergeCell ref="A504:A507"/>
    <mergeCell ref="B504:B507"/>
    <mergeCell ref="C504:C507"/>
    <mergeCell ref="E504:E505"/>
    <mergeCell ref="F504:F507"/>
    <mergeCell ref="G504:G507"/>
    <mergeCell ref="E543:H543"/>
    <mergeCell ref="F3:K3"/>
    <mergeCell ref="E383:E388"/>
    <mergeCell ref="E537:H537"/>
    <mergeCell ref="E538:H538"/>
    <mergeCell ref="E539:H539"/>
    <mergeCell ref="E540:H540"/>
    <mergeCell ref="E541:H541"/>
    <mergeCell ref="E542:H542"/>
    <mergeCell ref="E530:H530"/>
    <mergeCell ref="E531:H531"/>
    <mergeCell ref="E532:H532"/>
    <mergeCell ref="E533:H533"/>
    <mergeCell ref="E534:H534"/>
    <mergeCell ref="E536:H536"/>
    <mergeCell ref="C512:G512"/>
    <mergeCell ref="C513:G513"/>
    <mergeCell ref="C514:G514"/>
    <mergeCell ref="C515:G515"/>
    <mergeCell ref="E526:I526"/>
    <mergeCell ref="E529:H529"/>
    <mergeCell ref="E468:E473"/>
    <mergeCell ref="F468:F473"/>
    <mergeCell ref="G468:G473"/>
  </mergeCells>
  <pageMargins left="0.7" right="0.7" top="0.75" bottom="0.75" header="0.3" footer="0.3"/>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85"/>
  <sheetViews>
    <sheetView workbookViewId="0">
      <selection activeCell="L37" sqref="L3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8.6640625" customWidth="1"/>
    <col min="12" max="12" width="34.21875" customWidth="1"/>
    <col min="13" max="13" width="9.109375" customWidth="1"/>
    <col min="14" max="14" width="6.88671875" customWidth="1"/>
    <col min="15" max="15" width="6.6640625" customWidth="1"/>
    <col min="16" max="16" width="39.6640625" customWidth="1"/>
  </cols>
  <sheetData>
    <row r="2" spans="1:16" x14ac:dyDescent="0.25">
      <c r="A2" s="3"/>
      <c r="B2" s="3"/>
      <c r="C2" s="3"/>
      <c r="D2" s="3477" t="s">
        <v>191</v>
      </c>
      <c r="E2" s="3554"/>
      <c r="F2" s="3554"/>
      <c r="G2" s="3554"/>
      <c r="H2" s="3554"/>
      <c r="I2" s="3554"/>
      <c r="J2" s="3554"/>
      <c r="K2" s="3554"/>
      <c r="L2" s="3554"/>
      <c r="M2" s="3554"/>
      <c r="N2" s="3554"/>
      <c r="O2" s="79"/>
    </row>
    <row r="3" spans="1:16" ht="13.8" x14ac:dyDescent="0.25">
      <c r="A3" s="28"/>
      <c r="B3" s="16"/>
      <c r="C3" s="16"/>
      <c r="D3" s="3825" t="s">
        <v>101</v>
      </c>
      <c r="E3" s="3825"/>
      <c r="F3" s="3825"/>
      <c r="G3" s="3825"/>
      <c r="H3" s="3825"/>
      <c r="I3" s="3825"/>
      <c r="J3" s="3825"/>
      <c r="K3" s="80"/>
      <c r="L3" s="80"/>
      <c r="M3" s="80"/>
      <c r="N3" s="80"/>
      <c r="O3" s="80"/>
    </row>
    <row r="4" spans="1:16" ht="16.2" thickBot="1" x14ac:dyDescent="0.3">
      <c r="A4" s="663"/>
      <c r="B4" s="663"/>
      <c r="C4" s="663"/>
      <c r="D4" s="663"/>
      <c r="E4" s="663"/>
      <c r="F4" s="663"/>
      <c r="G4" s="663"/>
      <c r="H4" s="663"/>
      <c r="I4" s="663"/>
      <c r="J4" s="663"/>
      <c r="K4" s="663"/>
      <c r="L4" s="664"/>
      <c r="M4" s="663"/>
      <c r="N4" s="133"/>
      <c r="O4" s="3822" t="s">
        <v>211</v>
      </c>
      <c r="P4" s="3822"/>
    </row>
    <row r="5" spans="1:16" ht="28.8" customHeight="1"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34.799999999999997" customHeight="1" x14ac:dyDescent="0.25">
      <c r="A6" s="3730"/>
      <c r="B6" s="3730"/>
      <c r="C6" s="3733"/>
      <c r="D6" s="3730"/>
      <c r="E6" s="3736"/>
      <c r="F6" s="3716"/>
      <c r="G6" s="3733"/>
      <c r="H6" s="3716"/>
      <c r="I6" s="3714"/>
      <c r="J6" s="3716"/>
      <c r="K6" s="3716"/>
      <c r="L6" s="3720" t="s">
        <v>306</v>
      </c>
      <c r="M6" s="3721" t="s">
        <v>194</v>
      </c>
      <c r="N6" s="3723"/>
      <c r="O6" s="3723"/>
      <c r="P6" s="3724"/>
    </row>
    <row r="7" spans="1:16" ht="153.6"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4.4" thickBot="1" x14ac:dyDescent="0.3">
      <c r="A8" s="823" t="s">
        <v>7</v>
      </c>
      <c r="B8" s="665"/>
      <c r="C8" s="824" t="s">
        <v>459</v>
      </c>
      <c r="D8" s="825"/>
      <c r="E8" s="826"/>
      <c r="F8" s="825"/>
      <c r="G8" s="825"/>
      <c r="H8" s="825"/>
      <c r="I8" s="827"/>
      <c r="J8" s="828"/>
      <c r="K8" s="827"/>
      <c r="L8" s="829"/>
      <c r="M8" s="829"/>
      <c r="N8" s="827"/>
      <c r="O8" s="828"/>
      <c r="P8" s="830"/>
    </row>
    <row r="9" spans="1:16" ht="14.4" thickBot="1" x14ac:dyDescent="0.3">
      <c r="A9" s="666"/>
      <c r="B9" s="667"/>
      <c r="C9" s="668"/>
      <c r="D9" s="668"/>
      <c r="E9" s="669"/>
      <c r="F9" s="668"/>
      <c r="G9" s="668"/>
      <c r="H9" s="668"/>
      <c r="I9" s="670"/>
      <c r="J9" s="670"/>
      <c r="K9" s="670"/>
      <c r="L9" s="671" t="s">
        <v>460</v>
      </c>
      <c r="M9" s="672" t="s">
        <v>202</v>
      </c>
      <c r="N9" s="2886">
        <v>76.25</v>
      </c>
      <c r="O9" s="2886">
        <v>76.25</v>
      </c>
      <c r="P9" s="674"/>
    </row>
    <row r="10" spans="1:16" ht="13.8" thickBot="1" x14ac:dyDescent="0.3">
      <c r="A10" s="675" t="s">
        <v>7</v>
      </c>
      <c r="B10" s="676" t="s">
        <v>7</v>
      </c>
      <c r="C10" s="3820" t="s">
        <v>461</v>
      </c>
      <c r="D10" s="3821"/>
      <c r="E10" s="3821"/>
      <c r="F10" s="3821"/>
      <c r="G10" s="3821"/>
      <c r="H10" s="3821"/>
      <c r="I10" s="3821"/>
      <c r="J10" s="3821"/>
      <c r="K10" s="3821"/>
      <c r="L10" s="3821"/>
      <c r="M10" s="3821"/>
      <c r="N10" s="3821"/>
      <c r="O10" s="3821"/>
      <c r="P10" s="679"/>
    </row>
    <row r="11" spans="1:16" ht="40.200000000000003" thickBot="1" x14ac:dyDescent="0.3">
      <c r="A11" s="227"/>
      <c r="B11" s="680"/>
      <c r="C11" s="681"/>
      <c r="D11" s="681"/>
      <c r="E11" s="681"/>
      <c r="F11" s="681"/>
      <c r="G11" s="681"/>
      <c r="H11" s="681"/>
      <c r="I11" s="681"/>
      <c r="J11" s="681"/>
      <c r="K11" s="681"/>
      <c r="L11" s="682" t="s">
        <v>462</v>
      </c>
      <c r="M11" s="224" t="s">
        <v>204</v>
      </c>
      <c r="N11" s="683"/>
      <c r="O11" s="683"/>
      <c r="P11" s="2674" t="s">
        <v>1812</v>
      </c>
    </row>
    <row r="12" spans="1:16" ht="27" thickBot="1" x14ac:dyDescent="0.3">
      <c r="A12" s="227"/>
      <c r="B12" s="685"/>
      <c r="C12" s="681"/>
      <c r="D12" s="681"/>
      <c r="E12" s="681"/>
      <c r="F12" s="681"/>
      <c r="G12" s="681"/>
      <c r="H12" s="681"/>
      <c r="I12" s="681"/>
      <c r="J12" s="681"/>
      <c r="K12" s="681"/>
      <c r="L12" s="682" t="s">
        <v>463</v>
      </c>
      <c r="M12" s="224" t="s">
        <v>204</v>
      </c>
      <c r="N12" s="683"/>
      <c r="O12" s="683"/>
      <c r="P12" s="684"/>
    </row>
    <row r="13" spans="1:16" x14ac:dyDescent="0.25">
      <c r="A13" s="3794" t="s">
        <v>7</v>
      </c>
      <c r="B13" s="3797" t="s">
        <v>7</v>
      </c>
      <c r="C13" s="3800" t="s">
        <v>7</v>
      </c>
      <c r="D13" s="686"/>
      <c r="E13" s="3803" t="s">
        <v>464</v>
      </c>
      <c r="F13" s="3805" t="s">
        <v>46</v>
      </c>
      <c r="G13" s="3784" t="s">
        <v>70</v>
      </c>
      <c r="H13" s="688" t="s">
        <v>27</v>
      </c>
      <c r="I13" s="164">
        <v>0</v>
      </c>
      <c r="J13" s="164">
        <v>0</v>
      </c>
      <c r="K13" s="165">
        <v>0</v>
      </c>
      <c r="L13" s="689" t="s">
        <v>465</v>
      </c>
      <c r="M13" s="690" t="s">
        <v>204</v>
      </c>
      <c r="N13" s="691"/>
      <c r="O13" s="692"/>
      <c r="P13" s="3827" t="s">
        <v>1812</v>
      </c>
    </row>
    <row r="14" spans="1:16" x14ac:dyDescent="0.25">
      <c r="A14" s="3795"/>
      <c r="B14" s="3798"/>
      <c r="C14" s="3801"/>
      <c r="D14" s="695"/>
      <c r="E14" s="3804"/>
      <c r="F14" s="3806"/>
      <c r="G14" s="3785"/>
      <c r="H14" s="696"/>
      <c r="I14" s="697"/>
      <c r="J14" s="697"/>
      <c r="K14" s="698"/>
      <c r="L14" s="699" t="s">
        <v>466</v>
      </c>
      <c r="M14" s="700" t="s">
        <v>467</v>
      </c>
      <c r="N14" s="701"/>
      <c r="O14" s="702"/>
      <c r="P14" s="3828"/>
    </row>
    <row r="15" spans="1:16" ht="13.8" thickBot="1" x14ac:dyDescent="0.3">
      <c r="A15" s="3796"/>
      <c r="B15" s="3799"/>
      <c r="C15" s="3802"/>
      <c r="D15" s="703"/>
      <c r="E15" s="704"/>
      <c r="F15" s="3807"/>
      <c r="G15" s="3786"/>
      <c r="H15" s="705" t="s">
        <v>8</v>
      </c>
      <c r="I15" s="706">
        <f>SUM(I13:I14)</f>
        <v>0</v>
      </c>
      <c r="J15" s="706">
        <f>SUM(J13:J14)</f>
        <v>0</v>
      </c>
      <c r="K15" s="706">
        <f>SUM(K13:K14)</f>
        <v>0</v>
      </c>
      <c r="L15" s="707"/>
      <c r="M15" s="708"/>
      <c r="N15" s="709"/>
      <c r="O15" s="709"/>
      <c r="P15" s="3829"/>
    </row>
    <row r="16" spans="1:16" ht="39.6" x14ac:dyDescent="0.25">
      <c r="A16" s="3794" t="s">
        <v>7</v>
      </c>
      <c r="B16" s="3797" t="s">
        <v>7</v>
      </c>
      <c r="C16" s="3800" t="s">
        <v>9</v>
      </c>
      <c r="D16" s="686"/>
      <c r="E16" s="3803" t="s">
        <v>468</v>
      </c>
      <c r="F16" s="3805" t="s">
        <v>46</v>
      </c>
      <c r="G16" s="3784" t="s">
        <v>70</v>
      </c>
      <c r="H16" s="688" t="s">
        <v>27</v>
      </c>
      <c r="I16" s="164">
        <v>174.5</v>
      </c>
      <c r="J16" s="164">
        <v>67.5</v>
      </c>
      <c r="K16" s="165">
        <v>64.400000000000006</v>
      </c>
      <c r="L16" s="689" t="s">
        <v>469</v>
      </c>
      <c r="M16" s="690" t="s">
        <v>204</v>
      </c>
      <c r="N16" s="692">
        <v>1</v>
      </c>
      <c r="O16" s="692">
        <v>1</v>
      </c>
      <c r="P16" s="745" t="s">
        <v>1344</v>
      </c>
    </row>
    <row r="17" spans="1:16" ht="39.6" x14ac:dyDescent="0.25">
      <c r="A17" s="3795"/>
      <c r="B17" s="3798"/>
      <c r="C17" s="3801"/>
      <c r="D17" s="695"/>
      <c r="E17" s="3804"/>
      <c r="F17" s="3806"/>
      <c r="G17" s="3785"/>
      <c r="H17" s="696"/>
      <c r="I17" s="697"/>
      <c r="J17" s="697"/>
      <c r="K17" s="698"/>
      <c r="L17" s="2883" t="s">
        <v>470</v>
      </c>
      <c r="M17" s="754" t="s">
        <v>204</v>
      </c>
      <c r="N17" s="702">
        <v>2</v>
      </c>
      <c r="O17" s="702">
        <v>2</v>
      </c>
      <c r="P17" s="2877" t="s">
        <v>1337</v>
      </c>
    </row>
    <row r="18" spans="1:16" ht="39.6" x14ac:dyDescent="0.25">
      <c r="A18" s="3795"/>
      <c r="B18" s="3798"/>
      <c r="C18" s="3801"/>
      <c r="D18" s="695"/>
      <c r="E18" s="711"/>
      <c r="F18" s="3806"/>
      <c r="G18" s="3785"/>
      <c r="H18" s="696"/>
      <c r="I18" s="712"/>
      <c r="J18" s="712"/>
      <c r="K18" s="713"/>
      <c r="L18" s="714" t="s">
        <v>102</v>
      </c>
      <c r="M18" s="2884" t="s">
        <v>204</v>
      </c>
      <c r="N18" s="716">
        <v>1</v>
      </c>
      <c r="O18" s="716">
        <v>1</v>
      </c>
      <c r="P18" s="2092" t="s">
        <v>1343</v>
      </c>
    </row>
    <row r="19" spans="1:16" ht="13.8" thickBot="1" x14ac:dyDescent="0.3">
      <c r="A19" s="3796"/>
      <c r="B19" s="3799"/>
      <c r="C19" s="3802"/>
      <c r="D19" s="703"/>
      <c r="E19" s="704"/>
      <c r="F19" s="3807"/>
      <c r="G19" s="3786"/>
      <c r="H19" s="705" t="s">
        <v>8</v>
      </c>
      <c r="I19" s="706">
        <f>SUM(I16:I18)</f>
        <v>174.5</v>
      </c>
      <c r="J19" s="706">
        <f t="shared" ref="J19" si="0">SUM(J16:J18)</f>
        <v>67.5</v>
      </c>
      <c r="K19" s="706">
        <f t="shared" ref="K19" si="1">SUM(K16:K18)</f>
        <v>64.400000000000006</v>
      </c>
      <c r="L19" s="707"/>
      <c r="M19" s="2885"/>
      <c r="N19" s="709"/>
      <c r="O19" s="709"/>
      <c r="P19" s="2879"/>
    </row>
    <row r="20" spans="1:16" ht="39.6" x14ac:dyDescent="0.25">
      <c r="A20" s="3794" t="s">
        <v>7</v>
      </c>
      <c r="B20" s="3797" t="s">
        <v>7</v>
      </c>
      <c r="C20" s="3800" t="s">
        <v>25</v>
      </c>
      <c r="D20" s="686"/>
      <c r="E20" s="3803" t="s">
        <v>471</v>
      </c>
      <c r="F20" s="3805" t="s">
        <v>46</v>
      </c>
      <c r="G20" s="3784" t="s">
        <v>70</v>
      </c>
      <c r="H20" s="688" t="s">
        <v>27</v>
      </c>
      <c r="I20" s="164">
        <v>49</v>
      </c>
      <c r="J20" s="164">
        <v>0</v>
      </c>
      <c r="K20" s="165">
        <v>0</v>
      </c>
      <c r="L20" s="689" t="s">
        <v>472</v>
      </c>
      <c r="M20" s="690" t="s">
        <v>204</v>
      </c>
      <c r="N20" s="691"/>
      <c r="O20" s="692">
        <v>0</v>
      </c>
      <c r="P20" s="2880" t="s">
        <v>1338</v>
      </c>
    </row>
    <row r="21" spans="1:16" ht="26.4" x14ac:dyDescent="0.25">
      <c r="A21" s="3795"/>
      <c r="B21" s="3798"/>
      <c r="C21" s="3801"/>
      <c r="D21" s="695"/>
      <c r="E21" s="3804"/>
      <c r="F21" s="3806"/>
      <c r="G21" s="3785"/>
      <c r="H21" s="696"/>
      <c r="I21" s="697"/>
      <c r="J21" s="697"/>
      <c r="K21" s="698"/>
      <c r="L21" s="699" t="s">
        <v>473</v>
      </c>
      <c r="M21" s="700" t="s">
        <v>467</v>
      </c>
      <c r="N21" s="701"/>
      <c r="O21" s="702">
        <v>0</v>
      </c>
      <c r="P21" s="2799" t="s">
        <v>1311</v>
      </c>
    </row>
    <row r="22" spans="1:16" ht="26.4" x14ac:dyDescent="0.25">
      <c r="A22" s="3795"/>
      <c r="B22" s="3798"/>
      <c r="C22" s="3801"/>
      <c r="D22" s="695"/>
      <c r="E22" s="3809"/>
      <c r="F22" s="3806"/>
      <c r="G22" s="3785"/>
      <c r="H22" s="696"/>
      <c r="I22" s="712"/>
      <c r="J22" s="712"/>
      <c r="K22" s="713"/>
      <c r="L22" s="718" t="s">
        <v>474</v>
      </c>
      <c r="M22" s="715" t="s">
        <v>204</v>
      </c>
      <c r="N22" s="716">
        <v>1</v>
      </c>
      <c r="O22" s="716">
        <v>1</v>
      </c>
      <c r="P22" s="2092" t="s">
        <v>1345</v>
      </c>
    </row>
    <row r="23" spans="1:16" ht="13.8" thickBot="1" x14ac:dyDescent="0.3">
      <c r="A23" s="3796"/>
      <c r="B23" s="3799"/>
      <c r="C23" s="3802"/>
      <c r="D23" s="703"/>
      <c r="E23" s="3518"/>
      <c r="F23" s="3807"/>
      <c r="G23" s="3786"/>
      <c r="H23" s="705" t="s">
        <v>8</v>
      </c>
      <c r="I23" s="706">
        <f>SUM(I20:I22)</f>
        <v>49</v>
      </c>
      <c r="J23" s="706">
        <f t="shared" ref="J23" si="2">SUM(J20:J22)</f>
        <v>0</v>
      </c>
      <c r="K23" s="706">
        <f t="shared" ref="K23" si="3">SUM(K20:K22)</f>
        <v>0</v>
      </c>
      <c r="L23" s="707"/>
      <c r="M23" s="708"/>
      <c r="N23" s="2878"/>
      <c r="O23" s="2878"/>
      <c r="P23" s="2879"/>
    </row>
    <row r="24" spans="1:16" ht="13.8" thickBot="1" x14ac:dyDescent="0.3">
      <c r="A24" s="719" t="s">
        <v>7</v>
      </c>
      <c r="B24" s="720"/>
      <c r="C24" s="3814" t="s">
        <v>308</v>
      </c>
      <c r="D24" s="3814"/>
      <c r="E24" s="3814"/>
      <c r="F24" s="3814"/>
      <c r="G24" s="3815"/>
      <c r="H24" s="721" t="s">
        <v>8</v>
      </c>
      <c r="I24" s="722">
        <f>I15+I19+I23</f>
        <v>223.5</v>
      </c>
      <c r="J24" s="722">
        <f t="shared" ref="J24" si="4">J15+J19+J23</f>
        <v>67.5</v>
      </c>
      <c r="K24" s="722">
        <f t="shared" ref="K24" si="5">K15+K19+K23</f>
        <v>64.400000000000006</v>
      </c>
      <c r="L24" s="723"/>
      <c r="M24" s="723"/>
      <c r="N24" s="723"/>
      <c r="O24" s="723"/>
      <c r="P24" s="724"/>
    </row>
    <row r="25" spans="1:16" ht="13.8" thickBot="1" x14ac:dyDescent="0.3">
      <c r="A25" s="719" t="s">
        <v>7</v>
      </c>
      <c r="B25" s="680" t="s">
        <v>7</v>
      </c>
      <c r="C25" s="3816" t="s">
        <v>309</v>
      </c>
      <c r="D25" s="3816"/>
      <c r="E25" s="3816"/>
      <c r="F25" s="3816"/>
      <c r="G25" s="3817"/>
      <c r="H25" s="725" t="s">
        <v>8</v>
      </c>
      <c r="I25" s="726">
        <f>I15+I19+I23</f>
        <v>223.5</v>
      </c>
      <c r="J25" s="726">
        <f t="shared" ref="J25" si="6">J15+J19+J23</f>
        <v>67.5</v>
      </c>
      <c r="K25" s="726">
        <f t="shared" ref="K25" si="7">K15+K19+K23</f>
        <v>64.400000000000006</v>
      </c>
      <c r="L25" s="727"/>
      <c r="M25" s="727"/>
      <c r="N25" s="727"/>
      <c r="O25" s="727"/>
      <c r="P25" s="728"/>
    </row>
    <row r="26" spans="1:16" ht="13.8" thickBot="1" x14ac:dyDescent="0.3">
      <c r="A26" s="675" t="s">
        <v>9</v>
      </c>
      <c r="B26" s="676"/>
      <c r="C26" s="3818" t="s">
        <v>475</v>
      </c>
      <c r="D26" s="3819"/>
      <c r="E26" s="3819"/>
      <c r="F26" s="3819"/>
      <c r="G26" s="3819"/>
      <c r="H26" s="3819"/>
      <c r="I26" s="3819"/>
      <c r="J26" s="3819"/>
      <c r="K26" s="3819"/>
      <c r="L26" s="3819"/>
      <c r="M26" s="3819"/>
      <c r="N26" s="3819"/>
      <c r="O26" s="3819"/>
      <c r="P26" s="724"/>
    </row>
    <row r="27" spans="1:16" ht="122.4" customHeight="1" thickBot="1" x14ac:dyDescent="0.3">
      <c r="A27" s="729"/>
      <c r="B27" s="680"/>
      <c r="C27" s="681"/>
      <c r="D27" s="681"/>
      <c r="E27" s="681"/>
      <c r="F27" s="681"/>
      <c r="G27" s="681"/>
      <c r="H27" s="681"/>
      <c r="I27" s="681"/>
      <c r="J27" s="681"/>
      <c r="K27" s="681"/>
      <c r="L27" s="2801" t="s">
        <v>476</v>
      </c>
      <c r="M27" s="2802" t="s">
        <v>477</v>
      </c>
      <c r="N27" s="115">
        <v>5</v>
      </c>
      <c r="O27" s="115">
        <v>6</v>
      </c>
      <c r="P27" s="2674" t="s">
        <v>1341</v>
      </c>
    </row>
    <row r="28" spans="1:16" ht="13.8" thickBot="1" x14ac:dyDescent="0.3">
      <c r="A28" s="729"/>
      <c r="B28" s="680"/>
      <c r="C28" s="681"/>
      <c r="D28" s="681"/>
      <c r="E28" s="681"/>
      <c r="F28" s="681"/>
      <c r="G28" s="681"/>
      <c r="H28" s="681"/>
      <c r="I28" s="681"/>
      <c r="J28" s="681"/>
      <c r="K28" s="681"/>
      <c r="L28" s="682" t="s">
        <v>478</v>
      </c>
      <c r="M28" s="224" t="s">
        <v>467</v>
      </c>
      <c r="N28" s="115"/>
      <c r="O28" s="115"/>
      <c r="P28" s="3459" t="s">
        <v>1422</v>
      </c>
    </row>
    <row r="29" spans="1:16" ht="13.8" thickBot="1" x14ac:dyDescent="0.3">
      <c r="A29" s="729"/>
      <c r="B29" s="680"/>
      <c r="C29" s="681"/>
      <c r="D29" s="681"/>
      <c r="E29" s="681"/>
      <c r="F29" s="681"/>
      <c r="G29" s="681"/>
      <c r="H29" s="681"/>
      <c r="I29" s="681"/>
      <c r="J29" s="681"/>
      <c r="K29" s="681"/>
      <c r="L29" s="682" t="s">
        <v>479</v>
      </c>
      <c r="M29" s="224" t="s">
        <v>204</v>
      </c>
      <c r="N29" s="115"/>
      <c r="O29" s="115"/>
      <c r="P29" s="3501"/>
    </row>
    <row r="30" spans="1:16" ht="40.200000000000003" thickBot="1" x14ac:dyDescent="0.3">
      <c r="A30" s="729"/>
      <c r="B30" s="680"/>
      <c r="C30" s="681"/>
      <c r="D30" s="681"/>
      <c r="E30" s="681"/>
      <c r="F30" s="681"/>
      <c r="G30" s="681"/>
      <c r="H30" s="681"/>
      <c r="I30" s="681"/>
      <c r="J30" s="681"/>
      <c r="K30" s="681"/>
      <c r="L30" s="682" t="s">
        <v>480</v>
      </c>
      <c r="M30" s="224" t="s">
        <v>204</v>
      </c>
      <c r="N30" s="115"/>
      <c r="O30" s="115"/>
      <c r="P30" s="3460"/>
    </row>
    <row r="31" spans="1:16" ht="43.8" customHeight="1" thickBot="1" x14ac:dyDescent="0.3">
      <c r="A31" s="729"/>
      <c r="B31" s="680"/>
      <c r="C31" s="681"/>
      <c r="D31" s="681"/>
      <c r="E31" s="681"/>
      <c r="F31" s="681"/>
      <c r="G31" s="681"/>
      <c r="H31" s="681"/>
      <c r="I31" s="681"/>
      <c r="J31" s="681"/>
      <c r="K31" s="681"/>
      <c r="L31" s="2801" t="s">
        <v>481</v>
      </c>
      <c r="M31" s="948" t="s">
        <v>477</v>
      </c>
      <c r="N31" s="115">
        <v>84</v>
      </c>
      <c r="O31" s="115">
        <v>51</v>
      </c>
      <c r="P31" s="2674" t="s">
        <v>1346</v>
      </c>
    </row>
    <row r="32" spans="1:16" ht="13.8" thickBot="1" x14ac:dyDescent="0.3">
      <c r="A32" s="729" t="s">
        <v>9</v>
      </c>
      <c r="B32" s="730" t="s">
        <v>7</v>
      </c>
      <c r="C32" s="677"/>
      <c r="D32" s="678" t="s">
        <v>482</v>
      </c>
      <c r="E32" s="292"/>
      <c r="F32" s="292"/>
      <c r="G32" s="292"/>
      <c r="H32" s="292"/>
      <c r="I32" s="292"/>
      <c r="J32" s="292"/>
      <c r="K32" s="292"/>
      <c r="L32" s="731"/>
      <c r="M32" s="732"/>
      <c r="N32" s="2881"/>
      <c r="O32" s="2881"/>
      <c r="P32" s="734"/>
    </row>
    <row r="33" spans="1:16" ht="28.2" customHeight="1" thickBot="1" x14ac:dyDescent="0.3">
      <c r="A33" s="675"/>
      <c r="B33" s="680"/>
      <c r="C33" s="678"/>
      <c r="D33" s="678"/>
      <c r="E33" s="292"/>
      <c r="F33" s="292"/>
      <c r="G33" s="292"/>
      <c r="H33" s="292"/>
      <c r="I33" s="292"/>
      <c r="J33" s="292"/>
      <c r="K33" s="292"/>
      <c r="L33" s="735" t="s">
        <v>483</v>
      </c>
      <c r="M33" s="2084" t="s">
        <v>484</v>
      </c>
      <c r="N33" s="3369">
        <v>1137.5899999999999</v>
      </c>
      <c r="O33" s="2881"/>
      <c r="P33" s="734"/>
    </row>
    <row r="34" spans="1:16" ht="52.8" x14ac:dyDescent="0.25">
      <c r="A34" s="3794" t="s">
        <v>9</v>
      </c>
      <c r="B34" s="3797" t="s">
        <v>7</v>
      </c>
      <c r="C34" s="3800" t="s">
        <v>7</v>
      </c>
      <c r="D34" s="686"/>
      <c r="E34" s="3803" t="s">
        <v>485</v>
      </c>
      <c r="F34" s="3805" t="s">
        <v>46</v>
      </c>
      <c r="G34" s="3784" t="s">
        <v>70</v>
      </c>
      <c r="H34" s="688" t="s">
        <v>27</v>
      </c>
      <c r="I34" s="164">
        <v>95</v>
      </c>
      <c r="J34" s="164">
        <v>69</v>
      </c>
      <c r="K34" s="165">
        <v>65.2</v>
      </c>
      <c r="L34" s="689" t="s">
        <v>486</v>
      </c>
      <c r="M34" s="690" t="s">
        <v>477</v>
      </c>
      <c r="N34" s="692">
        <v>10</v>
      </c>
      <c r="O34" s="692">
        <v>0</v>
      </c>
      <c r="P34" s="745" t="s">
        <v>1307</v>
      </c>
    </row>
    <row r="35" spans="1:16" ht="39.6" x14ac:dyDescent="0.25">
      <c r="A35" s="3795"/>
      <c r="B35" s="3798"/>
      <c r="C35" s="3801"/>
      <c r="D35" s="695"/>
      <c r="E35" s="3804"/>
      <c r="F35" s="3806"/>
      <c r="G35" s="3785"/>
      <c r="H35" s="696"/>
      <c r="I35" s="697"/>
      <c r="J35" s="697"/>
      <c r="K35" s="698"/>
      <c r="L35" s="699" t="s">
        <v>487</v>
      </c>
      <c r="M35" s="754" t="s">
        <v>477</v>
      </c>
      <c r="N35" s="702">
        <v>1</v>
      </c>
      <c r="O35" s="702">
        <v>2</v>
      </c>
      <c r="P35" s="2803" t="s">
        <v>1308</v>
      </c>
    </row>
    <row r="36" spans="1:16" ht="26.4" x14ac:dyDescent="0.25">
      <c r="A36" s="3795"/>
      <c r="B36" s="3798"/>
      <c r="C36" s="3801"/>
      <c r="D36" s="695"/>
      <c r="E36" s="3804"/>
      <c r="F36" s="3806"/>
      <c r="G36" s="3785"/>
      <c r="H36" s="696"/>
      <c r="I36" s="697"/>
      <c r="J36" s="697"/>
      <c r="K36" s="698"/>
      <c r="L36" s="738" t="s">
        <v>488</v>
      </c>
      <c r="M36" s="2887" t="s">
        <v>477</v>
      </c>
      <c r="N36" s="702">
        <v>3</v>
      </c>
      <c r="O36" s="702">
        <v>1</v>
      </c>
      <c r="P36" s="2799" t="s">
        <v>1309</v>
      </c>
    </row>
    <row r="37" spans="1:16" ht="52.8" x14ac:dyDescent="0.25">
      <c r="A37" s="3795"/>
      <c r="B37" s="3798"/>
      <c r="C37" s="3801"/>
      <c r="D37" s="695"/>
      <c r="E37" s="3809"/>
      <c r="F37" s="3806"/>
      <c r="G37" s="3785"/>
      <c r="H37" s="696"/>
      <c r="I37" s="712"/>
      <c r="J37" s="712"/>
      <c r="K37" s="713"/>
      <c r="L37" s="718" t="s">
        <v>489</v>
      </c>
      <c r="M37" s="2884" t="s">
        <v>477</v>
      </c>
      <c r="N37" s="716">
        <v>3</v>
      </c>
      <c r="O37" s="716">
        <v>2</v>
      </c>
      <c r="P37" s="2092" t="s">
        <v>1310</v>
      </c>
    </row>
    <row r="38" spans="1:16" ht="27" thickBot="1" x14ac:dyDescent="0.3">
      <c r="A38" s="3796"/>
      <c r="B38" s="3799"/>
      <c r="C38" s="3802"/>
      <c r="D38" s="703"/>
      <c r="E38" s="3808"/>
      <c r="F38" s="3807"/>
      <c r="G38" s="3786"/>
      <c r="H38" s="705" t="s">
        <v>8</v>
      </c>
      <c r="I38" s="706">
        <f>I34*1</f>
        <v>95</v>
      </c>
      <c r="J38" s="706">
        <f t="shared" ref="J38" si="8">J34*1</f>
        <v>69</v>
      </c>
      <c r="K38" s="706">
        <f t="shared" ref="K38" si="9">K34*1</f>
        <v>65.2</v>
      </c>
      <c r="L38" s="739" t="s">
        <v>490</v>
      </c>
      <c r="M38" s="2888" t="s">
        <v>477</v>
      </c>
      <c r="N38" s="716">
        <v>1</v>
      </c>
      <c r="O38" s="716">
        <v>1</v>
      </c>
      <c r="P38" s="2092" t="s">
        <v>1347</v>
      </c>
    </row>
    <row r="39" spans="1:16" ht="26.4" x14ac:dyDescent="0.25">
      <c r="A39" s="3794" t="s">
        <v>9</v>
      </c>
      <c r="B39" s="3797" t="s">
        <v>7</v>
      </c>
      <c r="C39" s="3800" t="s">
        <v>9</v>
      </c>
      <c r="D39" s="686"/>
      <c r="E39" s="687" t="s">
        <v>491</v>
      </c>
      <c r="F39" s="3805" t="s">
        <v>46</v>
      </c>
      <c r="G39" s="3784" t="s">
        <v>70</v>
      </c>
      <c r="H39" s="688"/>
      <c r="I39" s="164"/>
      <c r="J39" s="164"/>
      <c r="K39" s="165"/>
      <c r="L39" s="741" t="s">
        <v>492</v>
      </c>
      <c r="M39" s="742" t="s">
        <v>204</v>
      </c>
      <c r="N39" s="691"/>
      <c r="O39" s="692"/>
      <c r="P39" s="745" t="s">
        <v>1436</v>
      </c>
    </row>
    <row r="40" spans="1:16" ht="13.8" thickBot="1" x14ac:dyDescent="0.3">
      <c r="A40" s="3796"/>
      <c r="B40" s="3799"/>
      <c r="C40" s="3802"/>
      <c r="D40" s="703"/>
      <c r="E40" s="704"/>
      <c r="F40" s="3807"/>
      <c r="G40" s="3786"/>
      <c r="H40" s="705"/>
      <c r="I40" s="706"/>
      <c r="J40" s="706"/>
      <c r="K40" s="706"/>
      <c r="L40" s="707"/>
      <c r="M40" s="708"/>
      <c r="N40" s="709"/>
      <c r="O40" s="709"/>
      <c r="P40" s="710"/>
    </row>
    <row r="41" spans="1:16" ht="26.4" x14ac:dyDescent="0.25">
      <c r="A41" s="3794" t="s">
        <v>9</v>
      </c>
      <c r="B41" s="3797" t="s">
        <v>7</v>
      </c>
      <c r="C41" s="3800" t="s">
        <v>25</v>
      </c>
      <c r="D41" s="686"/>
      <c r="E41" s="687" t="s">
        <v>493</v>
      </c>
      <c r="F41" s="3805" t="s">
        <v>46</v>
      </c>
      <c r="G41" s="3784" t="s">
        <v>70</v>
      </c>
      <c r="H41" s="688" t="s">
        <v>27</v>
      </c>
      <c r="I41" s="164">
        <v>0</v>
      </c>
      <c r="J41" s="164">
        <v>0</v>
      </c>
      <c r="K41" s="165">
        <v>0</v>
      </c>
      <c r="L41" s="743" t="s">
        <v>494</v>
      </c>
      <c r="M41" s="742" t="s">
        <v>204</v>
      </c>
      <c r="N41" s="744"/>
      <c r="O41" s="744"/>
      <c r="P41" s="3827" t="s">
        <v>1436</v>
      </c>
    </row>
    <row r="42" spans="1:16" ht="13.8" thickBot="1" x14ac:dyDescent="0.3">
      <c r="A42" s="3796"/>
      <c r="B42" s="3799"/>
      <c r="C42" s="3802"/>
      <c r="D42" s="703"/>
      <c r="E42" s="746"/>
      <c r="F42" s="3807"/>
      <c r="G42" s="3786"/>
      <c r="H42" s="705" t="s">
        <v>8</v>
      </c>
      <c r="I42" s="706">
        <f>SUM(I41:I41)</f>
        <v>0</v>
      </c>
      <c r="J42" s="706">
        <f>SUM(J41:J41)</f>
        <v>0</v>
      </c>
      <c r="K42" s="706">
        <f>SUM(K41:K41)</f>
        <v>0</v>
      </c>
      <c r="L42" s="747"/>
      <c r="M42" s="740"/>
      <c r="N42" s="748"/>
      <c r="O42" s="748"/>
      <c r="P42" s="3830"/>
    </row>
    <row r="43" spans="1:16" ht="187.8" customHeight="1" x14ac:dyDescent="0.25">
      <c r="A43" s="3794" t="s">
        <v>9</v>
      </c>
      <c r="B43" s="3797" t="s">
        <v>7</v>
      </c>
      <c r="C43" s="3800" t="s">
        <v>26</v>
      </c>
      <c r="D43" s="686"/>
      <c r="E43" s="3803" t="s">
        <v>495</v>
      </c>
      <c r="F43" s="3805" t="s">
        <v>46</v>
      </c>
      <c r="G43" s="3784" t="s">
        <v>70</v>
      </c>
      <c r="H43" s="688" t="s">
        <v>27</v>
      </c>
      <c r="I43" s="164">
        <v>176.5</v>
      </c>
      <c r="J43" s="164">
        <v>21.5</v>
      </c>
      <c r="K43" s="165">
        <v>20</v>
      </c>
      <c r="L43" s="750" t="s">
        <v>496</v>
      </c>
      <c r="M43" s="742" t="s">
        <v>477</v>
      </c>
      <c r="N43" s="751">
        <v>1</v>
      </c>
      <c r="O43" s="751">
        <v>0</v>
      </c>
      <c r="P43" s="745" t="s">
        <v>1339</v>
      </c>
    </row>
    <row r="44" spans="1:16" ht="92.4" x14ac:dyDescent="0.25">
      <c r="A44" s="3795"/>
      <c r="B44" s="3798"/>
      <c r="C44" s="3801"/>
      <c r="D44" s="695"/>
      <c r="E44" s="3804"/>
      <c r="F44" s="3806"/>
      <c r="G44" s="3785"/>
      <c r="H44" s="696" t="s">
        <v>84</v>
      </c>
      <c r="I44" s="712">
        <v>70</v>
      </c>
      <c r="J44" s="712">
        <v>70</v>
      </c>
      <c r="K44" s="713">
        <v>15</v>
      </c>
      <c r="L44" s="752" t="s">
        <v>497</v>
      </c>
      <c r="M44" s="753" t="s">
        <v>477</v>
      </c>
      <c r="N44" s="754">
        <v>2</v>
      </c>
      <c r="O44" s="754">
        <v>1</v>
      </c>
      <c r="P44" s="2092" t="s">
        <v>1340</v>
      </c>
    </row>
    <row r="45" spans="1:16" ht="26.4" x14ac:dyDescent="0.25">
      <c r="A45" s="3795"/>
      <c r="B45" s="3798"/>
      <c r="C45" s="3801"/>
      <c r="D45" s="695"/>
      <c r="E45" s="3804"/>
      <c r="F45" s="3806"/>
      <c r="G45" s="3785"/>
      <c r="H45" s="756"/>
      <c r="I45" s="757"/>
      <c r="J45" s="757"/>
      <c r="K45" s="758"/>
      <c r="L45" s="759" t="s">
        <v>498</v>
      </c>
      <c r="M45" s="760" t="s">
        <v>477</v>
      </c>
      <c r="N45" s="761">
        <v>46</v>
      </c>
      <c r="O45" s="761">
        <v>84</v>
      </c>
      <c r="P45" s="2804" t="s">
        <v>1348</v>
      </c>
    </row>
    <row r="46" spans="1:16" ht="40.200000000000003" thickBot="1" x14ac:dyDescent="0.3">
      <c r="A46" s="3796"/>
      <c r="B46" s="3799"/>
      <c r="C46" s="3802"/>
      <c r="D46" s="703"/>
      <c r="E46" s="3808"/>
      <c r="F46" s="3807"/>
      <c r="G46" s="3786"/>
      <c r="H46" s="705" t="s">
        <v>8</v>
      </c>
      <c r="I46" s="706">
        <f>SUM(I43:I44)</f>
        <v>246.5</v>
      </c>
      <c r="J46" s="706">
        <f t="shared" ref="J46:K46" si="10">SUM(J43:J44)</f>
        <v>91.5</v>
      </c>
      <c r="K46" s="706">
        <f t="shared" si="10"/>
        <v>35</v>
      </c>
      <c r="L46" s="762" t="s">
        <v>499</v>
      </c>
      <c r="M46" s="763"/>
      <c r="N46" s="748" t="s">
        <v>90</v>
      </c>
      <c r="O46" s="748" t="s">
        <v>90</v>
      </c>
      <c r="P46" s="2805" t="s">
        <v>1349</v>
      </c>
    </row>
    <row r="47" spans="1:16" ht="13.8" thickBot="1" x14ac:dyDescent="0.3">
      <c r="A47" s="764" t="s">
        <v>7</v>
      </c>
      <c r="B47" s="765"/>
      <c r="C47" s="3787" t="s">
        <v>308</v>
      </c>
      <c r="D47" s="3787"/>
      <c r="E47" s="3787"/>
      <c r="F47" s="3787"/>
      <c r="G47" s="3788"/>
      <c r="H47" s="766" t="s">
        <v>8</v>
      </c>
      <c r="I47" s="767">
        <f>I38+I40+I42+I46</f>
        <v>341.5</v>
      </c>
      <c r="J47" s="767">
        <f t="shared" ref="J47:K47" si="11">J38+J40+J42+J46</f>
        <v>160.5</v>
      </c>
      <c r="K47" s="767">
        <f t="shared" si="11"/>
        <v>100.2</v>
      </c>
      <c r="L47" s="768"/>
      <c r="M47" s="769"/>
      <c r="N47" s="769"/>
      <c r="O47" s="769"/>
      <c r="P47" s="770"/>
    </row>
    <row r="48" spans="1:16" ht="13.8" thickBot="1" x14ac:dyDescent="0.3">
      <c r="A48" s="764" t="s">
        <v>9</v>
      </c>
      <c r="B48" s="685" t="s">
        <v>7</v>
      </c>
      <c r="C48" s="3789" t="s">
        <v>309</v>
      </c>
      <c r="D48" s="3789"/>
      <c r="E48" s="3789"/>
      <c r="F48" s="3789"/>
      <c r="G48" s="3790"/>
      <c r="H48" s="771" t="s">
        <v>8</v>
      </c>
      <c r="I48" s="772">
        <f>I38+I40+I42+I46</f>
        <v>341.5</v>
      </c>
      <c r="J48" s="772">
        <f>J38+J40+J42+J46</f>
        <v>160.5</v>
      </c>
      <c r="K48" s="772">
        <f>K38+K40+K42+K46</f>
        <v>100.2</v>
      </c>
      <c r="L48" s="773"/>
      <c r="M48" s="773"/>
      <c r="N48" s="773"/>
      <c r="O48" s="773"/>
      <c r="P48" s="774"/>
    </row>
    <row r="49" spans="1:16" ht="13.8" thickBot="1" x14ac:dyDescent="0.3">
      <c r="A49" s="729" t="s">
        <v>9</v>
      </c>
      <c r="B49" s="730" t="s">
        <v>9</v>
      </c>
      <c r="C49" s="677"/>
      <c r="D49" s="678" t="s">
        <v>500</v>
      </c>
      <c r="E49" s="292"/>
      <c r="F49" s="292"/>
      <c r="G49" s="292"/>
      <c r="H49" s="292"/>
      <c r="I49" s="292"/>
      <c r="J49" s="292"/>
      <c r="K49" s="292"/>
      <c r="L49" s="731"/>
      <c r="M49" s="732"/>
      <c r="N49" s="733"/>
      <c r="O49" s="733"/>
      <c r="P49" s="734"/>
    </row>
    <row r="50" spans="1:16" ht="72.599999999999994" customHeight="1" thickBot="1" x14ac:dyDescent="0.3">
      <c r="A50" s="675"/>
      <c r="B50" s="680"/>
      <c r="C50" s="678"/>
      <c r="D50" s="678"/>
      <c r="E50" s="292"/>
      <c r="F50" s="292"/>
      <c r="G50" s="292"/>
      <c r="H50" s="292"/>
      <c r="I50" s="292"/>
      <c r="J50" s="292"/>
      <c r="K50" s="292"/>
      <c r="L50" s="735" t="s">
        <v>501</v>
      </c>
      <c r="M50" s="736" t="s">
        <v>204</v>
      </c>
      <c r="N50" s="737"/>
      <c r="O50" s="733"/>
      <c r="P50" s="2882" t="s">
        <v>1342</v>
      </c>
    </row>
    <row r="51" spans="1:16" ht="70.8" customHeight="1" thickBot="1" x14ac:dyDescent="0.3">
      <c r="A51" s="675"/>
      <c r="B51" s="680"/>
      <c r="C51" s="678"/>
      <c r="D51" s="678"/>
      <c r="E51" s="292"/>
      <c r="F51" s="292"/>
      <c r="G51" s="292"/>
      <c r="H51" s="292"/>
      <c r="I51" s="292"/>
      <c r="J51" s="292"/>
      <c r="K51" s="292"/>
      <c r="L51" s="735" t="s">
        <v>502</v>
      </c>
      <c r="M51" s="736" t="s">
        <v>204</v>
      </c>
      <c r="N51" s="737"/>
      <c r="O51" s="733"/>
      <c r="P51" s="734"/>
    </row>
    <row r="52" spans="1:16" ht="37.799999999999997" customHeight="1" x14ac:dyDescent="0.25">
      <c r="A52" s="3794" t="s">
        <v>9</v>
      </c>
      <c r="B52" s="3797" t="s">
        <v>9</v>
      </c>
      <c r="C52" s="3800" t="s">
        <v>7</v>
      </c>
      <c r="D52" s="686"/>
      <c r="E52" s="3803" t="s">
        <v>503</v>
      </c>
      <c r="F52" s="3805" t="s">
        <v>46</v>
      </c>
      <c r="G52" s="3784" t="s">
        <v>70</v>
      </c>
      <c r="H52" s="688" t="s">
        <v>27</v>
      </c>
      <c r="I52" s="164">
        <v>0</v>
      </c>
      <c r="J52" s="164">
        <v>0</v>
      </c>
      <c r="K52" s="165">
        <v>0</v>
      </c>
      <c r="L52" s="775" t="s">
        <v>504</v>
      </c>
      <c r="M52" s="776" t="s">
        <v>204</v>
      </c>
      <c r="N52" s="777"/>
      <c r="O52" s="777"/>
      <c r="P52" s="102"/>
    </row>
    <row r="53" spans="1:16" ht="43.2" customHeight="1" thickBot="1" x14ac:dyDescent="0.3">
      <c r="A53" s="3795"/>
      <c r="B53" s="3798"/>
      <c r="C53" s="3801"/>
      <c r="D53" s="695"/>
      <c r="E53" s="3804"/>
      <c r="F53" s="3806"/>
      <c r="G53" s="3785"/>
      <c r="H53" s="696"/>
      <c r="I53" s="712"/>
      <c r="J53" s="712"/>
      <c r="K53" s="713"/>
      <c r="L53" s="778" t="s">
        <v>505</v>
      </c>
      <c r="M53" s="779" t="s">
        <v>204</v>
      </c>
      <c r="N53" s="780"/>
      <c r="O53" s="780"/>
      <c r="P53" s="70"/>
    </row>
    <row r="54" spans="1:16" ht="26.4" customHeight="1" thickBot="1" x14ac:dyDescent="0.3">
      <c r="A54" s="3796"/>
      <c r="B54" s="3799"/>
      <c r="C54" s="3802"/>
      <c r="D54" s="703"/>
      <c r="E54" s="704"/>
      <c r="F54" s="3807"/>
      <c r="G54" s="3786"/>
      <c r="H54" s="705" t="s">
        <v>8</v>
      </c>
      <c r="I54" s="706">
        <f>SUM(I52:I53)</f>
        <v>0</v>
      </c>
      <c r="J54" s="706">
        <f>SUM(J52:J53)</f>
        <v>0</v>
      </c>
      <c r="K54" s="706">
        <f>SUM(K52:K53)</f>
        <v>0</v>
      </c>
      <c r="L54" s="707"/>
      <c r="M54" s="708"/>
      <c r="N54" s="709"/>
      <c r="O54" s="709"/>
      <c r="P54" s="710"/>
    </row>
    <row r="55" spans="1:16" ht="27" thickBot="1" x14ac:dyDescent="0.3">
      <c r="A55" s="3794" t="s">
        <v>9</v>
      </c>
      <c r="B55" s="3797" t="s">
        <v>9</v>
      </c>
      <c r="C55" s="3800" t="s">
        <v>9</v>
      </c>
      <c r="D55" s="686"/>
      <c r="E55" s="3803" t="s">
        <v>478</v>
      </c>
      <c r="F55" s="3805" t="s">
        <v>46</v>
      </c>
      <c r="G55" s="3784" t="s">
        <v>70</v>
      </c>
      <c r="H55" s="688" t="s">
        <v>27</v>
      </c>
      <c r="I55" s="164">
        <v>0</v>
      </c>
      <c r="J55" s="164">
        <v>0</v>
      </c>
      <c r="K55" s="165">
        <v>0</v>
      </c>
      <c r="L55" s="3172" t="s">
        <v>506</v>
      </c>
      <c r="M55" s="776" t="s">
        <v>204</v>
      </c>
      <c r="N55" s="777"/>
      <c r="O55" s="777"/>
      <c r="P55" s="102"/>
    </row>
    <row r="56" spans="1:16" ht="40.200000000000003" thickBot="1" x14ac:dyDescent="0.3">
      <c r="A56" s="3795"/>
      <c r="B56" s="3798"/>
      <c r="C56" s="3801"/>
      <c r="D56" s="695"/>
      <c r="E56" s="3804"/>
      <c r="F56" s="3806"/>
      <c r="G56" s="3785"/>
      <c r="H56" s="696"/>
      <c r="I56" s="712"/>
      <c r="J56" s="712"/>
      <c r="K56" s="713"/>
      <c r="L56" s="778" t="s">
        <v>507</v>
      </c>
      <c r="M56" s="779" t="s">
        <v>467</v>
      </c>
      <c r="N56" s="780"/>
      <c r="O56" s="780"/>
      <c r="P56" s="70"/>
    </row>
    <row r="57" spans="1:16" ht="13.8" thickBot="1" x14ac:dyDescent="0.3">
      <c r="A57" s="3796"/>
      <c r="B57" s="3799"/>
      <c r="C57" s="3802"/>
      <c r="D57" s="703"/>
      <c r="E57" s="704"/>
      <c r="F57" s="3807"/>
      <c r="G57" s="3786"/>
      <c r="H57" s="705" t="s">
        <v>8</v>
      </c>
      <c r="I57" s="706">
        <f>SUM(I55:I56)</f>
        <v>0</v>
      </c>
      <c r="J57" s="706">
        <f>SUM(J55:J56)</f>
        <v>0</v>
      </c>
      <c r="K57" s="706">
        <f>SUM(K55:K56)</f>
        <v>0</v>
      </c>
      <c r="L57" s="781"/>
      <c r="M57" s="782"/>
      <c r="N57" s="783"/>
      <c r="O57" s="783"/>
      <c r="P57" s="784"/>
    </row>
    <row r="58" spans="1:16" ht="13.8" thickBot="1" x14ac:dyDescent="0.3">
      <c r="A58" s="3794" t="s">
        <v>9</v>
      </c>
      <c r="B58" s="3797" t="s">
        <v>9</v>
      </c>
      <c r="C58" s="3800" t="s">
        <v>25</v>
      </c>
      <c r="D58" s="686"/>
      <c r="E58" s="3803" t="s">
        <v>508</v>
      </c>
      <c r="F58" s="3805" t="s">
        <v>46</v>
      </c>
      <c r="G58" s="3784" t="s">
        <v>70</v>
      </c>
      <c r="H58" s="688" t="s">
        <v>27</v>
      </c>
      <c r="I58" s="164">
        <v>0</v>
      </c>
      <c r="J58" s="164">
        <v>0</v>
      </c>
      <c r="K58" s="165">
        <v>0</v>
      </c>
      <c r="L58" s="3172" t="s">
        <v>509</v>
      </c>
      <c r="M58" s="785" t="s">
        <v>204</v>
      </c>
      <c r="N58" s="777"/>
      <c r="O58" s="174"/>
      <c r="P58" s="786"/>
    </row>
    <row r="59" spans="1:16" ht="26.4" x14ac:dyDescent="0.25">
      <c r="A59" s="3795"/>
      <c r="B59" s="3798"/>
      <c r="C59" s="3801"/>
      <c r="D59" s="695"/>
      <c r="E59" s="3804"/>
      <c r="F59" s="3806"/>
      <c r="G59" s="3785"/>
      <c r="H59" s="696"/>
      <c r="I59" s="697"/>
      <c r="J59" s="697"/>
      <c r="K59" s="698"/>
      <c r="L59" s="787" t="s">
        <v>510</v>
      </c>
      <c r="M59" s="788" t="s">
        <v>467</v>
      </c>
      <c r="N59" s="789"/>
      <c r="O59" s="789"/>
      <c r="P59" s="790"/>
    </row>
    <row r="60" spans="1:16" ht="27" thickBot="1" x14ac:dyDescent="0.3">
      <c r="A60" s="3795"/>
      <c r="B60" s="3798"/>
      <c r="C60" s="3801"/>
      <c r="D60" s="695"/>
      <c r="E60" s="3804"/>
      <c r="F60" s="3806"/>
      <c r="G60" s="3785"/>
      <c r="H60" s="696"/>
      <c r="I60" s="697"/>
      <c r="J60" s="697"/>
      <c r="K60" s="698"/>
      <c r="L60" s="778" t="s">
        <v>511</v>
      </c>
      <c r="M60" s="791" t="s">
        <v>204</v>
      </c>
      <c r="N60" s="789"/>
      <c r="O60" s="789"/>
      <c r="P60" s="790"/>
    </row>
    <row r="61" spans="1:16" ht="40.200000000000003" thickBot="1" x14ac:dyDescent="0.3">
      <c r="A61" s="3795"/>
      <c r="B61" s="3798"/>
      <c r="C61" s="3801"/>
      <c r="D61" s="695"/>
      <c r="E61" s="792"/>
      <c r="F61" s="3806"/>
      <c r="G61" s="3785"/>
      <c r="H61" s="696"/>
      <c r="I61" s="712"/>
      <c r="J61" s="712"/>
      <c r="K61" s="713"/>
      <c r="L61" s="778" t="s">
        <v>512</v>
      </c>
      <c r="M61" s="779" t="s">
        <v>467</v>
      </c>
      <c r="N61" s="175"/>
      <c r="O61" s="175"/>
      <c r="P61" s="70"/>
    </row>
    <row r="62" spans="1:16" ht="13.8" thickBot="1" x14ac:dyDescent="0.3">
      <c r="A62" s="3796"/>
      <c r="B62" s="3799"/>
      <c r="C62" s="3802"/>
      <c r="D62" s="703"/>
      <c r="E62" s="704"/>
      <c r="F62" s="3807"/>
      <c r="G62" s="3786"/>
      <c r="H62" s="705" t="s">
        <v>8</v>
      </c>
      <c r="I62" s="706">
        <f>SUM(I58:I61)</f>
        <v>0</v>
      </c>
      <c r="J62" s="706">
        <f>SUM(J58:J61)</f>
        <v>0</v>
      </c>
      <c r="K62" s="706">
        <f>SUM(K58:K61)</f>
        <v>0</v>
      </c>
      <c r="L62" s="793"/>
      <c r="M62" s="708"/>
      <c r="N62" s="709"/>
      <c r="O62" s="709"/>
      <c r="P62" s="710"/>
    </row>
    <row r="63" spans="1:16" ht="13.8" thickBot="1" x14ac:dyDescent="0.3">
      <c r="A63" s="764" t="s">
        <v>9</v>
      </c>
      <c r="B63" s="765"/>
      <c r="C63" s="3787" t="s">
        <v>308</v>
      </c>
      <c r="D63" s="3787"/>
      <c r="E63" s="3787"/>
      <c r="F63" s="3787"/>
      <c r="G63" s="3788"/>
      <c r="H63" s="766" t="s">
        <v>8</v>
      </c>
      <c r="I63" s="767">
        <f>I54+I57+I62</f>
        <v>0</v>
      </c>
      <c r="J63" s="767">
        <f>J54+J57+J62</f>
        <v>0</v>
      </c>
      <c r="K63" s="767">
        <f t="shared" ref="K63" si="12">K54+K57+K62</f>
        <v>0</v>
      </c>
      <c r="L63" s="769"/>
      <c r="M63" s="769"/>
      <c r="N63" s="769"/>
      <c r="O63" s="769"/>
      <c r="P63" s="770"/>
    </row>
    <row r="64" spans="1:16" ht="13.8" thickBot="1" x14ac:dyDescent="0.3">
      <c r="A64" s="764" t="s">
        <v>9</v>
      </c>
      <c r="B64" s="685" t="s">
        <v>9</v>
      </c>
      <c r="C64" s="3789" t="s">
        <v>309</v>
      </c>
      <c r="D64" s="3789"/>
      <c r="E64" s="3789"/>
      <c r="F64" s="3789"/>
      <c r="G64" s="3790"/>
      <c r="H64" s="771" t="s">
        <v>8</v>
      </c>
      <c r="I64" s="772">
        <f>I54+I57+I63</f>
        <v>0</v>
      </c>
      <c r="J64" s="772">
        <f t="shared" ref="J64" si="13">J54+J57+J63</f>
        <v>0</v>
      </c>
      <c r="K64" s="772">
        <f t="shared" ref="K64" si="14">K54+K57+K63</f>
        <v>0</v>
      </c>
      <c r="L64" s="773"/>
      <c r="M64" s="773"/>
      <c r="N64" s="773"/>
      <c r="O64" s="773"/>
      <c r="P64" s="774"/>
    </row>
    <row r="65" spans="1:16" ht="13.8" thickBot="1" x14ac:dyDescent="0.3">
      <c r="A65" s="764" t="s">
        <v>9</v>
      </c>
      <c r="B65" s="685" t="s">
        <v>9</v>
      </c>
      <c r="C65" s="3789" t="s">
        <v>429</v>
      </c>
      <c r="D65" s="3789"/>
      <c r="E65" s="3789"/>
      <c r="F65" s="3789"/>
      <c r="G65" s="3790"/>
      <c r="H65" s="771" t="s">
        <v>8</v>
      </c>
      <c r="I65" s="772">
        <f>I66-I44</f>
        <v>495</v>
      </c>
      <c r="J65" s="772">
        <f t="shared" ref="J65" si="15">J66-J44</f>
        <v>158</v>
      </c>
      <c r="K65" s="772">
        <f t="shared" ref="K65" si="16">K66-K44</f>
        <v>149.60000000000002</v>
      </c>
      <c r="L65" s="773"/>
      <c r="M65" s="773"/>
      <c r="N65" s="773"/>
      <c r="O65" s="773"/>
      <c r="P65" s="774"/>
    </row>
    <row r="66" spans="1:16" ht="13.8" thickBot="1" x14ac:dyDescent="0.3">
      <c r="A66" s="3791" t="s">
        <v>12</v>
      </c>
      <c r="B66" s="3792"/>
      <c r="C66" s="3792"/>
      <c r="D66" s="3792"/>
      <c r="E66" s="3792"/>
      <c r="F66" s="3792"/>
      <c r="G66" s="3792"/>
      <c r="H66" s="3793"/>
      <c r="I66" s="794">
        <f>I64+I48+I25</f>
        <v>565</v>
      </c>
      <c r="J66" s="794">
        <f>J64+J48+J25</f>
        <v>228</v>
      </c>
      <c r="K66" s="794">
        <f>K64+K48+K25</f>
        <v>164.60000000000002</v>
      </c>
      <c r="L66" s="3777"/>
      <c r="M66" s="3778"/>
      <c r="N66" s="3778"/>
      <c r="O66" s="3778"/>
      <c r="P66" s="3779"/>
    </row>
    <row r="67" spans="1:16" x14ac:dyDescent="0.25">
      <c r="A67" s="795" t="s">
        <v>431</v>
      </c>
      <c r="B67" s="795"/>
      <c r="C67" s="795"/>
      <c r="D67" s="795"/>
      <c r="E67" s="795"/>
      <c r="F67" s="795"/>
      <c r="G67" s="795"/>
      <c r="H67" s="795"/>
      <c r="I67" s="795"/>
      <c r="J67" s="795"/>
      <c r="K67" s="795"/>
      <c r="L67" s="795"/>
      <c r="M67" s="796"/>
      <c r="N67" s="797"/>
      <c r="O67" s="797"/>
      <c r="P67" s="797"/>
    </row>
    <row r="68" spans="1:16" x14ac:dyDescent="0.25">
      <c r="A68" s="796"/>
      <c r="B68" s="796"/>
      <c r="C68" s="796"/>
      <c r="D68" s="796"/>
      <c r="E68" s="796"/>
      <c r="F68" s="796"/>
      <c r="G68" s="796"/>
      <c r="H68" s="796"/>
      <c r="I68" s="796"/>
      <c r="J68" s="796"/>
      <c r="K68" s="796"/>
      <c r="L68" s="796"/>
      <c r="M68" s="796"/>
      <c r="N68" s="797"/>
      <c r="O68" s="797"/>
      <c r="P68" s="797"/>
    </row>
    <row r="69" spans="1:16" ht="16.2" thickBot="1" x14ac:dyDescent="0.3">
      <c r="A69" s="1"/>
      <c r="B69" s="17"/>
      <c r="C69" s="17"/>
      <c r="D69" s="17"/>
      <c r="E69" s="3780" t="s">
        <v>13</v>
      </c>
      <c r="F69" s="3780"/>
      <c r="G69" s="3780"/>
      <c r="H69" s="3780"/>
      <c r="I69" s="3780"/>
      <c r="J69" s="3780"/>
      <c r="K69" s="3780"/>
      <c r="L69" s="798"/>
      <c r="M69" s="798"/>
      <c r="N69" s="23"/>
      <c r="O69" s="17"/>
      <c r="P69" s="17"/>
    </row>
    <row r="70" spans="1:16" ht="51.6" thickBot="1" x14ac:dyDescent="0.3">
      <c r="A70" s="1"/>
      <c r="B70" s="17"/>
      <c r="C70" s="17"/>
      <c r="D70" s="17"/>
      <c r="E70" s="799"/>
      <c r="F70" s="800"/>
      <c r="G70" s="800"/>
      <c r="H70" s="801"/>
      <c r="I70" s="223" t="s">
        <v>192</v>
      </c>
      <c r="J70" s="233" t="s">
        <v>193</v>
      </c>
      <c r="K70" s="31" t="s">
        <v>83</v>
      </c>
      <c r="L70" s="1"/>
      <c r="M70" s="1"/>
      <c r="N70" s="23"/>
      <c r="O70" s="17"/>
      <c r="P70" s="17"/>
    </row>
    <row r="71" spans="1:16" ht="13.8" thickBot="1" x14ac:dyDescent="0.3">
      <c r="A71" s="1"/>
      <c r="B71" s="17"/>
      <c r="C71" s="17"/>
      <c r="D71" s="17"/>
      <c r="E71" s="3781" t="s">
        <v>14</v>
      </c>
      <c r="F71" s="3782"/>
      <c r="G71" s="3782"/>
      <c r="H71" s="3783"/>
      <c r="I71" s="802">
        <f>SUM(I72:I82)</f>
        <v>565</v>
      </c>
      <c r="J71" s="802">
        <f t="shared" ref="J71:K71" si="17">SUM(J72:J82)</f>
        <v>228</v>
      </c>
      <c r="K71" s="802">
        <f t="shared" si="17"/>
        <v>164.6</v>
      </c>
      <c r="L71" s="803"/>
      <c r="M71" s="1"/>
      <c r="N71" s="23"/>
      <c r="O71" s="17"/>
      <c r="P71" s="17"/>
    </row>
    <row r="72" spans="1:16" x14ac:dyDescent="0.25">
      <c r="A72" s="1"/>
      <c r="B72" s="17"/>
      <c r="C72" s="17"/>
      <c r="D72" s="17"/>
      <c r="E72" s="3765" t="s">
        <v>238</v>
      </c>
      <c r="F72" s="3766"/>
      <c r="G72" s="3766"/>
      <c r="H72" s="3767"/>
      <c r="I72" s="805">
        <v>495</v>
      </c>
      <c r="J72" s="804">
        <v>158</v>
      </c>
      <c r="K72" s="805">
        <v>149.6</v>
      </c>
      <c r="L72" s="1"/>
      <c r="M72" s="1"/>
      <c r="N72" s="23"/>
      <c r="O72" s="17"/>
      <c r="P72" s="17"/>
    </row>
    <row r="73" spans="1:16" x14ac:dyDescent="0.25">
      <c r="A73" s="1"/>
      <c r="B73" s="17"/>
      <c r="C73" s="17"/>
      <c r="D73" s="17"/>
      <c r="E73" s="3765" t="s">
        <v>239</v>
      </c>
      <c r="F73" s="3766"/>
      <c r="G73" s="3766"/>
      <c r="H73" s="3767"/>
      <c r="I73" s="806"/>
      <c r="J73" s="807"/>
      <c r="K73" s="806"/>
      <c r="L73" s="1"/>
      <c r="M73" s="1"/>
      <c r="N73" s="23"/>
      <c r="O73" s="17"/>
      <c r="P73" s="17"/>
    </row>
    <row r="74" spans="1:16" x14ac:dyDescent="0.25">
      <c r="A74" s="1"/>
      <c r="B74" s="17"/>
      <c r="C74" s="17"/>
      <c r="D74" s="17"/>
      <c r="E74" s="3765" t="s">
        <v>240</v>
      </c>
      <c r="F74" s="3766"/>
      <c r="G74" s="3766"/>
      <c r="H74" s="3767"/>
      <c r="I74" s="806"/>
      <c r="J74" s="807"/>
      <c r="K74" s="806"/>
      <c r="L74" s="1"/>
      <c r="M74" s="1"/>
      <c r="N74" s="23"/>
      <c r="O74" s="17"/>
      <c r="P74" s="17"/>
    </row>
    <row r="75" spans="1:16" x14ac:dyDescent="0.25">
      <c r="A75" s="1"/>
      <c r="B75" s="17"/>
      <c r="C75" s="17"/>
      <c r="D75" s="17"/>
      <c r="E75" s="3765" t="s">
        <v>241</v>
      </c>
      <c r="F75" s="3766"/>
      <c r="G75" s="3766"/>
      <c r="H75" s="3767"/>
      <c r="I75" s="806"/>
      <c r="J75" s="807"/>
      <c r="K75" s="806"/>
      <c r="L75" s="1"/>
      <c r="M75" s="1"/>
      <c r="N75" s="23"/>
      <c r="O75" s="17"/>
      <c r="P75" s="17"/>
    </row>
    <row r="76" spans="1:16" x14ac:dyDescent="0.25">
      <c r="A76" s="1"/>
      <c r="B76" s="17"/>
      <c r="C76" s="17"/>
      <c r="D76" s="17"/>
      <c r="E76" s="3774" t="s">
        <v>242</v>
      </c>
      <c r="F76" s="3775"/>
      <c r="G76" s="3775"/>
      <c r="H76" s="3776"/>
      <c r="I76" s="808"/>
      <c r="J76" s="809"/>
      <c r="K76" s="808"/>
      <c r="L76" s="1"/>
      <c r="M76" s="1"/>
      <c r="N76" s="23"/>
      <c r="O76" s="17"/>
      <c r="P76" s="17"/>
    </row>
    <row r="77" spans="1:16" x14ac:dyDescent="0.25">
      <c r="A77" s="1"/>
      <c r="B77" s="17"/>
      <c r="C77" s="17"/>
      <c r="D77" s="17"/>
      <c r="E77" s="230" t="s">
        <v>243</v>
      </c>
      <c r="F77" s="231"/>
      <c r="G77" s="231"/>
      <c r="H77" s="232"/>
      <c r="I77" s="806"/>
      <c r="J77" s="807"/>
      <c r="K77" s="806"/>
      <c r="L77" s="1"/>
      <c r="M77" s="1"/>
      <c r="N77" s="23"/>
      <c r="O77" s="17"/>
      <c r="P77" s="17"/>
    </row>
    <row r="78" spans="1:16" x14ac:dyDescent="0.25">
      <c r="A78" s="1"/>
      <c r="B78" s="17"/>
      <c r="C78" s="17"/>
      <c r="D78" s="17"/>
      <c r="E78" s="3765" t="s">
        <v>244</v>
      </c>
      <c r="F78" s="3766"/>
      <c r="G78" s="3766"/>
      <c r="H78" s="3767"/>
      <c r="I78" s="806"/>
      <c r="J78" s="807"/>
      <c r="K78" s="806"/>
      <c r="L78" s="1"/>
      <c r="M78" s="1"/>
      <c r="N78" s="810"/>
      <c r="O78" s="810"/>
      <c r="P78" s="810"/>
    </row>
    <row r="79" spans="1:16" x14ac:dyDescent="0.25">
      <c r="A79" s="1"/>
      <c r="B79" s="17"/>
      <c r="C79" s="17"/>
      <c r="D79" s="17"/>
      <c r="E79" s="3765" t="s">
        <v>245</v>
      </c>
      <c r="F79" s="3766"/>
      <c r="G79" s="3766"/>
      <c r="H79" s="3767"/>
      <c r="I79" s="811"/>
      <c r="J79" s="812"/>
      <c r="K79" s="811"/>
      <c r="L79" s="1"/>
      <c r="M79" s="1"/>
      <c r="N79" s="23"/>
      <c r="O79" s="17"/>
      <c r="P79" s="17"/>
    </row>
    <row r="80" spans="1:16" x14ac:dyDescent="0.25">
      <c r="A80" s="1"/>
      <c r="B80" s="17"/>
      <c r="C80" s="17"/>
      <c r="D80" s="17"/>
      <c r="E80" s="3765" t="s">
        <v>246</v>
      </c>
      <c r="F80" s="3766"/>
      <c r="G80" s="3766"/>
      <c r="H80" s="3767"/>
      <c r="I80" s="811"/>
      <c r="J80" s="812"/>
      <c r="K80" s="811"/>
      <c r="L80" s="1"/>
      <c r="M80" s="1"/>
      <c r="N80" s="23"/>
      <c r="O80" s="17"/>
      <c r="P80" s="17"/>
    </row>
    <row r="81" spans="1:16" x14ac:dyDescent="0.25">
      <c r="A81" s="1"/>
      <c r="B81" s="17"/>
      <c r="C81" s="17"/>
      <c r="D81" s="17"/>
      <c r="E81" s="3765" t="s">
        <v>247</v>
      </c>
      <c r="F81" s="3766"/>
      <c r="G81" s="3766"/>
      <c r="H81" s="3767"/>
      <c r="I81" s="811"/>
      <c r="J81" s="812"/>
      <c r="K81" s="811"/>
      <c r="L81" s="1"/>
      <c r="M81" s="1"/>
      <c r="N81" s="23"/>
      <c r="O81" s="17"/>
      <c r="P81" s="17"/>
    </row>
    <row r="82" spans="1:16" ht="13.8" thickBot="1" x14ac:dyDescent="0.3">
      <c r="E82" s="3768" t="s">
        <v>248</v>
      </c>
      <c r="F82" s="3769"/>
      <c r="G82" s="3769"/>
      <c r="H82" s="3770"/>
      <c r="I82" s="813">
        <v>70</v>
      </c>
      <c r="J82" s="814">
        <v>70</v>
      </c>
      <c r="K82" s="813">
        <v>15</v>
      </c>
      <c r="L82" s="1"/>
      <c r="M82" s="1"/>
    </row>
    <row r="83" spans="1:16" ht="13.8" thickBot="1" x14ac:dyDescent="0.3">
      <c r="E83" s="3537" t="s">
        <v>15</v>
      </c>
      <c r="F83" s="3538"/>
      <c r="G83" s="3538"/>
      <c r="H83" s="3538"/>
      <c r="I83" s="802"/>
      <c r="J83" s="802"/>
      <c r="K83" s="815"/>
      <c r="L83" s="1"/>
      <c r="M83" s="1"/>
    </row>
    <row r="84" spans="1:16" ht="13.8" thickBot="1" x14ac:dyDescent="0.3">
      <c r="E84" s="3771" t="s">
        <v>249</v>
      </c>
      <c r="F84" s="3772"/>
      <c r="G84" s="3772"/>
      <c r="H84" s="3773"/>
      <c r="I84" s="816"/>
      <c r="J84" s="816"/>
      <c r="K84" s="817"/>
    </row>
    <row r="85" spans="1:16" ht="13.8" thickBot="1" x14ac:dyDescent="0.3">
      <c r="E85" s="3762"/>
      <c r="F85" s="3763"/>
      <c r="G85" s="3763"/>
      <c r="H85" s="3764"/>
      <c r="I85" s="818"/>
      <c r="J85" s="818"/>
      <c r="K85" s="819"/>
    </row>
  </sheetData>
  <mergeCells count="108">
    <mergeCell ref="O4:P4"/>
    <mergeCell ref="K5:K7"/>
    <mergeCell ref="L5:P5"/>
    <mergeCell ref="L6:L7"/>
    <mergeCell ref="M6:M7"/>
    <mergeCell ref="N6:P6"/>
    <mergeCell ref="D2:N2"/>
    <mergeCell ref="D3:J3"/>
    <mergeCell ref="G52:G54"/>
    <mergeCell ref="I5:I7"/>
    <mergeCell ref="J5:J7"/>
    <mergeCell ref="P13:P15"/>
    <mergeCell ref="P28:P30"/>
    <mergeCell ref="P41:P42"/>
    <mergeCell ref="G55:G57"/>
    <mergeCell ref="C48:G48"/>
    <mergeCell ref="G34:G38"/>
    <mergeCell ref="G43:G46"/>
    <mergeCell ref="C47:G47"/>
    <mergeCell ref="C24:G24"/>
    <mergeCell ref="C25:G25"/>
    <mergeCell ref="C26:O26"/>
    <mergeCell ref="C10:O10"/>
    <mergeCell ref="G16:G19"/>
    <mergeCell ref="G41:G42"/>
    <mergeCell ref="A13:A15"/>
    <mergeCell ref="B13:B15"/>
    <mergeCell ref="C13:C15"/>
    <mergeCell ref="E13:E14"/>
    <mergeCell ref="F13:F15"/>
    <mergeCell ref="G13:G15"/>
    <mergeCell ref="F5:F7"/>
    <mergeCell ref="G5:G7"/>
    <mergeCell ref="H5:H7"/>
    <mergeCell ref="A5:A7"/>
    <mergeCell ref="B5:B7"/>
    <mergeCell ref="C5:C7"/>
    <mergeCell ref="D5:D7"/>
    <mergeCell ref="E5:E7"/>
    <mergeCell ref="A20:A23"/>
    <mergeCell ref="B20:B23"/>
    <mergeCell ref="C20:C23"/>
    <mergeCell ref="E20:E21"/>
    <mergeCell ref="F20:F23"/>
    <mergeCell ref="G20:G23"/>
    <mergeCell ref="E22:E23"/>
    <mergeCell ref="A16:A19"/>
    <mergeCell ref="B16:B19"/>
    <mergeCell ref="C16:C19"/>
    <mergeCell ref="E16:E17"/>
    <mergeCell ref="F16:F19"/>
    <mergeCell ref="A39:A40"/>
    <mergeCell ref="B39:B40"/>
    <mergeCell ref="C39:C40"/>
    <mergeCell ref="F39:F40"/>
    <mergeCell ref="G39:G40"/>
    <mergeCell ref="A34:A38"/>
    <mergeCell ref="B34:B38"/>
    <mergeCell ref="C34:C38"/>
    <mergeCell ref="E34:E36"/>
    <mergeCell ref="F34:F38"/>
    <mergeCell ref="E37:E38"/>
    <mergeCell ref="A43:A46"/>
    <mergeCell ref="B43:B46"/>
    <mergeCell ref="C43:C46"/>
    <mergeCell ref="E43:E44"/>
    <mergeCell ref="F43:F46"/>
    <mergeCell ref="E45:E46"/>
    <mergeCell ref="A41:A42"/>
    <mergeCell ref="B41:B42"/>
    <mergeCell ref="C41:C42"/>
    <mergeCell ref="F41:F42"/>
    <mergeCell ref="A55:A57"/>
    <mergeCell ref="B55:B57"/>
    <mergeCell ref="C55:C57"/>
    <mergeCell ref="E55:E56"/>
    <mergeCell ref="F55:F57"/>
    <mergeCell ref="A52:A54"/>
    <mergeCell ref="B52:B54"/>
    <mergeCell ref="C52:C54"/>
    <mergeCell ref="E52:E53"/>
    <mergeCell ref="F52:F54"/>
    <mergeCell ref="L66:P66"/>
    <mergeCell ref="E69:K69"/>
    <mergeCell ref="E71:H71"/>
    <mergeCell ref="E72:H72"/>
    <mergeCell ref="E73:H73"/>
    <mergeCell ref="G58:G62"/>
    <mergeCell ref="C63:G63"/>
    <mergeCell ref="C64:G64"/>
    <mergeCell ref="C65:G65"/>
    <mergeCell ref="A66:H66"/>
    <mergeCell ref="A58:A62"/>
    <mergeCell ref="B58:B62"/>
    <mergeCell ref="C58:C62"/>
    <mergeCell ref="E58:E60"/>
    <mergeCell ref="F58:F62"/>
    <mergeCell ref="E85:H85"/>
    <mergeCell ref="E80:H80"/>
    <mergeCell ref="E81:H81"/>
    <mergeCell ref="E82:H82"/>
    <mergeCell ref="E83:H83"/>
    <mergeCell ref="E84:H84"/>
    <mergeCell ref="E74:H74"/>
    <mergeCell ref="E75:H75"/>
    <mergeCell ref="E76:H76"/>
    <mergeCell ref="E78:H78"/>
    <mergeCell ref="E79:H79"/>
  </mergeCells>
  <pageMargins left="0.7" right="0.7" top="0.75" bottom="0.75" header="0.3" footer="0.3"/>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5"/>
  <sheetViews>
    <sheetView topLeftCell="A28" workbookViewId="0">
      <selection activeCell="P19" sqref="P19:P2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34.44140625" customWidth="1"/>
    <col min="13" max="13" width="9.109375" customWidth="1"/>
    <col min="14" max="14" width="6.88671875" customWidth="1"/>
    <col min="15" max="15" width="6.5546875" customWidth="1"/>
    <col min="16" max="16" width="40.6640625" customWidth="1"/>
  </cols>
  <sheetData>
    <row r="2" spans="1:16" x14ac:dyDescent="0.25">
      <c r="A2" s="13"/>
      <c r="B2" s="13"/>
      <c r="C2" s="13"/>
      <c r="D2" s="79" t="s">
        <v>191</v>
      </c>
      <c r="E2" s="79"/>
      <c r="F2" s="79"/>
      <c r="G2" s="90"/>
      <c r="H2" s="79"/>
      <c r="I2" s="91"/>
      <c r="J2" s="92"/>
      <c r="K2" s="92"/>
      <c r="L2" s="92"/>
      <c r="M2" s="92"/>
      <c r="N2" s="13"/>
      <c r="O2" s="13"/>
    </row>
    <row r="3" spans="1:16" x14ac:dyDescent="0.25">
      <c r="A3" s="28"/>
      <c r="B3" s="16"/>
      <c r="C3" s="16"/>
      <c r="D3" s="3831" t="s">
        <v>103</v>
      </c>
      <c r="E3" s="3831"/>
      <c r="F3" s="3831"/>
      <c r="G3" s="3831"/>
      <c r="H3" s="3831"/>
      <c r="I3" s="3832"/>
      <c r="J3" s="3832"/>
      <c r="K3" s="3832"/>
      <c r="L3" s="93"/>
      <c r="M3" s="93"/>
      <c r="N3" s="93"/>
      <c r="O3" s="93"/>
    </row>
    <row r="4" spans="1:16" ht="16.2" thickBot="1" x14ac:dyDescent="0.35">
      <c r="F4" s="832"/>
      <c r="G4" s="832"/>
      <c r="H4" s="832"/>
      <c r="I4" s="832"/>
      <c r="J4" s="832"/>
      <c r="K4" s="832"/>
      <c r="P4" t="s">
        <v>513</v>
      </c>
    </row>
    <row r="5" spans="1:16" ht="24" customHeight="1"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52.4"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4.4" thickBot="1" x14ac:dyDescent="0.3">
      <c r="A8" s="834" t="s">
        <v>7</v>
      </c>
      <c r="B8" s="665" t="s">
        <v>459</v>
      </c>
      <c r="C8" s="835"/>
      <c r="D8" s="836"/>
      <c r="E8" s="837"/>
      <c r="F8" s="836"/>
      <c r="G8" s="836"/>
      <c r="H8" s="836"/>
      <c r="I8" s="838"/>
      <c r="J8" s="839"/>
      <c r="K8" s="838"/>
      <c r="L8" s="840"/>
      <c r="M8" s="840"/>
      <c r="N8" s="838"/>
      <c r="O8" s="839"/>
      <c r="P8" s="841"/>
    </row>
    <row r="9" spans="1:16" ht="13.8" thickBot="1" x14ac:dyDescent="0.3">
      <c r="A9" s="842"/>
      <c r="B9" s="3884"/>
      <c r="C9" s="3885"/>
      <c r="D9" s="3885"/>
      <c r="E9" s="3885"/>
      <c r="F9" s="3885"/>
      <c r="G9" s="3885"/>
      <c r="H9" s="3885"/>
      <c r="I9" s="3885"/>
      <c r="J9" s="3885"/>
      <c r="K9" s="3886"/>
      <c r="L9" s="843" t="s">
        <v>460</v>
      </c>
      <c r="M9" s="844" t="s">
        <v>202</v>
      </c>
      <c r="N9" s="1175">
        <v>76.25</v>
      </c>
      <c r="O9" s="1175">
        <v>76.25</v>
      </c>
      <c r="P9" s="845"/>
    </row>
    <row r="10" spans="1:16" ht="13.8" thickBot="1" x14ac:dyDescent="0.3">
      <c r="A10" s="675" t="s">
        <v>7</v>
      </c>
      <c r="B10" s="846" t="s">
        <v>7</v>
      </c>
      <c r="C10" s="3887" t="s">
        <v>514</v>
      </c>
      <c r="D10" s="3888"/>
      <c r="E10" s="3888"/>
      <c r="F10" s="3888"/>
      <c r="G10" s="3888"/>
      <c r="H10" s="3888"/>
      <c r="I10" s="3888"/>
      <c r="J10" s="3888"/>
      <c r="K10" s="3888"/>
      <c r="L10" s="3888"/>
      <c r="M10" s="3888"/>
      <c r="N10" s="3888"/>
      <c r="O10" s="3888"/>
      <c r="P10" s="847"/>
    </row>
    <row r="11" spans="1:16" ht="27" thickBot="1" x14ac:dyDescent="0.3">
      <c r="A11" s="729"/>
      <c r="B11" s="720"/>
      <c r="C11" s="848"/>
      <c r="D11" s="848"/>
      <c r="E11" s="848"/>
      <c r="F11" s="848"/>
      <c r="G11" s="848"/>
      <c r="H11" s="849"/>
      <c r="I11" s="849"/>
      <c r="J11" s="849"/>
      <c r="K11" s="849"/>
      <c r="L11" s="3385" t="s">
        <v>515</v>
      </c>
      <c r="M11" s="3386" t="s">
        <v>202</v>
      </c>
      <c r="N11" s="3387">
        <v>36</v>
      </c>
      <c r="O11" s="3387"/>
      <c r="P11" s="850"/>
    </row>
    <row r="12" spans="1:16" ht="39.6" x14ac:dyDescent="0.25">
      <c r="A12" s="851" t="s">
        <v>7</v>
      </c>
      <c r="B12" s="852" t="s">
        <v>7</v>
      </c>
      <c r="C12" s="853" t="s">
        <v>7</v>
      </c>
      <c r="D12" s="3856"/>
      <c r="E12" s="855" t="s">
        <v>516</v>
      </c>
      <c r="F12" s="856" t="s">
        <v>46</v>
      </c>
      <c r="G12" s="857" t="s">
        <v>104</v>
      </c>
      <c r="H12" s="858" t="s">
        <v>27</v>
      </c>
      <c r="I12" s="859">
        <v>11.33</v>
      </c>
      <c r="J12" s="859">
        <v>58.5</v>
      </c>
      <c r="K12" s="860">
        <v>41.25</v>
      </c>
      <c r="L12" s="861" t="s">
        <v>517</v>
      </c>
      <c r="M12" s="648" t="s">
        <v>518</v>
      </c>
      <c r="N12" s="174">
        <v>185</v>
      </c>
      <c r="O12" s="174">
        <v>108.12</v>
      </c>
      <c r="P12" s="2523" t="s">
        <v>1295</v>
      </c>
    </row>
    <row r="13" spans="1:16" ht="54" customHeight="1" x14ac:dyDescent="0.25">
      <c r="A13" s="862"/>
      <c r="B13" s="863"/>
      <c r="C13" s="864"/>
      <c r="D13" s="3857"/>
      <c r="E13" s="711"/>
      <c r="F13" s="866"/>
      <c r="G13" s="867"/>
      <c r="H13" s="617" t="s">
        <v>52</v>
      </c>
      <c r="I13" s="868">
        <v>37</v>
      </c>
      <c r="J13" s="868">
        <v>37</v>
      </c>
      <c r="K13" s="869">
        <v>18.03</v>
      </c>
      <c r="L13" s="119" t="s">
        <v>519</v>
      </c>
      <c r="M13" s="870" t="s">
        <v>518</v>
      </c>
      <c r="N13" s="175">
        <v>500</v>
      </c>
      <c r="O13" s="175">
        <v>304.11</v>
      </c>
      <c r="P13" s="161" t="s">
        <v>1296</v>
      </c>
    </row>
    <row r="14" spans="1:16" ht="13.2" customHeight="1" x14ac:dyDescent="0.25">
      <c r="A14" s="862"/>
      <c r="B14" s="863"/>
      <c r="C14" s="864"/>
      <c r="D14" s="3857"/>
      <c r="E14" s="711"/>
      <c r="F14" s="866"/>
      <c r="G14" s="867"/>
      <c r="H14" s="617" t="s">
        <v>84</v>
      </c>
      <c r="I14" s="868">
        <v>40</v>
      </c>
      <c r="J14" s="868">
        <v>40</v>
      </c>
      <c r="K14" s="869">
        <v>40</v>
      </c>
      <c r="L14" s="3889" t="s">
        <v>520</v>
      </c>
      <c r="M14" s="3891" t="s">
        <v>518</v>
      </c>
      <c r="N14" s="3893">
        <v>90</v>
      </c>
      <c r="O14" s="3894">
        <v>37.82</v>
      </c>
      <c r="P14" s="3862" t="s">
        <v>1297</v>
      </c>
    </row>
    <row r="15" spans="1:16" x14ac:dyDescent="0.25">
      <c r="A15" s="862"/>
      <c r="B15" s="863"/>
      <c r="C15" s="864"/>
      <c r="D15" s="3857"/>
      <c r="E15" s="711"/>
      <c r="F15" s="866"/>
      <c r="G15" s="867"/>
      <c r="H15" s="871"/>
      <c r="I15" s="872"/>
      <c r="J15" s="872"/>
      <c r="K15" s="873"/>
      <c r="L15" s="3890"/>
      <c r="M15" s="3892"/>
      <c r="N15" s="3879"/>
      <c r="O15" s="3894"/>
      <c r="P15" s="3862"/>
    </row>
    <row r="16" spans="1:16" ht="16.8" customHeight="1" x14ac:dyDescent="0.25">
      <c r="A16" s="862"/>
      <c r="B16" s="863"/>
      <c r="C16" s="864"/>
      <c r="D16" s="3857"/>
      <c r="E16" s="711"/>
      <c r="F16" s="866"/>
      <c r="G16" s="867"/>
      <c r="H16" s="871"/>
      <c r="I16" s="872"/>
      <c r="J16" s="872"/>
      <c r="K16" s="873"/>
      <c r="L16" s="119" t="s">
        <v>521</v>
      </c>
      <c r="M16" s="870" t="s">
        <v>264</v>
      </c>
      <c r="N16" s="175">
        <v>200</v>
      </c>
      <c r="O16" s="175">
        <v>206</v>
      </c>
      <c r="P16" s="161" t="s">
        <v>1352</v>
      </c>
    </row>
    <row r="17" spans="1:16" ht="28.8" customHeight="1" x14ac:dyDescent="0.25">
      <c r="A17" s="862"/>
      <c r="B17" s="863"/>
      <c r="C17" s="864"/>
      <c r="D17" s="3857"/>
      <c r="E17" s="711"/>
      <c r="F17" s="866"/>
      <c r="G17" s="867"/>
      <c r="H17" s="871"/>
      <c r="I17" s="872"/>
      <c r="J17" s="872"/>
      <c r="K17" s="873"/>
      <c r="L17" s="119" t="s">
        <v>522</v>
      </c>
      <c r="M17" s="870" t="s">
        <v>518</v>
      </c>
      <c r="N17" s="175">
        <v>160</v>
      </c>
      <c r="O17" s="175">
        <v>87.71</v>
      </c>
      <c r="P17" s="161" t="s">
        <v>1298</v>
      </c>
    </row>
    <row r="18" spans="1:16" ht="26.4" x14ac:dyDescent="0.25">
      <c r="A18" s="862"/>
      <c r="B18" s="863"/>
      <c r="C18" s="864"/>
      <c r="D18" s="3857"/>
      <c r="E18" s="711"/>
      <c r="F18" s="866"/>
      <c r="G18" s="867"/>
      <c r="H18" s="871"/>
      <c r="I18" s="872"/>
      <c r="J18" s="872"/>
      <c r="K18" s="873"/>
      <c r="L18" s="119" t="s">
        <v>105</v>
      </c>
      <c r="M18" s="870"/>
      <c r="N18" s="175" t="s">
        <v>90</v>
      </c>
      <c r="O18" s="175" t="s">
        <v>90</v>
      </c>
      <c r="P18" s="161" t="s">
        <v>1299</v>
      </c>
    </row>
    <row r="19" spans="1:16" ht="13.8" thickBot="1" x14ac:dyDescent="0.3">
      <c r="A19" s="862"/>
      <c r="B19" s="863"/>
      <c r="C19" s="864"/>
      <c r="D19" s="3857"/>
      <c r="E19" s="711"/>
      <c r="F19" s="866"/>
      <c r="G19" s="867"/>
      <c r="H19" s="871"/>
      <c r="I19" s="872"/>
      <c r="J19" s="872"/>
      <c r="K19" s="874"/>
      <c r="L19" s="119" t="s">
        <v>523</v>
      </c>
      <c r="M19" s="870" t="s">
        <v>372</v>
      </c>
      <c r="N19" s="175">
        <v>1500</v>
      </c>
      <c r="O19" s="175">
        <v>0</v>
      </c>
      <c r="P19" s="3882" t="s">
        <v>1818</v>
      </c>
    </row>
    <row r="20" spans="1:16" ht="13.8" thickBot="1" x14ac:dyDescent="0.3">
      <c r="A20" s="875"/>
      <c r="B20" s="876"/>
      <c r="C20" s="877"/>
      <c r="D20" s="3858"/>
      <c r="E20" s="878"/>
      <c r="F20" s="879"/>
      <c r="G20" s="880"/>
      <c r="H20" s="881" t="s">
        <v>8</v>
      </c>
      <c r="I20" s="882">
        <f>SUM(I12:I14)</f>
        <v>88.33</v>
      </c>
      <c r="J20" s="882">
        <f>SUM(J12:J14)</f>
        <v>135.5</v>
      </c>
      <c r="K20" s="882">
        <f>SUM(K12:K14)</f>
        <v>99.28</v>
      </c>
      <c r="L20" s="120"/>
      <c r="M20" s="898"/>
      <c r="N20" s="177"/>
      <c r="O20" s="3384"/>
      <c r="P20" s="3883"/>
    </row>
    <row r="21" spans="1:16" ht="13.2" customHeight="1" x14ac:dyDescent="0.25">
      <c r="A21" s="3839" t="s">
        <v>7</v>
      </c>
      <c r="B21" s="3864" t="s">
        <v>7</v>
      </c>
      <c r="C21" s="3866" t="s">
        <v>9</v>
      </c>
      <c r="D21" s="3856"/>
      <c r="E21" s="3803" t="s">
        <v>524</v>
      </c>
      <c r="F21" s="3870" t="s">
        <v>46</v>
      </c>
      <c r="G21" s="3873" t="s">
        <v>104</v>
      </c>
      <c r="H21" s="858" t="s">
        <v>27</v>
      </c>
      <c r="I21" s="859">
        <v>91.97</v>
      </c>
      <c r="J21" s="859">
        <v>126.44</v>
      </c>
      <c r="K21" s="860">
        <v>85.18</v>
      </c>
      <c r="L21" s="3876" t="s">
        <v>525</v>
      </c>
      <c r="M21" s="3878" t="s">
        <v>264</v>
      </c>
      <c r="N21" s="3878">
        <v>4000</v>
      </c>
      <c r="O21" s="3878">
        <v>4000</v>
      </c>
      <c r="P21" s="3880" t="s">
        <v>1300</v>
      </c>
    </row>
    <row r="22" spans="1:16" ht="25.8" customHeight="1" x14ac:dyDescent="0.25">
      <c r="A22" s="3863"/>
      <c r="B22" s="3844"/>
      <c r="C22" s="3867"/>
      <c r="D22" s="3857"/>
      <c r="E22" s="3804"/>
      <c r="F22" s="3871"/>
      <c r="G22" s="3874"/>
      <c r="H22" s="617" t="s">
        <v>52</v>
      </c>
      <c r="I22" s="868">
        <v>92</v>
      </c>
      <c r="J22" s="868">
        <v>108.4</v>
      </c>
      <c r="K22" s="869">
        <v>27.59</v>
      </c>
      <c r="L22" s="3877"/>
      <c r="M22" s="3879"/>
      <c r="N22" s="3879"/>
      <c r="O22" s="3879"/>
      <c r="P22" s="3881"/>
    </row>
    <row r="23" spans="1:16" ht="13.8" thickBot="1" x14ac:dyDescent="0.3">
      <c r="A23" s="3863"/>
      <c r="B23" s="3844"/>
      <c r="C23" s="3867"/>
      <c r="D23" s="3857"/>
      <c r="E23" s="3804"/>
      <c r="F23" s="3871"/>
      <c r="G23" s="3874"/>
      <c r="H23" s="883" t="s">
        <v>84</v>
      </c>
      <c r="I23" s="884">
        <v>0</v>
      </c>
      <c r="J23" s="884">
        <v>0</v>
      </c>
      <c r="K23" s="885">
        <v>0</v>
      </c>
      <c r="L23" s="886" t="s">
        <v>526</v>
      </c>
      <c r="M23" s="175" t="s">
        <v>264</v>
      </c>
      <c r="N23" s="175">
        <v>0</v>
      </c>
      <c r="O23" s="175">
        <v>0</v>
      </c>
      <c r="P23" s="2794" t="s">
        <v>1353</v>
      </c>
    </row>
    <row r="24" spans="1:16" ht="25.8" customHeight="1" thickBot="1" x14ac:dyDescent="0.3">
      <c r="A24" s="3840"/>
      <c r="B24" s="3865"/>
      <c r="C24" s="3868"/>
      <c r="D24" s="3858"/>
      <c r="E24" s="3869"/>
      <c r="F24" s="3872"/>
      <c r="G24" s="3875"/>
      <c r="H24" s="888" t="s">
        <v>8</v>
      </c>
      <c r="I24" s="889">
        <f>SUM(I21:I23)</f>
        <v>183.97</v>
      </c>
      <c r="J24" s="889">
        <f>SUM(J21:J23)</f>
        <v>234.84</v>
      </c>
      <c r="K24" s="890">
        <f t="shared" ref="K24" si="0">SUM(K21:K23)</f>
        <v>112.77000000000001</v>
      </c>
      <c r="L24" s="891" t="s">
        <v>527</v>
      </c>
      <c r="M24" s="177" t="s">
        <v>264</v>
      </c>
      <c r="N24" s="177">
        <v>11</v>
      </c>
      <c r="O24" s="177">
        <v>0</v>
      </c>
      <c r="P24" s="2795" t="s">
        <v>1354</v>
      </c>
    </row>
    <row r="25" spans="1:16" ht="57.6" customHeight="1" x14ac:dyDescent="0.25">
      <c r="A25" s="3849" t="s">
        <v>7</v>
      </c>
      <c r="B25" s="3843" t="s">
        <v>7</v>
      </c>
      <c r="C25" s="3853" t="s">
        <v>25</v>
      </c>
      <c r="D25" s="3856"/>
      <c r="E25" s="3859" t="s">
        <v>528</v>
      </c>
      <c r="F25" s="3833" t="s">
        <v>46</v>
      </c>
      <c r="G25" s="3907" t="s">
        <v>104</v>
      </c>
      <c r="H25" s="858" t="s">
        <v>27</v>
      </c>
      <c r="I25" s="859">
        <v>0</v>
      </c>
      <c r="J25" s="859">
        <v>6.67</v>
      </c>
      <c r="K25" s="860">
        <v>6.46</v>
      </c>
      <c r="L25" s="741" t="s">
        <v>529</v>
      </c>
      <c r="M25" s="648" t="s">
        <v>264</v>
      </c>
      <c r="N25" s="174">
        <v>5</v>
      </c>
      <c r="O25" s="174">
        <v>5</v>
      </c>
      <c r="P25" s="2523" t="s">
        <v>1301</v>
      </c>
    </row>
    <row r="26" spans="1:16" ht="28.2" customHeight="1" x14ac:dyDescent="0.25">
      <c r="A26" s="3850"/>
      <c r="B26" s="3852"/>
      <c r="C26" s="3854"/>
      <c r="D26" s="3857"/>
      <c r="E26" s="3860"/>
      <c r="F26" s="3834"/>
      <c r="G26" s="3908"/>
      <c r="H26" s="617" t="s">
        <v>52</v>
      </c>
      <c r="I26" s="868">
        <v>0</v>
      </c>
      <c r="J26" s="868">
        <v>0</v>
      </c>
      <c r="K26" s="869">
        <v>0</v>
      </c>
      <c r="L26" s="892" t="s">
        <v>530</v>
      </c>
      <c r="M26" s="893" t="s">
        <v>264</v>
      </c>
      <c r="N26" s="175">
        <v>2</v>
      </c>
      <c r="O26" s="175">
        <v>2</v>
      </c>
      <c r="P26" s="161" t="s">
        <v>1302</v>
      </c>
    </row>
    <row r="27" spans="1:16" ht="13.2" customHeight="1" thickBot="1" x14ac:dyDescent="0.3">
      <c r="A27" s="3850"/>
      <c r="B27" s="3852"/>
      <c r="C27" s="3854"/>
      <c r="D27" s="3857"/>
      <c r="E27" s="3860"/>
      <c r="F27" s="3834"/>
      <c r="G27" s="3908"/>
      <c r="H27" s="883" t="s">
        <v>84</v>
      </c>
      <c r="I27" s="884">
        <v>14</v>
      </c>
      <c r="J27" s="884">
        <v>15.83</v>
      </c>
      <c r="K27" s="894">
        <v>15.83</v>
      </c>
      <c r="L27" s="3910" t="s">
        <v>531</v>
      </c>
      <c r="M27" s="3891" t="s">
        <v>264</v>
      </c>
      <c r="N27" s="3893">
        <v>15</v>
      </c>
      <c r="O27" s="3893">
        <v>15</v>
      </c>
      <c r="P27" s="3895" t="s">
        <v>1303</v>
      </c>
    </row>
    <row r="28" spans="1:16" ht="18.600000000000001" customHeight="1" thickBot="1" x14ac:dyDescent="0.3">
      <c r="A28" s="3851"/>
      <c r="B28" s="3845"/>
      <c r="C28" s="3855"/>
      <c r="D28" s="3858"/>
      <c r="E28" s="3861"/>
      <c r="F28" s="3835"/>
      <c r="G28" s="3909"/>
      <c r="H28" s="895" t="s">
        <v>8</v>
      </c>
      <c r="I28" s="896">
        <f>SUM(I25:I27)</f>
        <v>14</v>
      </c>
      <c r="J28" s="896">
        <f>SUM(J25:J27)</f>
        <v>22.5</v>
      </c>
      <c r="K28" s="897">
        <f t="shared" ref="K28" si="1">SUM(K25:K27)</f>
        <v>22.29</v>
      </c>
      <c r="L28" s="3911"/>
      <c r="M28" s="3912"/>
      <c r="N28" s="3913"/>
      <c r="O28" s="3913"/>
      <c r="P28" s="3460"/>
    </row>
    <row r="29" spans="1:16" ht="13.8" thickBot="1" x14ac:dyDescent="0.3">
      <c r="A29" s="2796" t="s">
        <v>7</v>
      </c>
      <c r="B29" s="2797" t="s">
        <v>7</v>
      </c>
      <c r="C29" s="3896" t="s">
        <v>308</v>
      </c>
      <c r="D29" s="3896"/>
      <c r="E29" s="3896"/>
      <c r="F29" s="3896"/>
      <c r="G29" s="3897"/>
      <c r="H29" s="2798" t="s">
        <v>8</v>
      </c>
      <c r="I29" s="726">
        <f>I20+I24+I28</f>
        <v>286.3</v>
      </c>
      <c r="J29" s="726">
        <f>J20+J24+J28</f>
        <v>392.84000000000003</v>
      </c>
      <c r="K29" s="726">
        <f t="shared" ref="K29" si="2">K20+K24+K28</f>
        <v>234.34</v>
      </c>
      <c r="L29" s="727"/>
      <c r="M29" s="727"/>
      <c r="N29" s="727"/>
      <c r="O29" s="727"/>
      <c r="P29" s="728"/>
    </row>
    <row r="30" spans="1:16" ht="13.8" thickBot="1" x14ac:dyDescent="0.3">
      <c r="A30" s="32" t="s">
        <v>7</v>
      </c>
      <c r="B30" s="901" t="s">
        <v>9</v>
      </c>
      <c r="C30" s="3820" t="s">
        <v>461</v>
      </c>
      <c r="D30" s="3821"/>
      <c r="E30" s="3821"/>
      <c r="F30" s="3821"/>
      <c r="G30" s="3821"/>
      <c r="H30" s="3821"/>
      <c r="I30" s="3821"/>
      <c r="J30" s="3821"/>
      <c r="K30" s="3821"/>
      <c r="L30" s="3821"/>
      <c r="M30" s="3821"/>
      <c r="N30" s="3821"/>
      <c r="O30" s="3821"/>
      <c r="P30" s="679"/>
    </row>
    <row r="31" spans="1:16" ht="13.8" thickBot="1" x14ac:dyDescent="0.3">
      <c r="A31" s="3839"/>
      <c r="B31" s="3841"/>
      <c r="C31" s="3898"/>
      <c r="D31" s="3899"/>
      <c r="E31" s="3899"/>
      <c r="F31" s="3899"/>
      <c r="G31" s="3899"/>
      <c r="H31" s="3899"/>
      <c r="I31" s="3899"/>
      <c r="J31" s="3899"/>
      <c r="K31" s="3900"/>
      <c r="L31" s="902" t="s">
        <v>462</v>
      </c>
      <c r="M31" s="903" t="s">
        <v>264</v>
      </c>
      <c r="N31" s="903"/>
      <c r="O31" s="903"/>
      <c r="P31" s="904"/>
    </row>
    <row r="32" spans="1:16" ht="27" thickBot="1" x14ac:dyDescent="0.3">
      <c r="A32" s="3840"/>
      <c r="B32" s="3842"/>
      <c r="C32" s="3901"/>
      <c r="D32" s="3902"/>
      <c r="E32" s="3902"/>
      <c r="F32" s="3902"/>
      <c r="G32" s="3902"/>
      <c r="H32" s="3902"/>
      <c r="I32" s="3902"/>
      <c r="J32" s="3902"/>
      <c r="K32" s="3903"/>
      <c r="L32" s="905" t="s">
        <v>463</v>
      </c>
      <c r="M32" s="224" t="s">
        <v>264</v>
      </c>
      <c r="N32" s="115"/>
      <c r="O32" s="115"/>
      <c r="P32" s="105"/>
    </row>
    <row r="33" spans="1:16" ht="39.6" x14ac:dyDescent="0.25">
      <c r="A33" s="3836" t="s">
        <v>7</v>
      </c>
      <c r="B33" s="3843" t="s">
        <v>9</v>
      </c>
      <c r="C33" s="3846" t="s">
        <v>7</v>
      </c>
      <c r="D33" s="906"/>
      <c r="E33" s="3904" t="s">
        <v>532</v>
      </c>
      <c r="F33" s="3870" t="s">
        <v>46</v>
      </c>
      <c r="G33" s="3905" t="s">
        <v>104</v>
      </c>
      <c r="H33" s="858" t="s">
        <v>27</v>
      </c>
      <c r="I33" s="859">
        <v>44.7</v>
      </c>
      <c r="J33" s="859">
        <v>44.7</v>
      </c>
      <c r="K33" s="860">
        <v>22.8</v>
      </c>
      <c r="L33" s="647" t="s">
        <v>533</v>
      </c>
      <c r="M33" s="648" t="s">
        <v>264</v>
      </c>
      <c r="N33" s="174">
        <v>5</v>
      </c>
      <c r="O33" s="174">
        <v>3</v>
      </c>
      <c r="P33" s="2523" t="s">
        <v>1306</v>
      </c>
    </row>
    <row r="34" spans="1:16" ht="28.8" customHeight="1" x14ac:dyDescent="0.25">
      <c r="A34" s="3837"/>
      <c r="B34" s="3844"/>
      <c r="C34" s="3847"/>
      <c r="D34" s="907"/>
      <c r="E34" s="3520"/>
      <c r="F34" s="3871"/>
      <c r="G34" s="3906"/>
      <c r="H34" s="617" t="s">
        <v>52</v>
      </c>
      <c r="I34" s="868">
        <v>0</v>
      </c>
      <c r="J34" s="868">
        <v>0</v>
      </c>
      <c r="K34" s="869">
        <v>0</v>
      </c>
      <c r="L34" s="119" t="s">
        <v>534</v>
      </c>
      <c r="M34" s="870" t="s">
        <v>389</v>
      </c>
      <c r="N34" s="175">
        <v>6.5</v>
      </c>
      <c r="O34" s="175">
        <v>4.5</v>
      </c>
      <c r="P34" s="161" t="s">
        <v>1304</v>
      </c>
    </row>
    <row r="35" spans="1:16" ht="27" thickBot="1" x14ac:dyDescent="0.3">
      <c r="A35" s="3837"/>
      <c r="B35" s="3844"/>
      <c r="C35" s="3847"/>
      <c r="D35" s="907"/>
      <c r="E35" s="3520"/>
      <c r="F35" s="3871"/>
      <c r="G35" s="3906"/>
      <c r="H35" s="883" t="s">
        <v>84</v>
      </c>
      <c r="I35" s="884">
        <v>37</v>
      </c>
      <c r="J35" s="884">
        <v>30.66</v>
      </c>
      <c r="K35" s="894">
        <v>30.66</v>
      </c>
      <c r="L35" s="908" t="s">
        <v>535</v>
      </c>
      <c r="M35" s="909" t="s">
        <v>536</v>
      </c>
      <c r="N35" s="910">
        <v>62.3</v>
      </c>
      <c r="O35" s="910">
        <v>62.3</v>
      </c>
      <c r="P35" s="3895" t="s">
        <v>1305</v>
      </c>
    </row>
    <row r="36" spans="1:16" ht="13.8" thickBot="1" x14ac:dyDescent="0.3">
      <c r="A36" s="3838"/>
      <c r="B36" s="3845"/>
      <c r="C36" s="3848"/>
      <c r="D36" s="911"/>
      <c r="E36" s="3518"/>
      <c r="F36" s="3872"/>
      <c r="G36" s="3875"/>
      <c r="H36" s="912" t="s">
        <v>8</v>
      </c>
      <c r="I36" s="913">
        <f>SUM(I33:I35)</f>
        <v>81.7</v>
      </c>
      <c r="J36" s="913">
        <f>SUM(J33:J35)</f>
        <v>75.36</v>
      </c>
      <c r="K36" s="913">
        <f>SUM(K33:K35)</f>
        <v>53.46</v>
      </c>
      <c r="L36" s="120"/>
      <c r="M36" s="898"/>
      <c r="N36" s="177"/>
      <c r="O36" s="177"/>
      <c r="P36" s="3460"/>
    </row>
    <row r="37" spans="1:16" ht="29.4" customHeight="1" x14ac:dyDescent="0.25">
      <c r="A37" s="3836" t="s">
        <v>7</v>
      </c>
      <c r="B37" s="3843" t="s">
        <v>9</v>
      </c>
      <c r="C37" s="3846" t="s">
        <v>9</v>
      </c>
      <c r="D37" s="906"/>
      <c r="E37" s="3803" t="s">
        <v>537</v>
      </c>
      <c r="F37" s="3870" t="s">
        <v>46</v>
      </c>
      <c r="G37" s="3905" t="s">
        <v>104</v>
      </c>
      <c r="H37" s="858" t="s">
        <v>27</v>
      </c>
      <c r="I37" s="859">
        <v>0</v>
      </c>
      <c r="J37" s="859">
        <v>8.49</v>
      </c>
      <c r="K37" s="860">
        <v>0</v>
      </c>
      <c r="L37" s="3915" t="s">
        <v>538</v>
      </c>
      <c r="M37" s="3916" t="s">
        <v>264</v>
      </c>
      <c r="N37" s="3878">
        <v>1</v>
      </c>
      <c r="O37" s="3878">
        <v>0</v>
      </c>
      <c r="P37" s="3459" t="s">
        <v>1801</v>
      </c>
    </row>
    <row r="38" spans="1:16" x14ac:dyDescent="0.25">
      <c r="A38" s="3837"/>
      <c r="B38" s="3844"/>
      <c r="C38" s="3847"/>
      <c r="D38" s="907"/>
      <c r="E38" s="3804"/>
      <c r="F38" s="3871"/>
      <c r="G38" s="3906"/>
      <c r="H38" s="617" t="s">
        <v>52</v>
      </c>
      <c r="I38" s="868">
        <v>0</v>
      </c>
      <c r="J38" s="868">
        <v>0</v>
      </c>
      <c r="K38" s="869">
        <v>0</v>
      </c>
      <c r="L38" s="3890"/>
      <c r="M38" s="3892"/>
      <c r="N38" s="3879"/>
      <c r="O38" s="3879"/>
      <c r="P38" s="3917"/>
    </row>
    <row r="39" spans="1:16" ht="28.2" customHeight="1" thickBot="1" x14ac:dyDescent="0.3">
      <c r="A39" s="3837"/>
      <c r="B39" s="3844"/>
      <c r="C39" s="3847"/>
      <c r="D39" s="907"/>
      <c r="E39" s="3918"/>
      <c r="F39" s="3871"/>
      <c r="G39" s="3906"/>
      <c r="H39" s="883" t="s">
        <v>84</v>
      </c>
      <c r="I39" s="884">
        <v>31.55</v>
      </c>
      <c r="J39" s="884">
        <v>36.06</v>
      </c>
      <c r="K39" s="894">
        <v>0.16</v>
      </c>
      <c r="L39" s="3889" t="s">
        <v>539</v>
      </c>
      <c r="M39" s="3891" t="s">
        <v>264</v>
      </c>
      <c r="N39" s="3893">
        <v>90</v>
      </c>
      <c r="O39" s="3893">
        <v>0</v>
      </c>
      <c r="P39" s="3895" t="s">
        <v>1801</v>
      </c>
    </row>
    <row r="40" spans="1:16" ht="13.8" thickBot="1" x14ac:dyDescent="0.3">
      <c r="A40" s="3838"/>
      <c r="B40" s="3845"/>
      <c r="C40" s="3848"/>
      <c r="D40" s="911"/>
      <c r="E40" s="3515"/>
      <c r="F40" s="3872"/>
      <c r="G40" s="3875"/>
      <c r="H40" s="912" t="s">
        <v>8</v>
      </c>
      <c r="I40" s="914">
        <f>SUM(I37:I39)</f>
        <v>31.55</v>
      </c>
      <c r="J40" s="914">
        <f>SUM(J37:J39)</f>
        <v>44.550000000000004</v>
      </c>
      <c r="K40" s="914">
        <f t="shared" ref="K40" si="3">SUM(K37:K39)</f>
        <v>0.16</v>
      </c>
      <c r="L40" s="3914"/>
      <c r="M40" s="3912"/>
      <c r="N40" s="3913"/>
      <c r="O40" s="3913"/>
      <c r="P40" s="3460"/>
    </row>
    <row r="41" spans="1:16" ht="13.8" thickBot="1" x14ac:dyDescent="0.3">
      <c r="A41" s="887" t="s">
        <v>7</v>
      </c>
      <c r="B41" s="899" t="s">
        <v>9</v>
      </c>
      <c r="C41" s="3919" t="s">
        <v>10</v>
      </c>
      <c r="D41" s="3920"/>
      <c r="E41" s="3920"/>
      <c r="F41" s="3920"/>
      <c r="G41" s="3920"/>
      <c r="H41" s="3921"/>
      <c r="I41" s="915">
        <f>I36+I40</f>
        <v>113.25</v>
      </c>
      <c r="J41" s="915">
        <f>J36+J40</f>
        <v>119.91</v>
      </c>
      <c r="K41" s="915">
        <f t="shared" ref="K41" si="4">K36+K40</f>
        <v>53.62</v>
      </c>
      <c r="L41" s="773"/>
      <c r="M41" s="773"/>
      <c r="N41" s="773"/>
      <c r="O41" s="773"/>
      <c r="P41" s="774"/>
    </row>
    <row r="42" spans="1:16" ht="13.8" thickBot="1" x14ac:dyDescent="0.3">
      <c r="A42" s="887" t="s">
        <v>7</v>
      </c>
      <c r="B42" s="3922" t="s">
        <v>11</v>
      </c>
      <c r="C42" s="3923"/>
      <c r="D42" s="3923"/>
      <c r="E42" s="3923"/>
      <c r="F42" s="3923"/>
      <c r="G42" s="3923"/>
      <c r="H42" s="3924"/>
      <c r="I42" s="2580">
        <f>I41+I29</f>
        <v>399.55</v>
      </c>
      <c r="J42" s="916">
        <f>J41+J29</f>
        <v>512.75</v>
      </c>
      <c r="K42" s="916">
        <f>K41+K29</f>
        <v>287.95999999999998</v>
      </c>
      <c r="L42" s="917"/>
      <c r="M42" s="917"/>
      <c r="N42" s="917"/>
      <c r="O42" s="917"/>
      <c r="P42" s="918"/>
    </row>
    <row r="43" spans="1:16" ht="13.8" thickBot="1" x14ac:dyDescent="0.3">
      <c r="A43" s="3925" t="s">
        <v>540</v>
      </c>
      <c r="B43" s="3926"/>
      <c r="C43" s="3926"/>
      <c r="D43" s="3926"/>
      <c r="E43" s="3926"/>
      <c r="F43" s="3926"/>
      <c r="G43" s="3926"/>
      <c r="H43" s="3927"/>
      <c r="I43" s="2581">
        <f>SUM(I14+I23+I27+I35+I39)</f>
        <v>122.55</v>
      </c>
      <c r="J43" s="919">
        <f>SUM(J14+J23+J27+J35+J39)</f>
        <v>122.55</v>
      </c>
      <c r="K43" s="919">
        <f t="shared" ref="K43" si="5">SUM(K14+K23+K27+K35+K39)</f>
        <v>86.649999999999991</v>
      </c>
      <c r="L43" s="920"/>
      <c r="M43" s="920"/>
      <c r="N43" s="920"/>
      <c r="O43" s="920"/>
      <c r="P43" s="627"/>
    </row>
    <row r="44" spans="1:16" ht="13.8" thickBot="1" x14ac:dyDescent="0.3">
      <c r="A44" s="3928" t="s">
        <v>237</v>
      </c>
      <c r="B44" s="3929"/>
      <c r="C44" s="3929"/>
      <c r="D44" s="3929"/>
      <c r="E44" s="3929"/>
      <c r="F44" s="3929"/>
      <c r="G44" s="3929"/>
      <c r="H44" s="3930"/>
      <c r="I44" s="2582">
        <f>I12+I13+I21+I22+I25+I26+I33+I34+I37+I38</f>
        <v>277</v>
      </c>
      <c r="J44" s="921">
        <f>J12+J13+J21+J22+J25+J26+J33+J34+J37+J38</f>
        <v>390.20000000000005</v>
      </c>
      <c r="K44" s="921">
        <f t="shared" ref="K44" si="6">SUM(K12+K21+K25+K33+K37)</f>
        <v>155.69000000000003</v>
      </c>
      <c r="L44" s="922"/>
      <c r="M44" s="922"/>
      <c r="N44" s="922"/>
      <c r="O44" s="922"/>
      <c r="P44" s="923"/>
    </row>
    <row r="45" spans="1:16" ht="13.8" thickBot="1" x14ac:dyDescent="0.3">
      <c r="A45" s="3931" t="s">
        <v>12</v>
      </c>
      <c r="B45" s="3932"/>
      <c r="C45" s="3932"/>
      <c r="D45" s="3932"/>
      <c r="E45" s="3932"/>
      <c r="F45" s="3932"/>
      <c r="G45" s="3932"/>
      <c r="H45" s="3933"/>
      <c r="I45" s="794">
        <f>I20+I24+I28+I36+I40</f>
        <v>399.55</v>
      </c>
      <c r="J45" s="924">
        <f>J20+J24+J28+J36+J40</f>
        <v>512.75</v>
      </c>
      <c r="K45" s="924">
        <f t="shared" ref="K45" si="7">K42*1</f>
        <v>287.95999999999998</v>
      </c>
      <c r="L45" s="925"/>
      <c r="M45" s="926"/>
      <c r="N45" s="926"/>
      <c r="O45" s="926"/>
      <c r="P45" s="927"/>
    </row>
    <row r="46" spans="1:16" x14ac:dyDescent="0.25">
      <c r="A46" s="928" t="s">
        <v>541</v>
      </c>
      <c r="B46" s="928"/>
      <c r="C46" s="928"/>
      <c r="D46" s="928"/>
      <c r="E46" s="928"/>
      <c r="F46" s="928"/>
      <c r="G46" s="928"/>
      <c r="H46" s="928"/>
      <c r="I46" s="928"/>
      <c r="J46" s="928"/>
      <c r="K46" s="197"/>
      <c r="L46" s="197"/>
      <c r="M46" s="197"/>
      <c r="N46" s="197"/>
      <c r="O46" s="197"/>
    </row>
    <row r="48" spans="1:16" ht="13.8" x14ac:dyDescent="0.25">
      <c r="E48" s="3592" t="s">
        <v>432</v>
      </c>
      <c r="F48" s="3592"/>
      <c r="G48" s="3592"/>
      <c r="H48" s="3592"/>
      <c r="I48" s="3592"/>
      <c r="J48" s="580"/>
      <c r="K48" s="580"/>
    </row>
    <row r="49" spans="5:11" ht="14.4" thickBot="1" x14ac:dyDescent="0.3">
      <c r="E49" s="580"/>
      <c r="F49" s="580"/>
      <c r="G49" s="580"/>
      <c r="H49" s="580"/>
      <c r="I49" s="580"/>
      <c r="J49" s="580"/>
      <c r="K49" s="580"/>
    </row>
    <row r="50" spans="5:11" ht="51.6" thickBot="1" x14ac:dyDescent="0.3">
      <c r="E50" s="3740"/>
      <c r="F50" s="3741"/>
      <c r="G50" s="3741"/>
      <c r="H50" s="3742"/>
      <c r="I50" s="223" t="s">
        <v>192</v>
      </c>
      <c r="J50" s="233" t="s">
        <v>193</v>
      </c>
      <c r="K50" s="31" t="s">
        <v>83</v>
      </c>
    </row>
    <row r="51" spans="5:11" ht="14.4" thickBot="1" x14ac:dyDescent="0.3">
      <c r="E51" s="3593" t="s">
        <v>14</v>
      </c>
      <c r="F51" s="3594"/>
      <c r="G51" s="3594"/>
      <c r="H51" s="3595"/>
      <c r="I51" s="2642">
        <f>SUM(I52:I62)</f>
        <v>399.55</v>
      </c>
      <c r="J51" s="2642">
        <f>SUM(J52:J62)</f>
        <v>512.75</v>
      </c>
      <c r="K51" s="2642">
        <f>SUM(K52:K62)</f>
        <v>287.96000000000004</v>
      </c>
    </row>
    <row r="52" spans="5:11" ht="13.8" x14ac:dyDescent="0.25">
      <c r="E52" s="3572" t="s">
        <v>433</v>
      </c>
      <c r="F52" s="3573"/>
      <c r="G52" s="3573"/>
      <c r="H52" s="3574"/>
      <c r="I52" s="2643">
        <v>148</v>
      </c>
      <c r="J52" s="2644">
        <v>244.8</v>
      </c>
      <c r="K52" s="2643">
        <v>155.69</v>
      </c>
    </row>
    <row r="53" spans="5:11" ht="13.8" x14ac:dyDescent="0.25">
      <c r="E53" s="3572" t="s">
        <v>434</v>
      </c>
      <c r="F53" s="3573"/>
      <c r="G53" s="3573"/>
      <c r="H53" s="3574"/>
      <c r="I53" s="2645"/>
      <c r="J53" s="2646"/>
      <c r="K53" s="2645"/>
    </row>
    <row r="54" spans="5:11" ht="13.8" x14ac:dyDescent="0.25">
      <c r="E54" s="3572" t="s">
        <v>435</v>
      </c>
      <c r="F54" s="3573"/>
      <c r="G54" s="3573"/>
      <c r="H54" s="3574"/>
      <c r="I54" s="2645">
        <v>129</v>
      </c>
      <c r="J54" s="2646">
        <v>145.4</v>
      </c>
      <c r="K54" s="2645">
        <v>45.62</v>
      </c>
    </row>
    <row r="55" spans="5:11" ht="13.8" x14ac:dyDescent="0.25">
      <c r="E55" s="3572" t="s">
        <v>436</v>
      </c>
      <c r="F55" s="3573"/>
      <c r="G55" s="3573"/>
      <c r="H55" s="3574"/>
      <c r="I55" s="2645"/>
      <c r="J55" s="2646"/>
      <c r="K55" s="2645"/>
    </row>
    <row r="56" spans="5:11" ht="13.8" x14ac:dyDescent="0.25">
      <c r="E56" s="3583" t="s">
        <v>437</v>
      </c>
      <c r="F56" s="3584"/>
      <c r="G56" s="3584"/>
      <c r="H56" s="3585"/>
      <c r="I56" s="2636"/>
      <c r="J56" s="2647"/>
      <c r="K56" s="2648"/>
    </row>
    <row r="57" spans="5:11" ht="13.8" x14ac:dyDescent="0.25">
      <c r="E57" s="3737" t="s">
        <v>438</v>
      </c>
      <c r="F57" s="3738"/>
      <c r="G57" s="3738"/>
      <c r="H57" s="3739"/>
      <c r="I57" s="2645"/>
      <c r="J57" s="2646"/>
      <c r="K57" s="2645"/>
    </row>
    <row r="58" spans="5:11" ht="13.8" x14ac:dyDescent="0.25">
      <c r="E58" s="3572" t="s">
        <v>439</v>
      </c>
      <c r="F58" s="3573"/>
      <c r="G58" s="3573"/>
      <c r="H58" s="3574"/>
      <c r="I58" s="2645"/>
      <c r="J58" s="2646"/>
      <c r="K58" s="2645"/>
    </row>
    <row r="59" spans="5:11" ht="13.8" x14ac:dyDescent="0.25">
      <c r="E59" s="3572" t="s">
        <v>440</v>
      </c>
      <c r="F59" s="3573"/>
      <c r="G59" s="3573"/>
      <c r="H59" s="3574"/>
      <c r="I59" s="2649"/>
      <c r="J59" s="2650"/>
      <c r="K59" s="2649"/>
    </row>
    <row r="60" spans="5:11" ht="13.8" x14ac:dyDescent="0.25">
      <c r="E60" s="3572" t="s">
        <v>441</v>
      </c>
      <c r="F60" s="3573"/>
      <c r="G60" s="3573"/>
      <c r="H60" s="3574"/>
      <c r="I60" s="2649"/>
      <c r="J60" s="2650"/>
      <c r="K60" s="2649"/>
    </row>
    <row r="61" spans="5:11" ht="13.8" x14ac:dyDescent="0.25">
      <c r="E61" s="3572" t="s">
        <v>442</v>
      </c>
      <c r="F61" s="3573"/>
      <c r="G61" s="3573"/>
      <c r="H61" s="3574"/>
      <c r="I61" s="2649"/>
      <c r="J61" s="2650"/>
      <c r="K61" s="2649"/>
    </row>
    <row r="62" spans="5:11" ht="14.4" thickBot="1" x14ac:dyDescent="0.3">
      <c r="E62" s="3575" t="s">
        <v>443</v>
      </c>
      <c r="F62" s="3576"/>
      <c r="G62" s="3576"/>
      <c r="H62" s="3577"/>
      <c r="I62" s="2651">
        <v>122.55</v>
      </c>
      <c r="J62" s="2652">
        <v>122.55</v>
      </c>
      <c r="K62" s="2651">
        <v>86.65</v>
      </c>
    </row>
    <row r="63" spans="5:11" ht="14.4" thickBot="1" x14ac:dyDescent="0.3">
      <c r="E63" s="3578" t="s">
        <v>15</v>
      </c>
      <c r="F63" s="3579"/>
      <c r="G63" s="3579"/>
      <c r="H63" s="3579"/>
      <c r="I63" s="2653"/>
      <c r="J63" s="2653"/>
      <c r="K63" s="2654"/>
    </row>
    <row r="64" spans="5:11" ht="14.4" thickBot="1" x14ac:dyDescent="0.3">
      <c r="E64" s="3580" t="s">
        <v>444</v>
      </c>
      <c r="F64" s="3581"/>
      <c r="G64" s="3581"/>
      <c r="H64" s="3582"/>
      <c r="I64" s="586"/>
      <c r="J64" s="586"/>
      <c r="K64" s="587"/>
    </row>
    <row r="65" spans="5:11" ht="14.4" thickBot="1" x14ac:dyDescent="0.3">
      <c r="E65" s="3565"/>
      <c r="F65" s="3566"/>
      <c r="G65" s="3566"/>
      <c r="H65" s="3567"/>
      <c r="I65" s="588"/>
      <c r="J65" s="588"/>
      <c r="K65" s="589"/>
    </row>
  </sheetData>
  <mergeCells count="99">
    <mergeCell ref="E65:H65"/>
    <mergeCell ref="E53:H53"/>
    <mergeCell ref="E61:H61"/>
    <mergeCell ref="E62:H62"/>
    <mergeCell ref="E63:H63"/>
    <mergeCell ref="E64:H64"/>
    <mergeCell ref="E59:H59"/>
    <mergeCell ref="E60:H60"/>
    <mergeCell ref="E54:H54"/>
    <mergeCell ref="E55:H55"/>
    <mergeCell ref="E56:H56"/>
    <mergeCell ref="E57:H57"/>
    <mergeCell ref="E58:H58"/>
    <mergeCell ref="E48:I48"/>
    <mergeCell ref="E50:H50"/>
    <mergeCell ref="E51:H51"/>
    <mergeCell ref="E52:H52"/>
    <mergeCell ref="G37:G40"/>
    <mergeCell ref="E37:E40"/>
    <mergeCell ref="F37:F40"/>
    <mergeCell ref="C41:H41"/>
    <mergeCell ref="B42:H42"/>
    <mergeCell ref="A43:H43"/>
    <mergeCell ref="A44:H44"/>
    <mergeCell ref="A45:H45"/>
    <mergeCell ref="L37:L38"/>
    <mergeCell ref="M37:M38"/>
    <mergeCell ref="N37:N38"/>
    <mergeCell ref="O37:O38"/>
    <mergeCell ref="P37:P38"/>
    <mergeCell ref="L39:L40"/>
    <mergeCell ref="M39:M40"/>
    <mergeCell ref="N39:N40"/>
    <mergeCell ref="O39:O40"/>
    <mergeCell ref="P39:P40"/>
    <mergeCell ref="P27:P28"/>
    <mergeCell ref="C29:G29"/>
    <mergeCell ref="C30:O30"/>
    <mergeCell ref="C31:K32"/>
    <mergeCell ref="A33:A36"/>
    <mergeCell ref="B33:B36"/>
    <mergeCell ref="C33:C36"/>
    <mergeCell ref="E33:E36"/>
    <mergeCell ref="F33:F36"/>
    <mergeCell ref="G33:G36"/>
    <mergeCell ref="P35:P36"/>
    <mergeCell ref="G25:G28"/>
    <mergeCell ref="L27:L28"/>
    <mergeCell ref="M27:M28"/>
    <mergeCell ref="N27:N28"/>
    <mergeCell ref="O27:O28"/>
    <mergeCell ref="B9:K9"/>
    <mergeCell ref="C10:O10"/>
    <mergeCell ref="D12:D20"/>
    <mergeCell ref="L14:L15"/>
    <mergeCell ref="M14:M15"/>
    <mergeCell ref="N14:N15"/>
    <mergeCell ref="O14:O15"/>
    <mergeCell ref="P14:P15"/>
    <mergeCell ref="A21:A24"/>
    <mergeCell ref="B21:B24"/>
    <mergeCell ref="C21:C24"/>
    <mergeCell ref="D21:D24"/>
    <mergeCell ref="E21:E24"/>
    <mergeCell ref="F21:F24"/>
    <mergeCell ref="G21:G24"/>
    <mergeCell ref="L21:L22"/>
    <mergeCell ref="M21:M22"/>
    <mergeCell ref="N21:N22"/>
    <mergeCell ref="O21:O22"/>
    <mergeCell ref="P21:P22"/>
    <mergeCell ref="P19:P20"/>
    <mergeCell ref="F25:F28"/>
    <mergeCell ref="A37:A40"/>
    <mergeCell ref="A31:A32"/>
    <mergeCell ref="B31:B32"/>
    <mergeCell ref="B37:B40"/>
    <mergeCell ref="C37:C40"/>
    <mergeCell ref="A25:A28"/>
    <mergeCell ref="B25:B28"/>
    <mergeCell ref="C25:C28"/>
    <mergeCell ref="D25:D28"/>
    <mergeCell ref="E25:E28"/>
    <mergeCell ref="D3:K3"/>
    <mergeCell ref="G5:G7"/>
    <mergeCell ref="H5:H7"/>
    <mergeCell ref="I5:I7"/>
    <mergeCell ref="J5:J7"/>
    <mergeCell ref="K5:K7"/>
    <mergeCell ref="D5:D7"/>
    <mergeCell ref="E5:E7"/>
    <mergeCell ref="F5:F7"/>
    <mergeCell ref="A5:A7"/>
    <mergeCell ref="L5:P5"/>
    <mergeCell ref="L6:L7"/>
    <mergeCell ref="M6:M7"/>
    <mergeCell ref="N6:P6"/>
    <mergeCell ref="B5:B7"/>
    <mergeCell ref="C5:C7"/>
  </mergeCells>
  <pageMargins left="0.7" right="0.7" top="0.75" bottom="0.75" header="0.3" footer="0.3"/>
  <pageSetup paperSize="9"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4"/>
  <sheetViews>
    <sheetView zoomScale="96" zoomScaleNormal="96" workbookViewId="0">
      <selection activeCell="P54" sqref="P5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32" customWidth="1"/>
    <col min="13" max="13" width="9.109375" customWidth="1"/>
    <col min="14" max="14" width="6.88671875" customWidth="1"/>
    <col min="15" max="15" width="8.5546875" customWidth="1"/>
    <col min="16" max="16" width="34.33203125" customWidth="1"/>
  </cols>
  <sheetData>
    <row r="1" spans="1:16" ht="13.8" x14ac:dyDescent="0.25">
      <c r="A1" s="3"/>
      <c r="B1" s="3"/>
      <c r="C1" s="3"/>
      <c r="D1" s="3"/>
      <c r="E1" s="3"/>
      <c r="F1" s="3"/>
      <c r="G1" s="132"/>
      <c r="H1" s="3"/>
      <c r="I1" s="3974"/>
      <c r="J1" s="3975"/>
      <c r="K1" s="3975"/>
      <c r="L1" s="3975"/>
      <c r="M1" s="3975"/>
      <c r="N1" s="3"/>
      <c r="O1" s="3"/>
    </row>
    <row r="2" spans="1:16" ht="13.2" customHeight="1" x14ac:dyDescent="0.25">
      <c r="A2" s="3"/>
      <c r="B2" s="3"/>
      <c r="C2" s="3"/>
      <c r="D2" s="3976" t="s">
        <v>191</v>
      </c>
      <c r="E2" s="3554"/>
      <c r="F2" s="3554"/>
      <c r="G2" s="3554"/>
      <c r="H2" s="3554"/>
      <c r="I2" s="3554"/>
      <c r="J2" s="3554"/>
      <c r="K2" s="3554"/>
      <c r="L2" s="3554"/>
      <c r="M2" s="3554"/>
      <c r="N2" s="3554"/>
      <c r="O2" s="3"/>
    </row>
    <row r="3" spans="1:16" ht="13.8" x14ac:dyDescent="0.25">
      <c r="A3" s="28"/>
      <c r="B3" s="16"/>
      <c r="C3" s="16"/>
      <c r="D3" s="929" t="s">
        <v>106</v>
      </c>
      <c r="E3" s="929"/>
      <c r="F3" s="929"/>
      <c r="G3" s="929"/>
      <c r="H3" s="929"/>
      <c r="I3" s="929"/>
      <c r="J3" s="929"/>
      <c r="K3" s="831"/>
      <c r="L3" s="93"/>
      <c r="M3" s="93"/>
      <c r="N3" s="93"/>
      <c r="O3" s="93"/>
    </row>
    <row r="4" spans="1:16" ht="16.2" thickBot="1" x14ac:dyDescent="0.35">
      <c r="F4" s="832"/>
      <c r="G4" s="832"/>
      <c r="H4" s="832"/>
      <c r="I4" s="832"/>
      <c r="J4" s="832"/>
      <c r="K4" s="832"/>
      <c r="P4" t="s">
        <v>513</v>
      </c>
    </row>
    <row r="5" spans="1:16" ht="14.4" customHeight="1"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59"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4.4" thickBot="1" x14ac:dyDescent="0.3">
      <c r="A8" s="930" t="s">
        <v>7</v>
      </c>
      <c r="B8" s="2286"/>
      <c r="C8" s="1923" t="s">
        <v>542</v>
      </c>
      <c r="D8" s="1924"/>
      <c r="E8" s="3367"/>
      <c r="F8" s="1924"/>
      <c r="G8" s="1924"/>
      <c r="H8" s="1924"/>
      <c r="I8" s="1924"/>
      <c r="J8" s="1923"/>
      <c r="K8" s="1924"/>
      <c r="L8" s="3368"/>
      <c r="M8" s="3368"/>
      <c r="N8" s="1924"/>
      <c r="O8" s="1923"/>
      <c r="P8" s="1926"/>
    </row>
    <row r="9" spans="1:16" ht="74.400000000000006" customHeight="1" thickBot="1" x14ac:dyDescent="0.3">
      <c r="A9" s="3360"/>
      <c r="B9" s="3361"/>
      <c r="C9" s="3362"/>
      <c r="D9" s="3362"/>
      <c r="E9" s="3363"/>
      <c r="F9" s="3362"/>
      <c r="G9" s="3362"/>
      <c r="H9" s="3362"/>
      <c r="I9" s="3362"/>
      <c r="J9" s="3362"/>
      <c r="K9" s="3362"/>
      <c r="L9" s="3364" t="s">
        <v>1802</v>
      </c>
      <c r="M9" s="3365" t="s">
        <v>202</v>
      </c>
      <c r="N9" s="1215">
        <v>37.6</v>
      </c>
      <c r="O9" s="3366">
        <v>39.700000000000003</v>
      </c>
      <c r="P9" s="3333" t="s">
        <v>1803</v>
      </c>
    </row>
    <row r="10" spans="1:16" ht="19.2" customHeight="1" thickBot="1" x14ac:dyDescent="0.3">
      <c r="A10" s="941" t="s">
        <v>7</v>
      </c>
      <c r="B10" s="942" t="s">
        <v>7</v>
      </c>
      <c r="C10" s="3977" t="s">
        <v>543</v>
      </c>
      <c r="D10" s="3978"/>
      <c r="E10" s="3978"/>
      <c r="F10" s="3978"/>
      <c r="G10" s="3978"/>
      <c r="H10" s="3978"/>
      <c r="I10" s="3978"/>
      <c r="J10" s="3978"/>
      <c r="K10" s="3978"/>
      <c r="L10" s="3978"/>
      <c r="M10" s="3978"/>
      <c r="N10" s="3978"/>
      <c r="O10" s="3978"/>
      <c r="P10" s="944"/>
    </row>
    <row r="11" spans="1:16" ht="115.8" customHeight="1" thickBot="1" x14ac:dyDescent="0.3">
      <c r="A11" s="945"/>
      <c r="B11" s="946"/>
      <c r="C11" s="947"/>
      <c r="D11" s="947"/>
      <c r="E11" s="947"/>
      <c r="F11" s="947"/>
      <c r="G11" s="947"/>
      <c r="H11" s="947"/>
      <c r="I11" s="947"/>
      <c r="J11" s="947"/>
      <c r="K11" s="947"/>
      <c r="L11" s="2897" t="s">
        <v>544</v>
      </c>
      <c r="M11" s="2777" t="s">
        <v>545</v>
      </c>
      <c r="N11" s="1018">
        <v>70</v>
      </c>
      <c r="O11" s="1009">
        <v>77</v>
      </c>
      <c r="P11" s="3333" t="s">
        <v>1807</v>
      </c>
    </row>
    <row r="12" spans="1:16" ht="41.4" customHeight="1" x14ac:dyDescent="0.25">
      <c r="A12" s="3949" t="s">
        <v>7</v>
      </c>
      <c r="B12" s="3952" t="s">
        <v>7</v>
      </c>
      <c r="C12" s="3954" t="s">
        <v>7</v>
      </c>
      <c r="D12" s="949"/>
      <c r="E12" s="3946" t="s">
        <v>546</v>
      </c>
      <c r="F12" s="3833" t="s">
        <v>46</v>
      </c>
      <c r="G12" s="3961" t="s">
        <v>109</v>
      </c>
      <c r="H12" s="950" t="s">
        <v>27</v>
      </c>
      <c r="I12" s="951">
        <v>0</v>
      </c>
      <c r="J12" s="951">
        <v>0</v>
      </c>
      <c r="K12" s="952">
        <v>0</v>
      </c>
      <c r="L12" s="953"/>
      <c r="M12" s="954" t="s">
        <v>204</v>
      </c>
      <c r="N12" s="955"/>
      <c r="O12" s="3350"/>
      <c r="P12" s="956"/>
    </row>
    <row r="13" spans="1:16" ht="30" customHeight="1" thickBot="1" x14ac:dyDescent="0.3">
      <c r="A13" s="3951"/>
      <c r="B13" s="3953"/>
      <c r="C13" s="3956"/>
      <c r="D13" s="957"/>
      <c r="E13" s="3948"/>
      <c r="F13" s="3835"/>
      <c r="G13" s="3963"/>
      <c r="H13" s="958" t="s">
        <v>8</v>
      </c>
      <c r="I13" s="959">
        <f>SUM(I12:I12)</f>
        <v>0</v>
      </c>
      <c r="J13" s="959">
        <f>SUM(J12:J12)</f>
        <v>0</v>
      </c>
      <c r="K13" s="959">
        <f>SUM(K12:K12)</f>
        <v>0</v>
      </c>
      <c r="L13" s="3346"/>
      <c r="M13" s="3347"/>
      <c r="N13" s="3348"/>
      <c r="O13" s="3348"/>
      <c r="P13" s="3349"/>
    </row>
    <row r="14" spans="1:16" ht="14.4" customHeight="1" thickBot="1" x14ac:dyDescent="0.3">
      <c r="A14" s="964" t="s">
        <v>7</v>
      </c>
      <c r="B14" s="965" t="s">
        <v>7</v>
      </c>
      <c r="C14" s="3957" t="s">
        <v>308</v>
      </c>
      <c r="D14" s="3957"/>
      <c r="E14" s="3957"/>
      <c r="F14" s="3957"/>
      <c r="G14" s="3958"/>
      <c r="H14" s="966" t="s">
        <v>8</v>
      </c>
      <c r="I14" s="967">
        <f>I13*1</f>
        <v>0</v>
      </c>
      <c r="J14" s="967">
        <f>J13*1</f>
        <v>0</v>
      </c>
      <c r="K14" s="967">
        <f>K13*1</f>
        <v>0</v>
      </c>
      <c r="L14" s="968"/>
      <c r="M14" s="968"/>
      <c r="N14" s="968"/>
      <c r="O14" s="968"/>
      <c r="P14" s="969"/>
    </row>
    <row r="15" spans="1:16" ht="14.4" thickBot="1" x14ac:dyDescent="0.3">
      <c r="A15" s="941" t="s">
        <v>7</v>
      </c>
      <c r="B15" s="942" t="s">
        <v>9</v>
      </c>
      <c r="C15" s="3981" t="s">
        <v>547</v>
      </c>
      <c r="D15" s="3959"/>
      <c r="E15" s="3959"/>
      <c r="F15" s="3959"/>
      <c r="G15" s="3959"/>
      <c r="H15" s="3959"/>
      <c r="I15" s="3959"/>
      <c r="J15" s="3959"/>
      <c r="K15" s="3959"/>
      <c r="L15" s="3959"/>
      <c r="M15" s="3959"/>
      <c r="N15" s="3959"/>
      <c r="O15" s="3959"/>
      <c r="P15" s="971"/>
    </row>
    <row r="16" spans="1:16" ht="142.80000000000001" customHeight="1" thickBot="1" x14ac:dyDescent="0.3">
      <c r="A16" s="941"/>
      <c r="B16" s="946"/>
      <c r="C16" s="943"/>
      <c r="D16" s="943"/>
      <c r="E16" s="943"/>
      <c r="F16" s="943"/>
      <c r="G16" s="943"/>
      <c r="H16" s="943"/>
      <c r="I16" s="943"/>
      <c r="J16" s="943"/>
      <c r="K16" s="943"/>
      <c r="L16" s="3345" t="s">
        <v>548</v>
      </c>
      <c r="M16" s="1357" t="s">
        <v>204</v>
      </c>
      <c r="N16" s="1015">
        <v>18</v>
      </c>
      <c r="O16" s="3335">
        <v>4</v>
      </c>
      <c r="P16" s="3356" t="s">
        <v>1808</v>
      </c>
    </row>
    <row r="17" spans="1:16" ht="41.4" customHeight="1" x14ac:dyDescent="0.25">
      <c r="A17" s="3949" t="s">
        <v>7</v>
      </c>
      <c r="B17" s="3952" t="s">
        <v>9</v>
      </c>
      <c r="C17" s="3954" t="s">
        <v>7</v>
      </c>
      <c r="D17" s="949"/>
      <c r="E17" s="3946" t="s">
        <v>549</v>
      </c>
      <c r="F17" s="3833" t="s">
        <v>46</v>
      </c>
      <c r="G17" s="3961" t="s">
        <v>109</v>
      </c>
      <c r="H17" s="950" t="s">
        <v>27</v>
      </c>
      <c r="I17" s="951">
        <v>0</v>
      </c>
      <c r="J17" s="951">
        <v>0</v>
      </c>
      <c r="K17" s="952">
        <v>0</v>
      </c>
      <c r="L17" s="974" t="s">
        <v>550</v>
      </c>
      <c r="M17" s="975" t="s">
        <v>204</v>
      </c>
      <c r="N17" s="976"/>
      <c r="O17" s="955"/>
      <c r="P17" s="956"/>
    </row>
    <row r="18" spans="1:16" ht="27.6" x14ac:dyDescent="0.25">
      <c r="A18" s="3950"/>
      <c r="B18" s="3938"/>
      <c r="C18" s="3955"/>
      <c r="D18" s="977"/>
      <c r="E18" s="3947"/>
      <c r="F18" s="3871"/>
      <c r="G18" s="3962"/>
      <c r="H18" s="978"/>
      <c r="I18" s="979"/>
      <c r="J18" s="979"/>
      <c r="K18" s="980"/>
      <c r="L18" s="981" t="s">
        <v>551</v>
      </c>
      <c r="M18" s="982" t="s">
        <v>204</v>
      </c>
      <c r="N18" s="983"/>
      <c r="O18" s="984"/>
      <c r="P18" s="985"/>
    </row>
    <row r="19" spans="1:16" ht="27.6" x14ac:dyDescent="0.25">
      <c r="A19" s="3950"/>
      <c r="B19" s="3938"/>
      <c r="C19" s="3955"/>
      <c r="D19" s="977"/>
      <c r="E19" s="3947"/>
      <c r="F19" s="3871"/>
      <c r="G19" s="3962"/>
      <c r="H19" s="986"/>
      <c r="I19" s="987"/>
      <c r="J19" s="987"/>
      <c r="K19" s="988"/>
      <c r="L19" s="989" t="s">
        <v>552</v>
      </c>
      <c r="M19" s="990" t="s">
        <v>204</v>
      </c>
      <c r="N19" s="991"/>
      <c r="O19" s="991"/>
      <c r="P19" s="992"/>
    </row>
    <row r="20" spans="1:16" ht="14.4" thickBot="1" x14ac:dyDescent="0.3">
      <c r="A20" s="3951"/>
      <c r="B20" s="3953"/>
      <c r="C20" s="3956"/>
      <c r="D20" s="957"/>
      <c r="E20" s="3948"/>
      <c r="F20" s="3835"/>
      <c r="G20" s="3963"/>
      <c r="H20" s="958" t="s">
        <v>8</v>
      </c>
      <c r="I20" s="959">
        <f>SUM(I17:I18)</f>
        <v>0</v>
      </c>
      <c r="J20" s="959">
        <f>SUM(J17:J18)</f>
        <v>0</v>
      </c>
      <c r="K20" s="959">
        <f>SUM(K17:K18)</f>
        <v>0</v>
      </c>
      <c r="L20" s="960"/>
      <c r="M20" s="961"/>
      <c r="N20" s="962"/>
      <c r="O20" s="962"/>
      <c r="P20" s="963"/>
    </row>
    <row r="21" spans="1:16" ht="14.4" customHeight="1" thickBot="1" x14ac:dyDescent="0.3">
      <c r="A21" s="964" t="s">
        <v>7</v>
      </c>
      <c r="B21" s="965" t="s">
        <v>25</v>
      </c>
      <c r="C21" s="3957" t="s">
        <v>308</v>
      </c>
      <c r="D21" s="3957"/>
      <c r="E21" s="3957"/>
      <c r="F21" s="3957"/>
      <c r="G21" s="3958"/>
      <c r="H21" s="966" t="s">
        <v>8</v>
      </c>
      <c r="I21" s="967">
        <f>I20</f>
        <v>0</v>
      </c>
      <c r="J21" s="967">
        <f>J20</f>
        <v>0</v>
      </c>
      <c r="K21" s="967">
        <f>K20</f>
        <v>0</v>
      </c>
      <c r="L21" s="968"/>
      <c r="M21" s="968"/>
      <c r="N21" s="968"/>
      <c r="O21" s="968"/>
      <c r="P21" s="969"/>
    </row>
    <row r="22" spans="1:16" ht="14.4" thickBot="1" x14ac:dyDescent="0.3">
      <c r="A22" s="993" t="s">
        <v>7</v>
      </c>
      <c r="B22" s="994" t="s">
        <v>25</v>
      </c>
      <c r="C22" s="970"/>
      <c r="D22" s="3959" t="s">
        <v>553</v>
      </c>
      <c r="E22" s="3959"/>
      <c r="F22" s="3959"/>
      <c r="G22" s="3959"/>
      <c r="H22" s="3959"/>
      <c r="I22" s="3959"/>
      <c r="J22" s="3959"/>
      <c r="K22" s="3959"/>
      <c r="L22" s="3959"/>
      <c r="M22" s="3959"/>
      <c r="N22" s="3959"/>
      <c r="O22" s="3959"/>
      <c r="P22" s="3960"/>
    </row>
    <row r="23" spans="1:16" ht="42" thickBot="1" x14ac:dyDescent="0.3">
      <c r="A23" s="941"/>
      <c r="B23" s="946"/>
      <c r="C23" s="943"/>
      <c r="D23" s="943"/>
      <c r="E23" s="995"/>
      <c r="F23" s="995"/>
      <c r="G23" s="995"/>
      <c r="H23" s="995"/>
      <c r="I23" s="995"/>
      <c r="J23" s="995"/>
      <c r="K23" s="995"/>
      <c r="L23" s="996" t="s">
        <v>554</v>
      </c>
      <c r="M23" s="1357" t="s">
        <v>202</v>
      </c>
      <c r="N23" s="1015">
        <v>63.2</v>
      </c>
      <c r="O23" s="3335">
        <v>74.7</v>
      </c>
      <c r="P23" s="3333" t="s">
        <v>1814</v>
      </c>
    </row>
    <row r="24" spans="1:16" ht="31.8" customHeight="1" thickBot="1" x14ac:dyDescent="0.3">
      <c r="A24" s="3934" t="s">
        <v>7</v>
      </c>
      <c r="B24" s="3937" t="s">
        <v>25</v>
      </c>
      <c r="C24" s="3940" t="s">
        <v>7</v>
      </c>
      <c r="D24" s="3943"/>
      <c r="E24" s="3946" t="s">
        <v>555</v>
      </c>
      <c r="F24" s="3870" t="s">
        <v>46</v>
      </c>
      <c r="G24" s="3961" t="s">
        <v>109</v>
      </c>
      <c r="H24" s="950"/>
      <c r="I24" s="951"/>
      <c r="J24" s="951"/>
      <c r="K24" s="952"/>
      <c r="L24" s="953" t="s">
        <v>556</v>
      </c>
      <c r="M24" s="975" t="s">
        <v>204</v>
      </c>
      <c r="N24" s="976"/>
      <c r="O24" s="976"/>
      <c r="P24" s="956"/>
    </row>
    <row r="25" spans="1:16" ht="85.2" customHeight="1" thickBot="1" x14ac:dyDescent="0.3">
      <c r="A25" s="3935"/>
      <c r="B25" s="3938"/>
      <c r="C25" s="3941"/>
      <c r="D25" s="3944"/>
      <c r="E25" s="3947"/>
      <c r="F25" s="3871"/>
      <c r="G25" s="3962"/>
      <c r="H25" s="986" t="s">
        <v>27</v>
      </c>
      <c r="I25" s="999">
        <v>4</v>
      </c>
      <c r="J25" s="999">
        <v>0</v>
      </c>
      <c r="K25" s="1000">
        <v>0</v>
      </c>
      <c r="L25" s="3336" t="s">
        <v>557</v>
      </c>
      <c r="M25" s="3337" t="s">
        <v>204</v>
      </c>
      <c r="N25" s="3338">
        <v>2</v>
      </c>
      <c r="O25" s="3338">
        <v>0</v>
      </c>
      <c r="P25" s="3356" t="s">
        <v>1822</v>
      </c>
    </row>
    <row r="26" spans="1:16" ht="42" thickBot="1" x14ac:dyDescent="0.3">
      <c r="A26" s="3935"/>
      <c r="B26" s="3938"/>
      <c r="C26" s="3941"/>
      <c r="D26" s="3944"/>
      <c r="E26" s="3947"/>
      <c r="F26" s="3871"/>
      <c r="G26" s="3962"/>
      <c r="H26" s="1002"/>
      <c r="I26" s="1003"/>
      <c r="J26" s="1003"/>
      <c r="K26" s="1003"/>
      <c r="L26" s="981" t="s">
        <v>558</v>
      </c>
      <c r="M26" s="1004" t="s">
        <v>202</v>
      </c>
      <c r="N26" s="1005"/>
      <c r="O26" s="1006"/>
      <c r="P26" s="3351"/>
    </row>
    <row r="27" spans="1:16" ht="70.2" customHeight="1" thickBot="1" x14ac:dyDescent="0.3">
      <c r="A27" s="3936"/>
      <c r="B27" s="3939"/>
      <c r="C27" s="3942"/>
      <c r="D27" s="3945"/>
      <c r="E27" s="3948"/>
      <c r="F27" s="3872"/>
      <c r="G27" s="3963"/>
      <c r="H27" s="958" t="s">
        <v>8</v>
      </c>
      <c r="I27" s="959">
        <f>SUM(I25:I26)</f>
        <v>4</v>
      </c>
      <c r="J27" s="959">
        <f>SUM(J25:J26)</f>
        <v>0</v>
      </c>
      <c r="K27" s="959">
        <f>SUM(K25:K26)</f>
        <v>0</v>
      </c>
      <c r="L27" s="1008" t="s">
        <v>559</v>
      </c>
      <c r="M27" s="3339" t="s">
        <v>205</v>
      </c>
      <c r="N27" s="1009"/>
      <c r="O27" s="1009"/>
      <c r="P27" s="1010"/>
    </row>
    <row r="28" spans="1:16" ht="14.4" customHeight="1" thickBot="1" x14ac:dyDescent="0.3">
      <c r="A28" s="964" t="s">
        <v>7</v>
      </c>
      <c r="B28" s="965" t="s">
        <v>9</v>
      </c>
      <c r="C28" s="3957" t="s">
        <v>308</v>
      </c>
      <c r="D28" s="3957"/>
      <c r="E28" s="3957"/>
      <c r="F28" s="3957"/>
      <c r="G28" s="3958"/>
      <c r="H28" s="966" t="s">
        <v>8</v>
      </c>
      <c r="I28" s="967">
        <f>I27</f>
        <v>4</v>
      </c>
      <c r="J28" s="967">
        <f>J27</f>
        <v>0</v>
      </c>
      <c r="K28" s="967">
        <f>K27</f>
        <v>0</v>
      </c>
      <c r="L28" s="968"/>
      <c r="M28" s="968"/>
      <c r="N28" s="968"/>
      <c r="O28" s="968"/>
      <c r="P28" s="969"/>
    </row>
    <row r="29" spans="1:16" ht="14.4" customHeight="1" thickBot="1" x14ac:dyDescent="0.3">
      <c r="A29" s="964" t="s">
        <v>7</v>
      </c>
      <c r="B29" s="965"/>
      <c r="C29" s="3964" t="s">
        <v>309</v>
      </c>
      <c r="D29" s="3964"/>
      <c r="E29" s="3964"/>
      <c r="F29" s="3964"/>
      <c r="G29" s="3965"/>
      <c r="H29" s="1011" t="s">
        <v>8</v>
      </c>
      <c r="I29" s="1012">
        <f>I14+I21+I28</f>
        <v>4</v>
      </c>
      <c r="J29" s="1012">
        <f>J28*1</f>
        <v>0</v>
      </c>
      <c r="K29" s="1012">
        <f>K28*1</f>
        <v>0</v>
      </c>
      <c r="L29" s="1013"/>
      <c r="M29" s="1013"/>
      <c r="N29" s="1013"/>
      <c r="O29" s="1013"/>
      <c r="P29" s="1014"/>
    </row>
    <row r="30" spans="1:16" ht="14.4" thickBot="1" x14ac:dyDescent="0.3">
      <c r="A30" s="930" t="s">
        <v>9</v>
      </c>
      <c r="B30" s="931"/>
      <c r="C30" s="932" t="s">
        <v>560</v>
      </c>
      <c r="D30" s="933"/>
      <c r="E30" s="934"/>
      <c r="F30" s="933"/>
      <c r="G30" s="933"/>
      <c r="H30" s="933"/>
      <c r="I30" s="933"/>
      <c r="J30" s="932"/>
      <c r="K30" s="933"/>
      <c r="L30" s="935"/>
      <c r="M30" s="935"/>
      <c r="N30" s="933"/>
      <c r="O30" s="932"/>
      <c r="P30" s="936"/>
    </row>
    <row r="31" spans="1:16" ht="28.2" thickBot="1" x14ac:dyDescent="0.3">
      <c r="A31" s="930"/>
      <c r="B31" s="3966"/>
      <c r="C31" s="3967"/>
      <c r="D31" s="3967"/>
      <c r="E31" s="3967"/>
      <c r="F31" s="3967"/>
      <c r="G31" s="3967"/>
      <c r="H31" s="3967"/>
      <c r="I31" s="3967"/>
      <c r="J31" s="3967"/>
      <c r="K31" s="3968"/>
      <c r="L31" s="3343" t="s">
        <v>561</v>
      </c>
      <c r="M31" s="3344" t="s">
        <v>562</v>
      </c>
      <c r="N31" s="2886">
        <v>2080</v>
      </c>
      <c r="O31" s="2886">
        <v>2286</v>
      </c>
      <c r="P31" s="3371" t="s">
        <v>1804</v>
      </c>
    </row>
    <row r="32" spans="1:16" ht="42" thickBot="1" x14ac:dyDescent="0.3">
      <c r="A32" s="930"/>
      <c r="B32" s="3969"/>
      <c r="C32" s="3970"/>
      <c r="D32" s="3970"/>
      <c r="E32" s="3970"/>
      <c r="F32" s="3970"/>
      <c r="G32" s="3970"/>
      <c r="H32" s="3970"/>
      <c r="I32" s="3970"/>
      <c r="J32" s="3970"/>
      <c r="K32" s="3971"/>
      <c r="L32" s="3345" t="s">
        <v>563</v>
      </c>
      <c r="M32" s="1357" t="s">
        <v>202</v>
      </c>
      <c r="N32" s="1015">
        <v>63.4</v>
      </c>
      <c r="O32" s="1016">
        <v>61.5</v>
      </c>
      <c r="P32" s="3356" t="s">
        <v>1804</v>
      </c>
    </row>
    <row r="33" spans="1:16" ht="14.4" thickBot="1" x14ac:dyDescent="0.3">
      <c r="A33" s="1017" t="s">
        <v>9</v>
      </c>
      <c r="B33" s="3357" t="s">
        <v>7</v>
      </c>
      <c r="C33" s="3972" t="s">
        <v>564</v>
      </c>
      <c r="D33" s="3973"/>
      <c r="E33" s="3973"/>
      <c r="F33" s="3973"/>
      <c r="G33" s="3973"/>
      <c r="H33" s="3973"/>
      <c r="I33" s="3973"/>
      <c r="J33" s="3973"/>
      <c r="K33" s="3973"/>
      <c r="L33" s="3973"/>
      <c r="M33" s="3973"/>
      <c r="N33" s="3973"/>
      <c r="O33" s="3973"/>
      <c r="P33" s="3340"/>
    </row>
    <row r="34" spans="1:16" ht="118.8" customHeight="1" thickBot="1" x14ac:dyDescent="0.3">
      <c r="A34" s="1017"/>
      <c r="B34" s="946"/>
      <c r="C34" s="943"/>
      <c r="D34" s="943"/>
      <c r="E34" s="943"/>
      <c r="F34" s="943"/>
      <c r="G34" s="943"/>
      <c r="H34" s="943"/>
      <c r="I34" s="943"/>
      <c r="J34" s="943"/>
      <c r="K34" s="943"/>
      <c r="L34" s="3345" t="s">
        <v>565</v>
      </c>
      <c r="M34" s="1357" t="s">
        <v>204</v>
      </c>
      <c r="N34" s="1016">
        <v>29.7</v>
      </c>
      <c r="O34" s="3341">
        <v>28.1</v>
      </c>
      <c r="P34" s="3356" t="s">
        <v>1805</v>
      </c>
    </row>
    <row r="35" spans="1:16" ht="24.6" customHeight="1" thickBot="1" x14ac:dyDescent="0.3">
      <c r="A35" s="1017"/>
      <c r="B35" s="946"/>
      <c r="C35" s="943"/>
      <c r="D35" s="943"/>
      <c r="E35" s="943"/>
      <c r="F35" s="943"/>
      <c r="G35" s="943"/>
      <c r="H35" s="943"/>
      <c r="I35" s="943"/>
      <c r="J35" s="943"/>
      <c r="K35" s="943"/>
      <c r="L35" s="3345" t="s">
        <v>566</v>
      </c>
      <c r="M35" s="1357" t="s">
        <v>204</v>
      </c>
      <c r="N35" s="1015">
        <v>42</v>
      </c>
      <c r="O35" s="1015">
        <v>28</v>
      </c>
      <c r="P35" s="3356"/>
    </row>
    <row r="36" spans="1:16" ht="69" customHeight="1" x14ac:dyDescent="0.25">
      <c r="A36" s="3934" t="s">
        <v>9</v>
      </c>
      <c r="B36" s="3937" t="s">
        <v>7</v>
      </c>
      <c r="C36" s="3940" t="s">
        <v>7</v>
      </c>
      <c r="D36" s="949"/>
      <c r="E36" s="3946" t="s">
        <v>567</v>
      </c>
      <c r="F36" s="3870" t="s">
        <v>46</v>
      </c>
      <c r="G36" s="3961" t="s">
        <v>109</v>
      </c>
      <c r="H36" s="950" t="s">
        <v>27</v>
      </c>
      <c r="I36" s="951">
        <v>5</v>
      </c>
      <c r="J36" s="951">
        <v>5</v>
      </c>
      <c r="K36" s="952">
        <v>5</v>
      </c>
      <c r="L36" s="3376" t="s">
        <v>568</v>
      </c>
      <c r="M36" s="2890" t="s">
        <v>569</v>
      </c>
      <c r="N36" s="955">
        <v>250</v>
      </c>
      <c r="O36" s="955">
        <v>159</v>
      </c>
      <c r="P36" s="3979" t="s">
        <v>1823</v>
      </c>
    </row>
    <row r="37" spans="1:16" ht="30.6" customHeight="1" thickBot="1" x14ac:dyDescent="0.3">
      <c r="A37" s="3936"/>
      <c r="B37" s="3939"/>
      <c r="C37" s="3942"/>
      <c r="D37" s="957"/>
      <c r="E37" s="3948"/>
      <c r="F37" s="3872"/>
      <c r="G37" s="3963"/>
      <c r="H37" s="958" t="s">
        <v>8</v>
      </c>
      <c r="I37" s="959">
        <f>SUM(I36:I36)</f>
        <v>5</v>
      </c>
      <c r="J37" s="959">
        <f>SUM(J36:J36)</f>
        <v>5</v>
      </c>
      <c r="K37" s="959">
        <f>SUM(K36:K36)</f>
        <v>5</v>
      </c>
      <c r="L37" s="996" t="s">
        <v>570</v>
      </c>
      <c r="M37" s="1020" t="s">
        <v>204</v>
      </c>
      <c r="N37" s="1018">
        <v>220</v>
      </c>
      <c r="O37" s="1018">
        <v>143</v>
      </c>
      <c r="P37" s="3980"/>
    </row>
    <row r="38" spans="1:16" ht="27.6" x14ac:dyDescent="0.25">
      <c r="A38" s="3934" t="s">
        <v>9</v>
      </c>
      <c r="B38" s="3937" t="s">
        <v>7</v>
      </c>
      <c r="C38" s="3940" t="s">
        <v>9</v>
      </c>
      <c r="D38" s="949"/>
      <c r="E38" s="3946" t="s">
        <v>571</v>
      </c>
      <c r="F38" s="3870" t="s">
        <v>46</v>
      </c>
      <c r="G38" s="3961" t="s">
        <v>109</v>
      </c>
      <c r="H38" s="950" t="s">
        <v>27</v>
      </c>
      <c r="I38" s="951"/>
      <c r="J38" s="951"/>
      <c r="K38" s="952"/>
      <c r="L38" s="1019" t="s">
        <v>572</v>
      </c>
      <c r="M38" s="975" t="s">
        <v>204</v>
      </c>
      <c r="N38" s="976"/>
      <c r="O38" s="955"/>
      <c r="P38" s="956"/>
    </row>
    <row r="39" spans="1:16" ht="14.4" thickBot="1" x14ac:dyDescent="0.3">
      <c r="A39" s="3936"/>
      <c r="B39" s="3939"/>
      <c r="C39" s="3942"/>
      <c r="D39" s="957"/>
      <c r="E39" s="3948"/>
      <c r="F39" s="3872"/>
      <c r="G39" s="3963"/>
      <c r="H39" s="958" t="s">
        <v>8</v>
      </c>
      <c r="I39" s="959"/>
      <c r="J39" s="959"/>
      <c r="K39" s="959"/>
      <c r="L39" s="996"/>
      <c r="M39" s="1021"/>
      <c r="N39" s="962"/>
      <c r="O39" s="1022"/>
      <c r="P39" s="1023"/>
    </row>
    <row r="40" spans="1:16" ht="14.4" customHeight="1" thickBot="1" x14ac:dyDescent="0.3">
      <c r="A40" s="964" t="s">
        <v>9</v>
      </c>
      <c r="B40" s="965" t="s">
        <v>7</v>
      </c>
      <c r="C40" s="3957" t="s">
        <v>308</v>
      </c>
      <c r="D40" s="3957"/>
      <c r="E40" s="3957"/>
      <c r="F40" s="3957"/>
      <c r="G40" s="3958"/>
      <c r="H40" s="966" t="s">
        <v>8</v>
      </c>
      <c r="I40" s="967">
        <f>I39+I37</f>
        <v>5</v>
      </c>
      <c r="J40" s="967">
        <f>J39+J37</f>
        <v>5</v>
      </c>
      <c r="K40" s="967">
        <f>K39+K37</f>
        <v>5</v>
      </c>
      <c r="L40" s="968"/>
      <c r="M40" s="968"/>
      <c r="N40" s="968"/>
      <c r="O40" s="968"/>
      <c r="P40" s="969"/>
    </row>
    <row r="41" spans="1:16" ht="14.4" thickBot="1" x14ac:dyDescent="0.3">
      <c r="A41" s="1017" t="s">
        <v>9</v>
      </c>
      <c r="B41" s="942" t="s">
        <v>9</v>
      </c>
      <c r="C41" s="3977" t="s">
        <v>573</v>
      </c>
      <c r="D41" s="3978"/>
      <c r="E41" s="3978"/>
      <c r="F41" s="3978"/>
      <c r="G41" s="3978"/>
      <c r="H41" s="3978"/>
      <c r="I41" s="3978"/>
      <c r="J41" s="3978"/>
      <c r="K41" s="3978"/>
      <c r="L41" s="3978"/>
      <c r="M41" s="3978"/>
      <c r="N41" s="3978"/>
      <c r="O41" s="3978"/>
      <c r="P41" s="944"/>
    </row>
    <row r="42" spans="1:16" ht="59.4" customHeight="1" thickBot="1" x14ac:dyDescent="0.3">
      <c r="A42" s="997"/>
      <c r="B42" s="946"/>
      <c r="C42" s="943"/>
      <c r="D42" s="943"/>
      <c r="E42" s="943"/>
      <c r="F42" s="943"/>
      <c r="G42" s="943"/>
      <c r="H42" s="943"/>
      <c r="I42" s="943"/>
      <c r="J42" s="943"/>
      <c r="K42" s="943"/>
      <c r="L42" s="3352" t="s">
        <v>574</v>
      </c>
      <c r="M42" s="1357" t="s">
        <v>202</v>
      </c>
      <c r="N42" s="1016">
        <v>50.9</v>
      </c>
      <c r="O42" s="1016">
        <v>47.3</v>
      </c>
      <c r="P42" s="3353" t="s">
        <v>1832</v>
      </c>
    </row>
    <row r="43" spans="1:16" ht="49.8" customHeight="1" thickBot="1" x14ac:dyDescent="0.3">
      <c r="A43" s="964"/>
      <c r="B43" s="946"/>
      <c r="C43" s="947"/>
      <c r="D43" s="947"/>
      <c r="E43" s="947"/>
      <c r="F43" s="947"/>
      <c r="G43" s="947"/>
      <c r="H43" s="947"/>
      <c r="I43" s="947"/>
      <c r="J43" s="947"/>
      <c r="K43" s="947"/>
      <c r="L43" s="3377" t="s">
        <v>575</v>
      </c>
      <c r="M43" s="3378" t="s">
        <v>204</v>
      </c>
      <c r="N43" s="3379">
        <v>7</v>
      </c>
      <c r="O43" s="3379">
        <v>0</v>
      </c>
      <c r="P43" s="3353" t="s">
        <v>1824</v>
      </c>
    </row>
    <row r="44" spans="1:16" ht="13.8" customHeight="1" x14ac:dyDescent="0.25">
      <c r="A44" s="3934" t="s">
        <v>9</v>
      </c>
      <c r="B44" s="3937" t="s">
        <v>9</v>
      </c>
      <c r="C44" s="3940" t="s">
        <v>7</v>
      </c>
      <c r="D44" s="949"/>
      <c r="E44" s="3946" t="s">
        <v>576</v>
      </c>
      <c r="F44" s="3870" t="s">
        <v>46</v>
      </c>
      <c r="G44" s="3961" t="s">
        <v>109</v>
      </c>
      <c r="H44" s="950" t="s">
        <v>27</v>
      </c>
      <c r="I44" s="951">
        <v>0</v>
      </c>
      <c r="J44" s="951">
        <v>0</v>
      </c>
      <c r="K44" s="952">
        <v>0</v>
      </c>
      <c r="L44" s="1025" t="s">
        <v>469</v>
      </c>
      <c r="M44" s="975" t="s">
        <v>204</v>
      </c>
      <c r="N44" s="955"/>
      <c r="O44" s="955"/>
      <c r="P44" s="956"/>
    </row>
    <row r="45" spans="1:16" ht="27.6" x14ac:dyDescent="0.25">
      <c r="A45" s="3935"/>
      <c r="B45" s="3938"/>
      <c r="C45" s="3941"/>
      <c r="D45" s="977"/>
      <c r="E45" s="3947"/>
      <c r="F45" s="3871"/>
      <c r="G45" s="3962"/>
      <c r="H45" s="986"/>
      <c r="I45" s="999"/>
      <c r="J45" s="999"/>
      <c r="K45" s="1000"/>
      <c r="L45" s="1026" t="s">
        <v>577</v>
      </c>
      <c r="M45" s="1001" t="s">
        <v>204</v>
      </c>
      <c r="N45" s="984"/>
      <c r="O45" s="984"/>
      <c r="P45" s="985"/>
    </row>
    <row r="46" spans="1:16" ht="14.4" thickBot="1" x14ac:dyDescent="0.3">
      <c r="A46" s="3936"/>
      <c r="B46" s="3939"/>
      <c r="C46" s="3942"/>
      <c r="D46" s="957"/>
      <c r="E46" s="3948"/>
      <c r="F46" s="3872"/>
      <c r="G46" s="3963"/>
      <c r="H46" s="958" t="s">
        <v>8</v>
      </c>
      <c r="I46" s="959">
        <f>SUM(I44:I44)</f>
        <v>0</v>
      </c>
      <c r="J46" s="959">
        <f>SUM(J44:J44)</f>
        <v>0</v>
      </c>
      <c r="K46" s="959">
        <f>SUM(K44:K44)</f>
        <v>0</v>
      </c>
      <c r="L46" s="1008"/>
      <c r="M46" s="1027"/>
      <c r="N46" s="1018"/>
      <c r="O46" s="1018"/>
      <c r="P46" s="1010"/>
    </row>
    <row r="47" spans="1:16" ht="13.8" customHeight="1" x14ac:dyDescent="0.25">
      <c r="A47" s="3934" t="s">
        <v>9</v>
      </c>
      <c r="B47" s="3937" t="s">
        <v>9</v>
      </c>
      <c r="C47" s="3940" t="s">
        <v>9</v>
      </c>
      <c r="D47" s="949"/>
      <c r="E47" s="3946" t="s">
        <v>578</v>
      </c>
      <c r="F47" s="3870" t="s">
        <v>46</v>
      </c>
      <c r="G47" s="3961" t="s">
        <v>109</v>
      </c>
      <c r="H47" s="950" t="s">
        <v>27</v>
      </c>
      <c r="I47" s="951">
        <v>150</v>
      </c>
      <c r="J47" s="951">
        <v>150</v>
      </c>
      <c r="K47" s="952">
        <v>150</v>
      </c>
      <c r="L47" s="1025" t="s">
        <v>579</v>
      </c>
      <c r="M47" s="975" t="s">
        <v>204</v>
      </c>
      <c r="N47" s="955">
        <v>1</v>
      </c>
      <c r="O47" s="955">
        <v>1</v>
      </c>
      <c r="P47" s="956"/>
    </row>
    <row r="48" spans="1:16" ht="24" customHeight="1" x14ac:dyDescent="0.25">
      <c r="A48" s="3935"/>
      <c r="B48" s="3938"/>
      <c r="C48" s="3941"/>
      <c r="D48" s="977"/>
      <c r="E48" s="3947"/>
      <c r="F48" s="3871"/>
      <c r="G48" s="3962"/>
      <c r="H48" s="986"/>
      <c r="I48" s="999"/>
      <c r="J48" s="999"/>
      <c r="K48" s="1000"/>
      <c r="L48" s="1026" t="s">
        <v>108</v>
      </c>
      <c r="M48" s="1001" t="s">
        <v>204</v>
      </c>
      <c r="N48" s="984">
        <v>1</v>
      </c>
      <c r="O48" s="984">
        <v>1</v>
      </c>
      <c r="P48" s="985"/>
    </row>
    <row r="49" spans="1:16" ht="188.4" customHeight="1" thickBot="1" x14ac:dyDescent="0.3">
      <c r="A49" s="3936"/>
      <c r="B49" s="3939"/>
      <c r="C49" s="3942"/>
      <c r="D49" s="957"/>
      <c r="E49" s="3948"/>
      <c r="F49" s="3872"/>
      <c r="G49" s="3963"/>
      <c r="H49" s="958" t="s">
        <v>8</v>
      </c>
      <c r="I49" s="959">
        <f>SUM(I47:I47)</f>
        <v>150</v>
      </c>
      <c r="J49" s="959">
        <f>SUM(J47:J47)</f>
        <v>150</v>
      </c>
      <c r="K49" s="959">
        <f>SUM(K47:K47)</f>
        <v>150</v>
      </c>
      <c r="L49" s="1008" t="s">
        <v>580</v>
      </c>
      <c r="M49" s="1009" t="s">
        <v>202</v>
      </c>
      <c r="N49" s="1018">
        <v>50</v>
      </c>
      <c r="O49" s="1009">
        <v>66</v>
      </c>
      <c r="P49" s="3380" t="s">
        <v>1825</v>
      </c>
    </row>
    <row r="50" spans="1:16" ht="27.6" customHeight="1" x14ac:dyDescent="0.25">
      <c r="A50" s="1028" t="s">
        <v>9</v>
      </c>
      <c r="B50" s="3937" t="s">
        <v>9</v>
      </c>
      <c r="C50" s="3940" t="s">
        <v>25</v>
      </c>
      <c r="D50" s="949"/>
      <c r="E50" s="3946" t="s">
        <v>581</v>
      </c>
      <c r="F50" s="3870" t="s">
        <v>46</v>
      </c>
      <c r="G50" s="3961" t="s">
        <v>109</v>
      </c>
      <c r="H50" s="950" t="s">
        <v>27</v>
      </c>
      <c r="I50" s="951">
        <v>0</v>
      </c>
      <c r="J50" s="951">
        <v>0</v>
      </c>
      <c r="K50" s="952">
        <v>0</v>
      </c>
      <c r="L50" s="1019" t="s">
        <v>582</v>
      </c>
      <c r="M50" s="975" t="s">
        <v>204</v>
      </c>
      <c r="N50" s="955"/>
      <c r="O50" s="955"/>
      <c r="P50" s="956"/>
    </row>
    <row r="51" spans="1:16" ht="55.2" x14ac:dyDescent="0.25">
      <c r="A51" s="1029"/>
      <c r="B51" s="3938"/>
      <c r="C51" s="3941"/>
      <c r="D51" s="977"/>
      <c r="E51" s="3947"/>
      <c r="F51" s="3871"/>
      <c r="G51" s="3962"/>
      <c r="H51" s="986"/>
      <c r="I51" s="999"/>
      <c r="J51" s="999"/>
      <c r="K51" s="1000"/>
      <c r="L51" s="1030" t="s">
        <v>583</v>
      </c>
      <c r="M51" s="1031" t="s">
        <v>204</v>
      </c>
      <c r="N51" s="1032"/>
      <c r="O51" s="1032"/>
      <c r="P51" s="1033"/>
    </row>
    <row r="52" spans="1:16" ht="27.6" x14ac:dyDescent="0.25">
      <c r="A52" s="1029"/>
      <c r="B52" s="3938"/>
      <c r="C52" s="3941"/>
      <c r="D52" s="977"/>
      <c r="E52" s="3947"/>
      <c r="F52" s="3871"/>
      <c r="G52" s="3962"/>
      <c r="H52" s="986"/>
      <c r="I52" s="999"/>
      <c r="J52" s="999"/>
      <c r="K52" s="1000"/>
      <c r="L52" s="1026" t="s">
        <v>584</v>
      </c>
      <c r="M52" s="1001" t="s">
        <v>204</v>
      </c>
      <c r="N52" s="984"/>
      <c r="O52" s="984"/>
      <c r="P52" s="985"/>
    </row>
    <row r="53" spans="1:16" ht="37.200000000000003" customHeight="1" thickBot="1" x14ac:dyDescent="0.3">
      <c r="A53" s="1034"/>
      <c r="B53" s="3939"/>
      <c r="C53" s="3942"/>
      <c r="D53" s="957"/>
      <c r="E53" s="3948"/>
      <c r="F53" s="3872"/>
      <c r="G53" s="3963"/>
      <c r="H53" s="958" t="s">
        <v>8</v>
      </c>
      <c r="I53" s="959">
        <f>SUM(I50:I50)</f>
        <v>0</v>
      </c>
      <c r="J53" s="959">
        <f>SUM(J50:J50)</f>
        <v>0</v>
      </c>
      <c r="K53" s="959">
        <f>SUM(K50:K50)</f>
        <v>0</v>
      </c>
      <c r="L53" s="1035" t="s">
        <v>585</v>
      </c>
      <c r="M53" s="1027" t="s">
        <v>204</v>
      </c>
      <c r="N53" s="1018"/>
      <c r="O53" s="1018"/>
      <c r="P53" s="3383"/>
    </row>
    <row r="54" spans="1:16" ht="55.8" thickBot="1" x14ac:dyDescent="0.3">
      <c r="A54" s="3934" t="s">
        <v>9</v>
      </c>
      <c r="B54" s="3937" t="s">
        <v>9</v>
      </c>
      <c r="C54" s="3982" t="s">
        <v>26</v>
      </c>
      <c r="D54" s="3985"/>
      <c r="E54" s="3988" t="s">
        <v>586</v>
      </c>
      <c r="F54" s="3870" t="s">
        <v>46</v>
      </c>
      <c r="G54" s="3961" t="s">
        <v>109</v>
      </c>
      <c r="H54" s="1036" t="s">
        <v>27</v>
      </c>
      <c r="I54" s="2583">
        <v>741</v>
      </c>
      <c r="J54" s="2583">
        <v>2573.9</v>
      </c>
      <c r="K54" s="1037">
        <v>2573.6</v>
      </c>
      <c r="L54" s="1038" t="s">
        <v>587</v>
      </c>
      <c r="M54" s="2889" t="s">
        <v>211</v>
      </c>
      <c r="N54" s="1039">
        <v>2573.9</v>
      </c>
      <c r="O54" s="1040">
        <v>2574</v>
      </c>
      <c r="P54" s="956"/>
    </row>
    <row r="55" spans="1:16" ht="28.2" thickBot="1" x14ac:dyDescent="0.3">
      <c r="A55" s="3935"/>
      <c r="B55" s="3938"/>
      <c r="C55" s="3983"/>
      <c r="D55" s="3986"/>
      <c r="E55" s="3989"/>
      <c r="F55" s="3871"/>
      <c r="G55" s="3962"/>
      <c r="H55" s="1036" t="s">
        <v>27</v>
      </c>
      <c r="I55" s="1041">
        <v>326</v>
      </c>
      <c r="J55" s="1041">
        <v>333</v>
      </c>
      <c r="K55" s="1042">
        <v>333</v>
      </c>
      <c r="L55" s="1043" t="s">
        <v>110</v>
      </c>
      <c r="M55" s="3354" t="s">
        <v>211</v>
      </c>
      <c r="N55" s="1044">
        <v>333</v>
      </c>
      <c r="O55" s="1045">
        <v>333</v>
      </c>
      <c r="P55" s="2860" t="s">
        <v>1809</v>
      </c>
    </row>
    <row r="56" spans="1:16" ht="14.4" thickBot="1" x14ac:dyDescent="0.3">
      <c r="A56" s="3936"/>
      <c r="B56" s="3939"/>
      <c r="C56" s="3984"/>
      <c r="D56" s="3987"/>
      <c r="E56" s="3990"/>
      <c r="F56" s="3872"/>
      <c r="G56" s="3963"/>
      <c r="H56" s="1046" t="s">
        <v>8</v>
      </c>
      <c r="I56" s="1047">
        <f>SUM(I54:I55)</f>
        <v>1067</v>
      </c>
      <c r="J56" s="1047">
        <f>SUM(J54:J55)</f>
        <v>2906.9</v>
      </c>
      <c r="K56" s="1047">
        <f>SUM(K54:K55)</f>
        <v>2906.6</v>
      </c>
      <c r="L56" s="1048"/>
      <c r="M56" s="1049"/>
      <c r="N56" s="1050"/>
      <c r="O56" s="1018"/>
      <c r="P56" s="1051"/>
    </row>
    <row r="57" spans="1:16" ht="14.4" customHeight="1" thickBot="1" x14ac:dyDescent="0.3">
      <c r="A57" s="964" t="s">
        <v>9</v>
      </c>
      <c r="B57" s="965" t="s">
        <v>9</v>
      </c>
      <c r="C57" s="3957" t="s">
        <v>308</v>
      </c>
      <c r="D57" s="3957"/>
      <c r="E57" s="3957"/>
      <c r="F57" s="3957"/>
      <c r="G57" s="3958"/>
      <c r="H57" s="966" t="s">
        <v>8</v>
      </c>
      <c r="I57" s="967">
        <f>I53+I49+I46+I56</f>
        <v>1217</v>
      </c>
      <c r="J57" s="967">
        <f>J53+J49+J46+J56</f>
        <v>3056.9</v>
      </c>
      <c r="K57" s="967">
        <f>K53+K49+K46+K56</f>
        <v>3056.6</v>
      </c>
      <c r="L57" s="968"/>
      <c r="M57" s="968"/>
      <c r="N57" s="968"/>
      <c r="O57" s="968"/>
      <c r="P57" s="969"/>
    </row>
    <row r="58" spans="1:16" ht="22.8" customHeight="1" thickBot="1" x14ac:dyDescent="0.3">
      <c r="A58" s="1017" t="s">
        <v>9</v>
      </c>
      <c r="B58" s="942" t="s">
        <v>25</v>
      </c>
      <c r="C58" s="3977" t="s">
        <v>588</v>
      </c>
      <c r="D58" s="3978"/>
      <c r="E58" s="3978"/>
      <c r="F58" s="3978"/>
      <c r="G58" s="3978"/>
      <c r="H58" s="3978"/>
      <c r="I58" s="3978"/>
      <c r="J58" s="3978"/>
      <c r="K58" s="3978"/>
      <c r="L58" s="3978"/>
      <c r="M58" s="3978"/>
      <c r="N58" s="3978"/>
      <c r="O58" s="3978"/>
      <c r="P58" s="944"/>
    </row>
    <row r="59" spans="1:16" ht="55.2" customHeight="1" thickBot="1" x14ac:dyDescent="0.3">
      <c r="A59" s="1017"/>
      <c r="B59" s="946"/>
      <c r="C59" s="943"/>
      <c r="D59" s="943"/>
      <c r="E59" s="943"/>
      <c r="F59" s="943"/>
      <c r="G59" s="943"/>
      <c r="H59" s="943"/>
      <c r="I59" s="943"/>
      <c r="J59" s="943"/>
      <c r="K59" s="943"/>
      <c r="L59" s="3345" t="s">
        <v>589</v>
      </c>
      <c r="M59" s="1357" t="s">
        <v>202</v>
      </c>
      <c r="N59" s="1016">
        <v>8.4</v>
      </c>
      <c r="O59" s="3341">
        <v>13.5</v>
      </c>
      <c r="P59" s="3356" t="s">
        <v>1815</v>
      </c>
    </row>
    <row r="60" spans="1:16" ht="54" customHeight="1" thickBot="1" x14ac:dyDescent="0.3">
      <c r="A60" s="1017"/>
      <c r="B60" s="946"/>
      <c r="C60" s="943"/>
      <c r="D60" s="943"/>
      <c r="E60" s="943"/>
      <c r="F60" s="943"/>
      <c r="G60" s="943"/>
      <c r="H60" s="943"/>
      <c r="I60" s="943"/>
      <c r="J60" s="943"/>
      <c r="K60" s="943"/>
      <c r="L60" s="3345" t="s">
        <v>590</v>
      </c>
      <c r="M60" s="1357" t="s">
        <v>591</v>
      </c>
      <c r="N60" s="2881">
        <v>650520</v>
      </c>
      <c r="O60" s="3355">
        <v>747807</v>
      </c>
      <c r="P60" s="3356" t="s">
        <v>1806</v>
      </c>
    </row>
    <row r="61" spans="1:16" ht="27.6" customHeight="1" x14ac:dyDescent="0.25">
      <c r="A61" s="3934" t="s">
        <v>9</v>
      </c>
      <c r="B61" s="3937" t="s">
        <v>25</v>
      </c>
      <c r="C61" s="3940" t="s">
        <v>7</v>
      </c>
      <c r="D61" s="949"/>
      <c r="E61" s="3946" t="s">
        <v>592</v>
      </c>
      <c r="F61" s="3870" t="s">
        <v>46</v>
      </c>
      <c r="G61" s="3961" t="s">
        <v>109</v>
      </c>
      <c r="H61" s="950" t="s">
        <v>27</v>
      </c>
      <c r="I61" s="951">
        <v>0</v>
      </c>
      <c r="J61" s="951">
        <v>0</v>
      </c>
      <c r="K61" s="952">
        <v>0</v>
      </c>
      <c r="L61" s="1025" t="s">
        <v>593</v>
      </c>
      <c r="M61" s="975" t="s">
        <v>204</v>
      </c>
      <c r="N61" s="955"/>
      <c r="O61" s="955"/>
      <c r="P61" s="956"/>
    </row>
    <row r="62" spans="1:16" ht="55.2" x14ac:dyDescent="0.25">
      <c r="A62" s="3935"/>
      <c r="B62" s="3938"/>
      <c r="C62" s="3941"/>
      <c r="D62" s="977"/>
      <c r="E62" s="3947"/>
      <c r="F62" s="3871"/>
      <c r="G62" s="3962"/>
      <c r="H62" s="986"/>
      <c r="I62" s="999"/>
      <c r="J62" s="999"/>
      <c r="K62" s="1000"/>
      <c r="L62" s="1026" t="s">
        <v>594</v>
      </c>
      <c r="M62" s="1001"/>
      <c r="N62" s="984"/>
      <c r="O62" s="984"/>
      <c r="P62" s="985"/>
    </row>
    <row r="63" spans="1:16" ht="27.6" x14ac:dyDescent="0.25">
      <c r="A63" s="3935"/>
      <c r="B63" s="3938"/>
      <c r="C63" s="3941"/>
      <c r="D63" s="977"/>
      <c r="E63" s="3947"/>
      <c r="F63" s="3871"/>
      <c r="G63" s="3962"/>
      <c r="H63" s="986"/>
      <c r="I63" s="999"/>
      <c r="J63" s="999"/>
      <c r="K63" s="1000"/>
      <c r="L63" s="1030" t="s">
        <v>595</v>
      </c>
      <c r="M63" s="1031" t="s">
        <v>204</v>
      </c>
      <c r="N63" s="1032"/>
      <c r="O63" s="1032"/>
      <c r="P63" s="1033"/>
    </row>
    <row r="64" spans="1:16" ht="55.2" x14ac:dyDescent="0.25">
      <c r="A64" s="3935"/>
      <c r="B64" s="3938"/>
      <c r="C64" s="3941"/>
      <c r="D64" s="977"/>
      <c r="E64" s="3947"/>
      <c r="F64" s="3871"/>
      <c r="G64" s="3962"/>
      <c r="H64" s="986"/>
      <c r="I64" s="999"/>
      <c r="J64" s="999"/>
      <c r="K64" s="1000"/>
      <c r="L64" s="1052" t="s">
        <v>596</v>
      </c>
      <c r="M64" s="1053" t="s">
        <v>204</v>
      </c>
      <c r="N64" s="1045"/>
      <c r="O64" s="1045"/>
      <c r="P64" s="985"/>
    </row>
    <row r="65" spans="1:16" ht="14.4" thickBot="1" x14ac:dyDescent="0.3">
      <c r="A65" s="3936"/>
      <c r="B65" s="3939"/>
      <c r="C65" s="3942"/>
      <c r="D65" s="957"/>
      <c r="E65" s="3948"/>
      <c r="F65" s="3872"/>
      <c r="G65" s="3963"/>
      <c r="H65" s="1002" t="s">
        <v>8</v>
      </c>
      <c r="I65" s="959">
        <f>SUM(I61:I61)</f>
        <v>0</v>
      </c>
      <c r="J65" s="959">
        <f>SUM(J61:J61)</f>
        <v>0</v>
      </c>
      <c r="K65" s="959">
        <f>SUM(K61:K61)</f>
        <v>0</v>
      </c>
      <c r="L65" s="1008"/>
      <c r="M65" s="1027"/>
      <c r="N65" s="1018"/>
      <c r="O65" s="1018"/>
      <c r="P65" s="1010"/>
    </row>
    <row r="66" spans="1:16" ht="27.6" customHeight="1" x14ac:dyDescent="0.25">
      <c r="A66" s="3934" t="s">
        <v>9</v>
      </c>
      <c r="B66" s="3937" t="s">
        <v>25</v>
      </c>
      <c r="C66" s="3940" t="s">
        <v>9</v>
      </c>
      <c r="D66" s="949"/>
      <c r="E66" s="3946" t="s">
        <v>597</v>
      </c>
      <c r="F66" s="3870" t="s">
        <v>46</v>
      </c>
      <c r="G66" s="3961" t="s">
        <v>109</v>
      </c>
      <c r="H66" s="950"/>
      <c r="I66" s="951"/>
      <c r="J66" s="951"/>
      <c r="K66" s="952"/>
      <c r="L66" s="1025" t="s">
        <v>598</v>
      </c>
      <c r="M66" s="975" t="s">
        <v>204</v>
      </c>
      <c r="N66" s="955"/>
      <c r="O66" s="955"/>
      <c r="P66" s="956"/>
    </row>
    <row r="67" spans="1:16" ht="27.6" x14ac:dyDescent="0.25">
      <c r="A67" s="3935"/>
      <c r="B67" s="3938"/>
      <c r="C67" s="3941"/>
      <c r="D67" s="977"/>
      <c r="E67" s="3947"/>
      <c r="F67" s="3871"/>
      <c r="G67" s="3962"/>
      <c r="H67" s="986" t="s">
        <v>27</v>
      </c>
      <c r="I67" s="999">
        <v>1</v>
      </c>
      <c r="J67" s="999">
        <v>1</v>
      </c>
      <c r="K67" s="1000">
        <v>1</v>
      </c>
      <c r="L67" s="3372" t="s">
        <v>599</v>
      </c>
      <c r="M67" s="1996" t="s">
        <v>204</v>
      </c>
      <c r="N67" s="984">
        <v>1</v>
      </c>
      <c r="O67" s="984">
        <v>1</v>
      </c>
      <c r="P67" s="3370" t="s">
        <v>1813</v>
      </c>
    </row>
    <row r="68" spans="1:16" ht="55.2" x14ac:dyDescent="0.25">
      <c r="A68" s="3935"/>
      <c r="B68" s="3938"/>
      <c r="C68" s="3941"/>
      <c r="D68" s="977"/>
      <c r="E68" s="3947"/>
      <c r="F68" s="3871"/>
      <c r="G68" s="3962"/>
      <c r="H68" s="986"/>
      <c r="I68" s="999"/>
      <c r="J68" s="999"/>
      <c r="K68" s="1000"/>
      <c r="L68" s="1026" t="s">
        <v>600</v>
      </c>
      <c r="M68" s="1001"/>
      <c r="N68" s="984"/>
      <c r="O68" s="984"/>
      <c r="P68" s="985"/>
    </row>
    <row r="69" spans="1:16" ht="14.4" thickBot="1" x14ac:dyDescent="0.3">
      <c r="A69" s="3936"/>
      <c r="B69" s="3939"/>
      <c r="C69" s="3942"/>
      <c r="D69" s="957"/>
      <c r="E69" s="3948"/>
      <c r="F69" s="3872"/>
      <c r="G69" s="3963"/>
      <c r="H69" s="1002" t="s">
        <v>8</v>
      </c>
      <c r="I69" s="959">
        <f>SUM(I66:I67)</f>
        <v>1</v>
      </c>
      <c r="J69" s="959">
        <f>SUM(J66:J67)</f>
        <v>1</v>
      </c>
      <c r="K69" s="959">
        <f>SUM(K66:K67)</f>
        <v>1</v>
      </c>
      <c r="L69" s="1008"/>
      <c r="M69" s="1027"/>
      <c r="N69" s="1018"/>
      <c r="O69" s="1018"/>
      <c r="P69" s="1010"/>
    </row>
    <row r="70" spans="1:16" ht="28.2" customHeight="1" thickBot="1" x14ac:dyDescent="0.3">
      <c r="A70" s="1017" t="s">
        <v>9</v>
      </c>
      <c r="B70" s="946" t="s">
        <v>25</v>
      </c>
      <c r="C70" s="3991" t="s">
        <v>308</v>
      </c>
      <c r="D70" s="3991"/>
      <c r="E70" s="3991"/>
      <c r="F70" s="3991"/>
      <c r="G70" s="3992"/>
      <c r="H70" s="1054" t="s">
        <v>8</v>
      </c>
      <c r="I70" s="1055">
        <f>I65+I69</f>
        <v>1</v>
      </c>
      <c r="J70" s="1055">
        <f>J65+J69</f>
        <v>1</v>
      </c>
      <c r="K70" s="1055">
        <f>K65+K69</f>
        <v>1</v>
      </c>
      <c r="L70" s="1056"/>
      <c r="M70" s="1056"/>
      <c r="N70" s="1056"/>
      <c r="O70" s="1056"/>
      <c r="P70" s="1057"/>
    </row>
    <row r="71" spans="1:16" ht="19.8" customHeight="1" thickBot="1" x14ac:dyDescent="0.3">
      <c r="A71" s="1017" t="s">
        <v>9</v>
      </c>
      <c r="B71" s="942" t="s">
        <v>26</v>
      </c>
      <c r="C71" s="3977" t="s">
        <v>601</v>
      </c>
      <c r="D71" s="3978"/>
      <c r="E71" s="3978"/>
      <c r="F71" s="3978"/>
      <c r="G71" s="3978"/>
      <c r="H71" s="3978"/>
      <c r="I71" s="3978"/>
      <c r="J71" s="3978"/>
      <c r="K71" s="3978"/>
      <c r="L71" s="3978"/>
      <c r="M71" s="3978"/>
      <c r="N71" s="3978"/>
      <c r="O71" s="3978"/>
      <c r="P71" s="944"/>
    </row>
    <row r="72" spans="1:16" ht="71.400000000000006" customHeight="1" thickBot="1" x14ac:dyDescent="0.3">
      <c r="A72" s="1017"/>
      <c r="B72" s="946"/>
      <c r="C72" s="943"/>
      <c r="D72" s="943"/>
      <c r="E72" s="943"/>
      <c r="F72" s="943"/>
      <c r="G72" s="943"/>
      <c r="H72" s="943"/>
      <c r="I72" s="943"/>
      <c r="J72" s="943"/>
      <c r="K72" s="943"/>
      <c r="L72" s="1024" t="s">
        <v>602</v>
      </c>
      <c r="M72" s="973" t="s">
        <v>204</v>
      </c>
      <c r="N72" s="1058">
        <v>2</v>
      </c>
      <c r="O72" s="3342">
        <v>0</v>
      </c>
      <c r="P72" s="3358" t="s">
        <v>1810</v>
      </c>
    </row>
    <row r="73" spans="1:16" ht="54.6" customHeight="1" x14ac:dyDescent="0.25">
      <c r="A73" s="3934" t="s">
        <v>9</v>
      </c>
      <c r="B73" s="3937" t="s">
        <v>26</v>
      </c>
      <c r="C73" s="3940" t="s">
        <v>7</v>
      </c>
      <c r="D73" s="949"/>
      <c r="E73" s="3946" t="s">
        <v>603</v>
      </c>
      <c r="F73" s="3870" t="s">
        <v>46</v>
      </c>
      <c r="G73" s="3993" t="s">
        <v>109</v>
      </c>
      <c r="H73" s="950"/>
      <c r="I73" s="3373"/>
      <c r="J73" s="951"/>
      <c r="K73" s="951"/>
      <c r="L73" s="3374" t="s">
        <v>604</v>
      </c>
      <c r="M73" s="2890" t="s">
        <v>204</v>
      </c>
      <c r="N73" s="955">
        <v>3</v>
      </c>
      <c r="O73" s="955">
        <v>9</v>
      </c>
      <c r="P73" s="2847" t="s">
        <v>1811</v>
      </c>
    </row>
    <row r="74" spans="1:16" ht="68.400000000000006" customHeight="1" x14ac:dyDescent="0.25">
      <c r="A74" s="3935"/>
      <c r="B74" s="3938"/>
      <c r="C74" s="3941"/>
      <c r="D74" s="977"/>
      <c r="E74" s="3947"/>
      <c r="F74" s="3871"/>
      <c r="G74" s="3994"/>
      <c r="H74" s="1060" t="s">
        <v>27</v>
      </c>
      <c r="I74" s="2584">
        <v>8</v>
      </c>
      <c r="J74" s="979">
        <v>0</v>
      </c>
      <c r="K74" s="979">
        <v>0</v>
      </c>
      <c r="L74" s="3359" t="s">
        <v>605</v>
      </c>
      <c r="M74" s="1996" t="s">
        <v>204</v>
      </c>
      <c r="N74" s="984">
        <v>1</v>
      </c>
      <c r="O74" s="984">
        <v>0</v>
      </c>
      <c r="P74" s="3381" t="s">
        <v>1826</v>
      </c>
    </row>
    <row r="75" spans="1:16" ht="41.4" x14ac:dyDescent="0.25">
      <c r="A75" s="3935"/>
      <c r="B75" s="3938"/>
      <c r="C75" s="3941"/>
      <c r="D75" s="977"/>
      <c r="E75" s="3947"/>
      <c r="F75" s="3871"/>
      <c r="G75" s="3994"/>
      <c r="H75" s="978" t="s">
        <v>27</v>
      </c>
      <c r="I75" s="2584">
        <v>6</v>
      </c>
      <c r="J75" s="979">
        <v>0</v>
      </c>
      <c r="K75" s="979">
        <v>0</v>
      </c>
      <c r="L75" s="3359" t="s">
        <v>606</v>
      </c>
      <c r="M75" s="1996" t="s">
        <v>204</v>
      </c>
      <c r="N75" s="984">
        <v>25</v>
      </c>
      <c r="O75" s="984">
        <v>0</v>
      </c>
      <c r="P75" s="3381" t="s">
        <v>1827</v>
      </c>
    </row>
    <row r="76" spans="1:16" ht="41.4" x14ac:dyDescent="0.25">
      <c r="A76" s="3935"/>
      <c r="B76" s="3938"/>
      <c r="C76" s="3941"/>
      <c r="D76" s="977"/>
      <c r="E76" s="3947"/>
      <c r="F76" s="3871"/>
      <c r="G76" s="3994"/>
      <c r="H76" s="1060"/>
      <c r="I76" s="1061"/>
      <c r="J76" s="987"/>
      <c r="K76" s="987"/>
      <c r="L76" s="3382" t="s">
        <v>607</v>
      </c>
      <c r="M76" s="1053" t="s">
        <v>204</v>
      </c>
      <c r="N76" s="1045">
        <v>2</v>
      </c>
      <c r="O76" s="984">
        <v>1</v>
      </c>
      <c r="P76" s="3375" t="s">
        <v>1828</v>
      </c>
    </row>
    <row r="77" spans="1:16" ht="27.6" x14ac:dyDescent="0.25">
      <c r="A77" s="3935"/>
      <c r="B77" s="3938"/>
      <c r="C77" s="3941"/>
      <c r="D77" s="977"/>
      <c r="E77" s="3947"/>
      <c r="F77" s="3871"/>
      <c r="G77" s="3994"/>
      <c r="H77" s="1062"/>
      <c r="I77" s="1061"/>
      <c r="J77" s="987"/>
      <c r="K77" s="987"/>
      <c r="L77" s="1030" t="s">
        <v>608</v>
      </c>
      <c r="M77" s="1031" t="s">
        <v>204</v>
      </c>
      <c r="N77" s="1032"/>
      <c r="O77" s="1032"/>
      <c r="P77" s="1033"/>
    </row>
    <row r="78" spans="1:16" ht="28.2" thickBot="1" x14ac:dyDescent="0.3">
      <c r="A78" s="3936"/>
      <c r="B78" s="3939"/>
      <c r="C78" s="3942"/>
      <c r="D78" s="957"/>
      <c r="E78" s="3948"/>
      <c r="F78" s="3872"/>
      <c r="G78" s="3995"/>
      <c r="H78" s="1063" t="s">
        <v>8</v>
      </c>
      <c r="I78" s="1064">
        <f>SUM(I73:I75)</f>
        <v>14</v>
      </c>
      <c r="J78" s="959">
        <f>SUM(J73:J75)</f>
        <v>0</v>
      </c>
      <c r="K78" s="959">
        <f>SUM(K73:K75)</f>
        <v>0</v>
      </c>
      <c r="L78" s="1035" t="s">
        <v>609</v>
      </c>
      <c r="M78" s="1065" t="s">
        <v>205</v>
      </c>
      <c r="N78" s="1018"/>
      <c r="O78" s="1018"/>
      <c r="P78" s="1010"/>
    </row>
    <row r="79" spans="1:16" ht="27.6" x14ac:dyDescent="0.25">
      <c r="A79" s="3934" t="s">
        <v>9</v>
      </c>
      <c r="B79" s="3937" t="s">
        <v>26</v>
      </c>
      <c r="C79" s="3940" t="s">
        <v>9</v>
      </c>
      <c r="D79" s="949"/>
      <c r="E79" s="3946" t="s">
        <v>610</v>
      </c>
      <c r="F79" s="3870" t="s">
        <v>46</v>
      </c>
      <c r="G79" s="3961" t="s">
        <v>109</v>
      </c>
      <c r="H79" s="950" t="s">
        <v>27</v>
      </c>
      <c r="I79" s="951">
        <v>0</v>
      </c>
      <c r="J79" s="951">
        <v>0</v>
      </c>
      <c r="K79" s="952">
        <v>0</v>
      </c>
      <c r="L79" s="1025" t="s">
        <v>611</v>
      </c>
      <c r="M79" s="975" t="s">
        <v>204</v>
      </c>
      <c r="N79" s="955"/>
      <c r="O79" s="955"/>
      <c r="P79" s="956"/>
    </row>
    <row r="80" spans="1:16" ht="41.4" x14ac:dyDescent="0.25">
      <c r="A80" s="3935"/>
      <c r="B80" s="3938"/>
      <c r="C80" s="3941"/>
      <c r="D80" s="977"/>
      <c r="E80" s="3947"/>
      <c r="F80" s="3871"/>
      <c r="G80" s="3962"/>
      <c r="H80" s="986"/>
      <c r="I80" s="999"/>
      <c r="J80" s="999"/>
      <c r="K80" s="1000"/>
      <c r="L80" s="1026" t="s">
        <v>612</v>
      </c>
      <c r="M80" s="1001" t="s">
        <v>204</v>
      </c>
      <c r="N80" s="984"/>
      <c r="O80" s="984"/>
      <c r="P80" s="985"/>
    </row>
    <row r="81" spans="1:16" ht="14.4" thickBot="1" x14ac:dyDescent="0.3">
      <c r="A81" s="3936"/>
      <c r="B81" s="3939"/>
      <c r="C81" s="3942"/>
      <c r="D81" s="957"/>
      <c r="E81" s="3948"/>
      <c r="F81" s="3872"/>
      <c r="G81" s="3963"/>
      <c r="H81" s="1002" t="s">
        <v>8</v>
      </c>
      <c r="I81" s="959">
        <f>SUM(I79:I79)</f>
        <v>0</v>
      </c>
      <c r="J81" s="959">
        <f>SUM(J79:J79)</f>
        <v>0</v>
      </c>
      <c r="K81" s="959">
        <f>SUM(K79:K79)</f>
        <v>0</v>
      </c>
      <c r="L81" s="1008"/>
      <c r="M81" s="1027"/>
      <c r="N81" s="1018"/>
      <c r="O81" s="1018"/>
      <c r="P81" s="1010"/>
    </row>
    <row r="82" spans="1:16" ht="14.4" customHeight="1" thickBot="1" x14ac:dyDescent="0.3">
      <c r="A82" s="964" t="s">
        <v>9</v>
      </c>
      <c r="B82" s="965" t="s">
        <v>26</v>
      </c>
      <c r="C82" s="3957" t="s">
        <v>308</v>
      </c>
      <c r="D82" s="3957"/>
      <c r="E82" s="3957"/>
      <c r="F82" s="3957"/>
      <c r="G82" s="3958"/>
      <c r="H82" s="966" t="s">
        <v>8</v>
      </c>
      <c r="I82" s="967">
        <f>I78+I81</f>
        <v>14</v>
      </c>
      <c r="J82" s="967">
        <f>J78+J81</f>
        <v>0</v>
      </c>
      <c r="K82" s="967">
        <f>K78+K81</f>
        <v>0</v>
      </c>
      <c r="L82" s="968"/>
      <c r="M82" s="968"/>
      <c r="N82" s="968"/>
      <c r="O82" s="968"/>
      <c r="P82" s="969"/>
    </row>
    <row r="83" spans="1:16" ht="14.4" thickBot="1" x14ac:dyDescent="0.3">
      <c r="A83" s="1017" t="s">
        <v>9</v>
      </c>
      <c r="B83" s="942" t="s">
        <v>29</v>
      </c>
      <c r="C83" s="3977" t="s">
        <v>613</v>
      </c>
      <c r="D83" s="3978"/>
      <c r="E83" s="3978"/>
      <c r="F83" s="3978"/>
      <c r="G83" s="3978"/>
      <c r="H83" s="3978"/>
      <c r="I83" s="3978"/>
      <c r="J83" s="3978"/>
      <c r="K83" s="3978"/>
      <c r="L83" s="3978"/>
      <c r="M83" s="3978"/>
      <c r="N83" s="3978"/>
      <c r="O83" s="3978"/>
      <c r="P83" s="944"/>
    </row>
    <row r="84" spans="1:16" ht="40.200000000000003" customHeight="1" thickBot="1" x14ac:dyDescent="0.3">
      <c r="A84" s="1017"/>
      <c r="B84" s="946"/>
      <c r="C84" s="943"/>
      <c r="D84" s="943"/>
      <c r="E84" s="943"/>
      <c r="F84" s="943"/>
      <c r="G84" s="943"/>
      <c r="H84" s="943"/>
      <c r="I84" s="943"/>
      <c r="J84" s="943"/>
      <c r="K84" s="943"/>
      <c r="L84" s="1024" t="s">
        <v>614</v>
      </c>
      <c r="M84" s="973" t="s">
        <v>204</v>
      </c>
      <c r="N84" s="1058"/>
      <c r="O84" s="1058"/>
      <c r="P84" s="1059"/>
    </row>
    <row r="85" spans="1:16" ht="60" customHeight="1" x14ac:dyDescent="0.25">
      <c r="A85" s="3934" t="s">
        <v>9</v>
      </c>
      <c r="B85" s="3937" t="s">
        <v>29</v>
      </c>
      <c r="C85" s="3940" t="s">
        <v>7</v>
      </c>
      <c r="D85" s="949"/>
      <c r="E85" s="3946" t="s">
        <v>615</v>
      </c>
      <c r="F85" s="3870" t="s">
        <v>46</v>
      </c>
      <c r="G85" s="3961" t="s">
        <v>109</v>
      </c>
      <c r="H85" s="950" t="s">
        <v>27</v>
      </c>
      <c r="I85" s="951">
        <v>0</v>
      </c>
      <c r="J85" s="951">
        <v>0</v>
      </c>
      <c r="K85" s="952">
        <v>0</v>
      </c>
      <c r="L85" s="1066" t="s">
        <v>616</v>
      </c>
      <c r="M85" s="975" t="s">
        <v>204</v>
      </c>
      <c r="N85" s="955"/>
      <c r="O85" s="955"/>
      <c r="P85" s="956"/>
    </row>
    <row r="86" spans="1:16" ht="55.2" x14ac:dyDescent="0.25">
      <c r="A86" s="3935"/>
      <c r="B86" s="3938"/>
      <c r="C86" s="3941"/>
      <c r="D86" s="977"/>
      <c r="E86" s="3947"/>
      <c r="F86" s="3871"/>
      <c r="G86" s="3962"/>
      <c r="H86" s="986"/>
      <c r="I86" s="999"/>
      <c r="J86" s="999"/>
      <c r="K86" s="1000"/>
      <c r="L86" s="1030" t="s">
        <v>617</v>
      </c>
      <c r="M86" s="1031" t="s">
        <v>618</v>
      </c>
      <c r="N86" s="1032"/>
      <c r="O86" s="1032"/>
      <c r="P86" s="1033"/>
    </row>
    <row r="87" spans="1:16" ht="42" thickBot="1" x14ac:dyDescent="0.3">
      <c r="A87" s="3936"/>
      <c r="B87" s="3939"/>
      <c r="C87" s="3942"/>
      <c r="D87" s="957"/>
      <c r="E87" s="3948"/>
      <c r="F87" s="3872"/>
      <c r="G87" s="3963"/>
      <c r="H87" s="1002" t="s">
        <v>8</v>
      </c>
      <c r="I87" s="1003">
        <f>SUM(I85:I85)</f>
        <v>0</v>
      </c>
      <c r="J87" s="1003">
        <f>SUM(J85:J85)</f>
        <v>0</v>
      </c>
      <c r="K87" s="1003">
        <f>SUM(K85:K85)</f>
        <v>0</v>
      </c>
      <c r="L87" s="1067" t="s">
        <v>619</v>
      </c>
      <c r="M87" s="1027" t="s">
        <v>204</v>
      </c>
      <c r="N87" s="1018"/>
      <c r="O87" s="1018"/>
      <c r="P87" s="1010"/>
    </row>
    <row r="88" spans="1:16" ht="14.4" customHeight="1" thickBot="1" x14ac:dyDescent="0.3">
      <c r="A88" s="964" t="s">
        <v>9</v>
      </c>
      <c r="B88" s="965" t="s">
        <v>29</v>
      </c>
      <c r="C88" s="3957" t="s">
        <v>308</v>
      </c>
      <c r="D88" s="3957"/>
      <c r="E88" s="3957"/>
      <c r="F88" s="3957"/>
      <c r="G88" s="3958"/>
      <c r="H88" s="966" t="s">
        <v>8</v>
      </c>
      <c r="I88" s="967">
        <f>I87</f>
        <v>0</v>
      </c>
      <c r="J88" s="967">
        <f>J87</f>
        <v>0</v>
      </c>
      <c r="K88" s="967">
        <f>K87</f>
        <v>0</v>
      </c>
      <c r="L88" s="968"/>
      <c r="M88" s="968"/>
      <c r="N88" s="968"/>
      <c r="O88" s="968"/>
      <c r="P88" s="969"/>
    </row>
    <row r="89" spans="1:16" ht="14.4" customHeight="1" thickBot="1" x14ac:dyDescent="0.3">
      <c r="A89" s="964" t="s">
        <v>29</v>
      </c>
      <c r="B89" s="965"/>
      <c r="C89" s="3964" t="s">
        <v>309</v>
      </c>
      <c r="D89" s="3964"/>
      <c r="E89" s="3964"/>
      <c r="F89" s="3964"/>
      <c r="G89" s="3965"/>
      <c r="H89" s="1011" t="s">
        <v>8</v>
      </c>
      <c r="I89" s="1012">
        <f>I40+I57+I70+I82+I88</f>
        <v>1237</v>
      </c>
      <c r="J89" s="1012">
        <f>J40+J57+J70+J82+J88</f>
        <v>3062.9</v>
      </c>
      <c r="K89" s="1012">
        <f>K40+K57+K70+K82+K88</f>
        <v>3062.6</v>
      </c>
      <c r="L89" s="1013"/>
      <c r="M89" s="1013"/>
      <c r="N89" s="1013"/>
      <c r="O89" s="1013"/>
      <c r="P89" s="1014"/>
    </row>
    <row r="90" spans="1:16" ht="14.4" thickBot="1" x14ac:dyDescent="0.3">
      <c r="A90" s="3996" t="s">
        <v>12</v>
      </c>
      <c r="B90" s="3997"/>
      <c r="C90" s="3997"/>
      <c r="D90" s="3997"/>
      <c r="E90" s="3997"/>
      <c r="F90" s="3997"/>
      <c r="G90" s="3997"/>
      <c r="H90" s="3998"/>
      <c r="I90" s="2658">
        <f>I89+I29</f>
        <v>1241</v>
      </c>
      <c r="J90" s="2658">
        <f>J89+J29</f>
        <v>3062.9</v>
      </c>
      <c r="K90" s="2658">
        <f>K89+K29</f>
        <v>3062.6</v>
      </c>
      <c r="L90" s="3999"/>
      <c r="M90" s="4000"/>
      <c r="N90" s="4000"/>
      <c r="O90" s="4000"/>
      <c r="P90" s="4001"/>
    </row>
    <row r="91" spans="1:16" ht="13.8" x14ac:dyDescent="0.25">
      <c r="A91" s="1068" t="s">
        <v>431</v>
      </c>
      <c r="B91" s="1068"/>
      <c r="C91" s="1068"/>
      <c r="D91" s="1068"/>
      <c r="E91" s="1068"/>
      <c r="F91" s="1068"/>
      <c r="G91" s="1068"/>
      <c r="H91" s="1068"/>
      <c r="I91" s="1068"/>
      <c r="J91" s="1068"/>
      <c r="K91" s="1068"/>
      <c r="L91" s="1069"/>
      <c r="M91" s="1070"/>
      <c r="N91" s="1071"/>
      <c r="O91" s="1071"/>
      <c r="P91" s="1071"/>
    </row>
    <row r="92" spans="1:16" ht="13.8" x14ac:dyDescent="0.25">
      <c r="A92" s="1072"/>
      <c r="B92" s="1072"/>
      <c r="C92" s="1072"/>
      <c r="D92" s="1072"/>
      <c r="E92" s="1072"/>
      <c r="F92" s="1072"/>
      <c r="G92" s="1072"/>
      <c r="H92" s="1072"/>
      <c r="I92" s="1072"/>
      <c r="J92" s="1072"/>
      <c r="K92" s="1072"/>
      <c r="L92" s="1070"/>
      <c r="M92" s="1070"/>
      <c r="N92" s="1071"/>
      <c r="O92" s="1071"/>
      <c r="P92" s="1071"/>
    </row>
    <row r="93" spans="1:16" ht="13.8" x14ac:dyDescent="0.25">
      <c r="A93" s="1072"/>
      <c r="B93" s="1072"/>
      <c r="C93" s="1072"/>
      <c r="D93" s="1072"/>
      <c r="E93" s="1072"/>
      <c r="F93" s="1072"/>
      <c r="G93" s="1072"/>
      <c r="H93" s="1072"/>
      <c r="I93" s="1072"/>
      <c r="J93" s="1072"/>
      <c r="K93" s="1072"/>
      <c r="L93" s="1070"/>
      <c r="M93" s="1070"/>
      <c r="N93" s="1071"/>
      <c r="O93" s="1071"/>
      <c r="P93" s="1071"/>
    </row>
    <row r="94" spans="1:16" ht="13.8" x14ac:dyDescent="0.25">
      <c r="A94" s="1072"/>
      <c r="B94" s="1072"/>
      <c r="C94" s="1072"/>
      <c r="D94" s="1072"/>
      <c r="E94" s="1072"/>
      <c r="F94" s="1072"/>
      <c r="G94" s="1072"/>
      <c r="H94" s="1072"/>
      <c r="I94" s="1072"/>
      <c r="J94" s="1072"/>
      <c r="K94" s="1072"/>
      <c r="L94" s="1070"/>
      <c r="M94" s="1070"/>
      <c r="N94" s="1071"/>
      <c r="O94" s="1071"/>
      <c r="P94" s="1071"/>
    </row>
    <row r="95" spans="1:16" ht="13.8" x14ac:dyDescent="0.25">
      <c r="A95" s="1072"/>
      <c r="B95" s="1072"/>
      <c r="C95" s="1072"/>
      <c r="D95" s="1072"/>
      <c r="E95" s="1072"/>
      <c r="F95" s="1072"/>
      <c r="G95" s="1072"/>
      <c r="H95" s="1072"/>
      <c r="I95" s="1072"/>
      <c r="J95" s="1072"/>
      <c r="K95" s="1072"/>
      <c r="L95" s="1070"/>
      <c r="M95" s="1070"/>
      <c r="N95" s="1071"/>
      <c r="O95" s="1071"/>
      <c r="P95" s="1071"/>
    </row>
    <row r="96" spans="1:16" ht="13.8" x14ac:dyDescent="0.25">
      <c r="A96" s="1072"/>
      <c r="B96" s="1072"/>
      <c r="C96" s="1072"/>
      <c r="D96" s="1072"/>
      <c r="E96" s="1072"/>
      <c r="F96" s="1072"/>
      <c r="G96" s="1072"/>
      <c r="H96" s="1072"/>
      <c r="I96" s="1072"/>
      <c r="J96" s="1072"/>
      <c r="K96" s="1072"/>
      <c r="L96" s="1070"/>
      <c r="M96" s="1070"/>
      <c r="N96" s="1071"/>
      <c r="O96" s="1071"/>
      <c r="P96" s="1071"/>
    </row>
    <row r="97" spans="1:16" ht="13.8" x14ac:dyDescent="0.25">
      <c r="A97" s="1072"/>
      <c r="B97" s="1072"/>
      <c r="C97" s="1072"/>
      <c r="D97" s="1072"/>
      <c r="E97" s="1072"/>
      <c r="F97" s="1072"/>
      <c r="G97" s="1072"/>
      <c r="H97" s="1072"/>
      <c r="I97" s="1072"/>
      <c r="J97" s="1072"/>
      <c r="K97" s="1072"/>
      <c r="L97" s="1070"/>
      <c r="M97" s="1070"/>
      <c r="N97" s="1071"/>
      <c r="O97" s="1071"/>
      <c r="P97" s="1071"/>
    </row>
    <row r="98" spans="1:16" ht="14.4" thickBot="1" x14ac:dyDescent="0.3">
      <c r="A98" s="19"/>
      <c r="B98" s="19"/>
      <c r="C98" s="19"/>
      <c r="D98" s="19"/>
      <c r="E98" s="4002" t="s">
        <v>13</v>
      </c>
      <c r="F98" s="4002"/>
      <c r="G98" s="4002"/>
      <c r="H98" s="4002"/>
      <c r="I98" s="4002"/>
      <c r="J98" s="4002"/>
      <c r="K98" s="4002"/>
      <c r="L98" s="1073"/>
      <c r="M98" s="1073"/>
      <c r="N98" s="1074"/>
      <c r="O98" s="1074"/>
      <c r="P98" s="1074"/>
    </row>
    <row r="99" spans="1:16" ht="51.6" thickBot="1" x14ac:dyDescent="0.3">
      <c r="A99" s="19"/>
      <c r="B99" s="19"/>
      <c r="C99" s="19"/>
      <c r="D99" s="19"/>
      <c r="E99" s="1075"/>
      <c r="F99" s="1076"/>
      <c r="G99" s="1076"/>
      <c r="H99" s="1077"/>
      <c r="I99" s="223" t="s">
        <v>192</v>
      </c>
      <c r="J99" s="233" t="s">
        <v>193</v>
      </c>
      <c r="K99" s="31" t="s">
        <v>83</v>
      </c>
      <c r="L99" s="140"/>
      <c r="M99" s="140"/>
      <c r="N99" s="1074"/>
      <c r="O99" s="1074"/>
      <c r="P99" s="1074"/>
    </row>
    <row r="100" spans="1:16" ht="14.4" thickBot="1" x14ac:dyDescent="0.3">
      <c r="A100" s="19"/>
      <c r="B100" s="19"/>
      <c r="C100" s="19"/>
      <c r="D100" s="19"/>
      <c r="E100" s="4003" t="s">
        <v>14</v>
      </c>
      <c r="F100" s="4004"/>
      <c r="G100" s="4004"/>
      <c r="H100" s="4005"/>
      <c r="I100" s="2655">
        <f>SUM(I101:I111)</f>
        <v>1241</v>
      </c>
      <c r="J100" s="2655">
        <f>SUM(J101:J111)</f>
        <v>3062.9</v>
      </c>
      <c r="K100" s="2655">
        <f>SUM(K101:K111)</f>
        <v>3062.6</v>
      </c>
      <c r="L100" s="1078"/>
      <c r="M100" s="140"/>
      <c r="N100" s="1074"/>
      <c r="O100" s="1074"/>
      <c r="P100" s="1074"/>
    </row>
    <row r="101" spans="1:16" ht="13.8" x14ac:dyDescent="0.25">
      <c r="A101" s="19"/>
      <c r="B101" s="19"/>
      <c r="C101" s="19"/>
      <c r="D101" s="19"/>
      <c r="E101" s="4006" t="s">
        <v>620</v>
      </c>
      <c r="F101" s="4007"/>
      <c r="G101" s="4007"/>
      <c r="H101" s="4008"/>
      <c r="I101" s="2656">
        <v>1241</v>
      </c>
      <c r="J101" s="2657">
        <v>3062.9</v>
      </c>
      <c r="K101" s="2656">
        <v>3062.6</v>
      </c>
      <c r="L101" s="140"/>
      <c r="M101" s="140"/>
      <c r="N101" s="1074"/>
      <c r="O101" s="1074"/>
      <c r="P101" s="1074"/>
    </row>
    <row r="102" spans="1:16" ht="13.8" x14ac:dyDescent="0.25">
      <c r="A102" s="19"/>
      <c r="B102" s="19"/>
      <c r="C102" s="19"/>
      <c r="D102" s="19"/>
      <c r="E102" s="4006" t="s">
        <v>621</v>
      </c>
      <c r="F102" s="4007"/>
      <c r="G102" s="4007"/>
      <c r="H102" s="4008"/>
      <c r="I102" s="1079"/>
      <c r="J102" s="1080"/>
      <c r="K102" s="1079"/>
      <c r="L102" s="140"/>
      <c r="M102" s="140"/>
      <c r="N102" s="1074"/>
      <c r="O102" s="1074"/>
      <c r="P102" s="1074"/>
    </row>
    <row r="103" spans="1:16" ht="13.8" x14ac:dyDescent="0.25">
      <c r="A103" s="19"/>
      <c r="B103" s="19"/>
      <c r="C103" s="19"/>
      <c r="D103" s="19"/>
      <c r="E103" s="4006" t="s">
        <v>622</v>
      </c>
      <c r="F103" s="4007"/>
      <c r="G103" s="4007"/>
      <c r="H103" s="4008"/>
      <c r="I103" s="1081"/>
      <c r="J103" s="1082"/>
      <c r="K103" s="1081"/>
      <c r="L103" s="140"/>
      <c r="M103" s="140"/>
      <c r="N103" s="1074"/>
      <c r="O103" s="1074"/>
      <c r="P103" s="1074"/>
    </row>
    <row r="104" spans="1:16" ht="13.8" x14ac:dyDescent="0.25">
      <c r="A104" s="19"/>
      <c r="B104" s="19"/>
      <c r="C104" s="19"/>
      <c r="D104" s="19"/>
      <c r="E104" s="4006" t="s">
        <v>623</v>
      </c>
      <c r="F104" s="4007"/>
      <c r="G104" s="4007"/>
      <c r="H104" s="4008"/>
      <c r="I104" s="1081"/>
      <c r="J104" s="1082"/>
      <c r="K104" s="1081"/>
      <c r="L104" s="140"/>
      <c r="M104" s="140"/>
      <c r="N104" s="1074"/>
      <c r="O104" s="1074"/>
      <c r="P104" s="1074"/>
    </row>
    <row r="105" spans="1:16" ht="13.8" x14ac:dyDescent="0.25">
      <c r="A105" s="140"/>
      <c r="B105" s="1074"/>
      <c r="C105" s="1074"/>
      <c r="D105" s="1074"/>
      <c r="E105" s="3583" t="s">
        <v>437</v>
      </c>
      <c r="F105" s="3584"/>
      <c r="G105" s="3584"/>
      <c r="H105" s="3585"/>
      <c r="I105" s="1083"/>
      <c r="J105" s="1084"/>
      <c r="K105" s="1083"/>
      <c r="L105" s="140"/>
      <c r="M105" s="140"/>
      <c r="N105" s="1074"/>
      <c r="O105" s="1074"/>
      <c r="P105" s="1074"/>
    </row>
    <row r="106" spans="1:16" ht="13.8" x14ac:dyDescent="0.25">
      <c r="A106" s="140"/>
      <c r="B106" s="1074"/>
      <c r="C106" s="1074"/>
      <c r="D106" s="1074"/>
      <c r="E106" s="1085" t="s">
        <v>438</v>
      </c>
      <c r="F106" s="1086"/>
      <c r="G106" s="1086"/>
      <c r="H106" s="1087"/>
      <c r="I106" s="1088"/>
      <c r="J106" s="1089"/>
      <c r="K106" s="1088"/>
      <c r="L106" s="140"/>
      <c r="M106" s="140"/>
      <c r="N106" s="1074"/>
      <c r="O106" s="1074"/>
      <c r="P106" s="1074"/>
    </row>
    <row r="107" spans="1:16" ht="13.8" x14ac:dyDescent="0.25">
      <c r="A107" s="140"/>
      <c r="B107" s="1074"/>
      <c r="C107" s="1074"/>
      <c r="D107" s="1074"/>
      <c r="E107" s="4009" t="s">
        <v>624</v>
      </c>
      <c r="F107" s="4010"/>
      <c r="G107" s="4010"/>
      <c r="H107" s="4011"/>
      <c r="I107" s="1088"/>
      <c r="J107" s="1089"/>
      <c r="K107" s="1088"/>
      <c r="L107" s="140"/>
      <c r="M107" s="140"/>
      <c r="N107" s="237"/>
      <c r="O107" s="237"/>
      <c r="P107" s="237"/>
    </row>
    <row r="108" spans="1:16" ht="13.8" x14ac:dyDescent="0.25">
      <c r="A108" s="140"/>
      <c r="B108" s="1074"/>
      <c r="C108" s="1074"/>
      <c r="D108" s="1074"/>
      <c r="E108" s="4009" t="s">
        <v>625</v>
      </c>
      <c r="F108" s="4010"/>
      <c r="G108" s="4010"/>
      <c r="H108" s="4011"/>
      <c r="I108" s="1091"/>
      <c r="J108" s="1092"/>
      <c r="K108" s="1091"/>
      <c r="L108" s="140"/>
      <c r="M108" s="140"/>
      <c r="N108" s="1074"/>
      <c r="O108" s="1074"/>
      <c r="P108" s="1074"/>
    </row>
    <row r="109" spans="1:16" ht="13.8" x14ac:dyDescent="0.25">
      <c r="A109" s="140"/>
      <c r="B109" s="1074"/>
      <c r="C109" s="1074"/>
      <c r="D109" s="1074"/>
      <c r="E109" s="4009" t="s">
        <v>441</v>
      </c>
      <c r="F109" s="4010"/>
      <c r="G109" s="4010"/>
      <c r="H109" s="4011"/>
      <c r="I109" s="1091"/>
      <c r="J109" s="1092"/>
      <c r="K109" s="1091"/>
      <c r="L109" s="140"/>
      <c r="M109" s="140"/>
      <c r="N109" s="1074"/>
      <c r="O109" s="1074"/>
      <c r="P109" s="1074"/>
    </row>
    <row r="110" spans="1:16" ht="13.8" x14ac:dyDescent="0.25">
      <c r="A110" s="140"/>
      <c r="B110" s="1074"/>
      <c r="C110" s="1074"/>
      <c r="D110" s="1074"/>
      <c r="E110" s="4009" t="s">
        <v>442</v>
      </c>
      <c r="F110" s="4010"/>
      <c r="G110" s="4010"/>
      <c r="H110" s="4011"/>
      <c r="I110" s="1091"/>
      <c r="J110" s="1092"/>
      <c r="K110" s="1091"/>
      <c r="L110" s="140"/>
      <c r="M110" s="140"/>
      <c r="N110" s="1074"/>
      <c r="O110" s="1074"/>
      <c r="P110" s="1074"/>
    </row>
    <row r="111" spans="1:16" ht="14.4" thickBot="1" x14ac:dyDescent="0.3">
      <c r="A111" s="1086"/>
      <c r="B111" s="1086"/>
      <c r="C111" s="1086"/>
      <c r="D111" s="1086"/>
      <c r="E111" s="4012" t="s">
        <v>626</v>
      </c>
      <c r="F111" s="4013"/>
      <c r="G111" s="4013"/>
      <c r="H111" s="4014"/>
      <c r="I111" s="1094"/>
      <c r="J111" s="1095"/>
      <c r="K111" s="1094"/>
      <c r="L111" s="140"/>
      <c r="M111" s="140"/>
      <c r="N111" s="1086"/>
      <c r="O111" s="1086"/>
      <c r="P111" s="1086"/>
    </row>
    <row r="112" spans="1:16" ht="14.4" thickBot="1" x14ac:dyDescent="0.3">
      <c r="A112" s="1086"/>
      <c r="B112" s="1086"/>
      <c r="C112" s="1086"/>
      <c r="D112" s="1086"/>
      <c r="E112" s="4015" t="s">
        <v>15</v>
      </c>
      <c r="F112" s="4016"/>
      <c r="G112" s="4016"/>
      <c r="H112" s="4016"/>
      <c r="I112" s="1096"/>
      <c r="J112" s="1096"/>
      <c r="K112" s="1097"/>
      <c r="L112" s="140"/>
      <c r="M112" s="140"/>
      <c r="N112" s="1086"/>
      <c r="O112" s="1086"/>
      <c r="P112" s="1086"/>
    </row>
    <row r="113" spans="1:16" ht="14.4" thickBot="1" x14ac:dyDescent="0.3">
      <c r="A113" s="1086"/>
      <c r="B113" s="1086"/>
      <c r="C113" s="1086"/>
      <c r="D113" s="1086"/>
      <c r="E113" s="4017" t="s">
        <v>627</v>
      </c>
      <c r="F113" s="4018"/>
      <c r="G113" s="4018"/>
      <c r="H113" s="4019"/>
      <c r="I113" s="1098"/>
      <c r="J113" s="1098"/>
      <c r="K113" s="1099"/>
      <c r="L113" s="1086"/>
      <c r="M113" s="1086"/>
      <c r="N113" s="1086"/>
      <c r="O113" s="1086"/>
      <c r="P113" s="1086"/>
    </row>
    <row r="114" spans="1:16" ht="14.4" thickBot="1" x14ac:dyDescent="0.3">
      <c r="A114" s="1086"/>
      <c r="B114" s="1086"/>
      <c r="C114" s="1086"/>
      <c r="D114" s="1086"/>
      <c r="E114" s="4020"/>
      <c r="F114" s="4021"/>
      <c r="G114" s="4021"/>
      <c r="H114" s="4022"/>
      <c r="I114" s="1100"/>
      <c r="J114" s="1100"/>
      <c r="K114" s="1101"/>
      <c r="L114" s="1086"/>
      <c r="M114" s="1086"/>
      <c r="N114" s="1086"/>
      <c r="O114" s="1086"/>
      <c r="P114" s="1086"/>
    </row>
  </sheetData>
  <mergeCells count="140">
    <mergeCell ref="E105:H105"/>
    <mergeCell ref="E107:H107"/>
    <mergeCell ref="E108:H108"/>
    <mergeCell ref="E109:H109"/>
    <mergeCell ref="E110:H110"/>
    <mergeCell ref="E111:H111"/>
    <mergeCell ref="E112:H112"/>
    <mergeCell ref="E113:H113"/>
    <mergeCell ref="E114:H114"/>
    <mergeCell ref="C89:G89"/>
    <mergeCell ref="A90:H90"/>
    <mergeCell ref="L90:P90"/>
    <mergeCell ref="E98:K98"/>
    <mergeCell ref="E100:H100"/>
    <mergeCell ref="E101:H101"/>
    <mergeCell ref="E102:H102"/>
    <mergeCell ref="E103:H103"/>
    <mergeCell ref="E104:H104"/>
    <mergeCell ref="C82:G82"/>
    <mergeCell ref="C83:O83"/>
    <mergeCell ref="A85:A87"/>
    <mergeCell ref="B85:B87"/>
    <mergeCell ref="C85:C87"/>
    <mergeCell ref="E85:E87"/>
    <mergeCell ref="F85:F87"/>
    <mergeCell ref="G85:G87"/>
    <mergeCell ref="C88:G88"/>
    <mergeCell ref="C70:G70"/>
    <mergeCell ref="C71:O71"/>
    <mergeCell ref="A73:A78"/>
    <mergeCell ref="B73:B78"/>
    <mergeCell ref="C73:C78"/>
    <mergeCell ref="E73:E78"/>
    <mergeCell ref="F73:F78"/>
    <mergeCell ref="G73:G78"/>
    <mergeCell ref="A79:A81"/>
    <mergeCell ref="B79:B81"/>
    <mergeCell ref="C79:C81"/>
    <mergeCell ref="E79:E81"/>
    <mergeCell ref="F79:F81"/>
    <mergeCell ref="G79:G81"/>
    <mergeCell ref="C57:G57"/>
    <mergeCell ref="C58:O58"/>
    <mergeCell ref="A61:A65"/>
    <mergeCell ref="B61:B65"/>
    <mergeCell ref="C61:C65"/>
    <mergeCell ref="E61:E65"/>
    <mergeCell ref="F61:F65"/>
    <mergeCell ref="G61:G65"/>
    <mergeCell ref="A66:A69"/>
    <mergeCell ref="B66:B69"/>
    <mergeCell ref="C66:C69"/>
    <mergeCell ref="E66:E69"/>
    <mergeCell ref="F66:F69"/>
    <mergeCell ref="G66:G69"/>
    <mergeCell ref="A12:A13"/>
    <mergeCell ref="B12:B13"/>
    <mergeCell ref="C12:C13"/>
    <mergeCell ref="E12:E13"/>
    <mergeCell ref="F12:F13"/>
    <mergeCell ref="G12:G13"/>
    <mergeCell ref="C14:G14"/>
    <mergeCell ref="C15:O15"/>
    <mergeCell ref="A54:A56"/>
    <mergeCell ref="B54:B56"/>
    <mergeCell ref="C54:C56"/>
    <mergeCell ref="D54:D56"/>
    <mergeCell ref="E54:E56"/>
    <mergeCell ref="F54:F56"/>
    <mergeCell ref="G54:G56"/>
    <mergeCell ref="B50:B53"/>
    <mergeCell ref="C50:C53"/>
    <mergeCell ref="E50:E53"/>
    <mergeCell ref="F50:F53"/>
    <mergeCell ref="G50:G53"/>
    <mergeCell ref="C41:O41"/>
    <mergeCell ref="B44:B46"/>
    <mergeCell ref="C44:C46"/>
    <mergeCell ref="E44:E46"/>
    <mergeCell ref="A5:A7"/>
    <mergeCell ref="B5:B7"/>
    <mergeCell ref="C5:C7"/>
    <mergeCell ref="D5:D7"/>
    <mergeCell ref="E5:E7"/>
    <mergeCell ref="F5:F7"/>
    <mergeCell ref="G5:G7"/>
    <mergeCell ref="H5:H7"/>
    <mergeCell ref="I5:I7"/>
    <mergeCell ref="B47:B49"/>
    <mergeCell ref="I1:M1"/>
    <mergeCell ref="D2:N2"/>
    <mergeCell ref="J5:J7"/>
    <mergeCell ref="K5:K7"/>
    <mergeCell ref="L5:P5"/>
    <mergeCell ref="L6:L7"/>
    <mergeCell ref="M6:M7"/>
    <mergeCell ref="N6:P6"/>
    <mergeCell ref="E17:E20"/>
    <mergeCell ref="F17:F20"/>
    <mergeCell ref="G17:G20"/>
    <mergeCell ref="C10:O10"/>
    <mergeCell ref="F47:F49"/>
    <mergeCell ref="G47:G49"/>
    <mergeCell ref="C40:G40"/>
    <mergeCell ref="P36:P37"/>
    <mergeCell ref="A44:A46"/>
    <mergeCell ref="B38:B39"/>
    <mergeCell ref="C38:C39"/>
    <mergeCell ref="E38:E39"/>
    <mergeCell ref="B36:B37"/>
    <mergeCell ref="C36:C37"/>
    <mergeCell ref="E36:E37"/>
    <mergeCell ref="F36:F37"/>
    <mergeCell ref="G36:G37"/>
    <mergeCell ref="F44:F46"/>
    <mergeCell ref="G44:G46"/>
    <mergeCell ref="A24:A27"/>
    <mergeCell ref="B24:B27"/>
    <mergeCell ref="C24:C27"/>
    <mergeCell ref="D24:D27"/>
    <mergeCell ref="E24:E27"/>
    <mergeCell ref="A17:A20"/>
    <mergeCell ref="B17:B20"/>
    <mergeCell ref="C17:C20"/>
    <mergeCell ref="A47:A49"/>
    <mergeCell ref="C47:C49"/>
    <mergeCell ref="E47:E49"/>
    <mergeCell ref="C21:G21"/>
    <mergeCell ref="D22:P22"/>
    <mergeCell ref="F24:F27"/>
    <mergeCell ref="G24:G27"/>
    <mergeCell ref="C28:G28"/>
    <mergeCell ref="C29:G29"/>
    <mergeCell ref="B31:K31"/>
    <mergeCell ref="B32:K32"/>
    <mergeCell ref="C33:O33"/>
    <mergeCell ref="A36:A37"/>
    <mergeCell ref="A38:A39"/>
    <mergeCell ref="F38:F39"/>
    <mergeCell ref="G38:G39"/>
  </mergeCells>
  <pageMargins left="0.7" right="0.7" top="0.75" bottom="0.75" header="0.3" footer="0.3"/>
  <pageSetup paperSize="9"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7"/>
  <sheetViews>
    <sheetView topLeftCell="A7" workbookViewId="0">
      <selection activeCell="O52" sqref="O5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36.6640625" customWidth="1"/>
    <col min="13" max="13" width="9.109375" customWidth="1"/>
    <col min="14" max="14" width="6.88671875" customWidth="1"/>
    <col min="15" max="15" width="6.5546875" customWidth="1"/>
    <col min="16" max="16" width="29.5546875" customWidth="1"/>
  </cols>
  <sheetData>
    <row r="2" spans="1:16" x14ac:dyDescent="0.25">
      <c r="A2" s="3"/>
      <c r="B2" s="1102"/>
      <c r="C2" s="1102"/>
      <c r="D2" s="4023" t="s">
        <v>191</v>
      </c>
      <c r="E2" s="3554"/>
      <c r="F2" s="3554"/>
      <c r="G2" s="3554"/>
      <c r="H2" s="3554"/>
      <c r="I2" s="3554"/>
      <c r="J2" s="3554"/>
      <c r="K2" s="3554"/>
      <c r="L2" s="3554"/>
      <c r="M2" s="3554"/>
      <c r="N2" s="3554"/>
      <c r="O2" s="3554"/>
    </row>
    <row r="3" spans="1:16" ht="13.8" x14ac:dyDescent="0.25">
      <c r="A3" s="28"/>
      <c r="B3" s="1103"/>
      <c r="C3" s="1103"/>
      <c r="D3" s="4024" t="s">
        <v>111</v>
      </c>
      <c r="E3" s="4024"/>
      <c r="F3" s="4024"/>
      <c r="G3" s="4024"/>
      <c r="H3" s="4024"/>
      <c r="I3" s="3832"/>
      <c r="J3" s="1104"/>
      <c r="K3" s="1104"/>
      <c r="L3" s="1104"/>
      <c r="M3" s="1104"/>
      <c r="N3" s="1104"/>
      <c r="O3" s="1104"/>
    </row>
    <row r="4" spans="1:16" ht="16.2" thickBot="1" x14ac:dyDescent="0.35">
      <c r="F4" s="832"/>
      <c r="G4" s="832"/>
      <c r="H4" s="832"/>
      <c r="I4" s="832"/>
      <c r="J4" s="832"/>
      <c r="K4" s="832"/>
      <c r="P4" t="s">
        <v>513</v>
      </c>
    </row>
    <row r="5" spans="1:16" ht="14.4"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71.6"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4.4" thickBot="1" x14ac:dyDescent="0.3">
      <c r="A8" s="834" t="s">
        <v>7</v>
      </c>
      <c r="B8" s="665"/>
      <c r="C8" s="835" t="s">
        <v>628</v>
      </c>
      <c r="D8" s="836"/>
      <c r="E8" s="837"/>
      <c r="F8" s="836"/>
      <c r="G8" s="836"/>
      <c r="H8" s="836"/>
      <c r="I8" s="838"/>
      <c r="J8" s="839"/>
      <c r="K8" s="838"/>
      <c r="L8" s="840"/>
      <c r="M8" s="840"/>
      <c r="N8" s="838"/>
      <c r="O8" s="839"/>
      <c r="P8" s="841"/>
    </row>
    <row r="9" spans="1:16" ht="48.6" thickBot="1" x14ac:dyDescent="0.3">
      <c r="A9" s="666"/>
      <c r="B9" s="667"/>
      <c r="C9" s="668"/>
      <c r="D9" s="668"/>
      <c r="E9" s="669"/>
      <c r="F9" s="668"/>
      <c r="G9" s="668"/>
      <c r="H9" s="668"/>
      <c r="I9" s="670"/>
      <c r="J9" s="670"/>
      <c r="K9" s="670"/>
      <c r="L9" s="671" t="s">
        <v>196</v>
      </c>
      <c r="M9" s="1105" t="s">
        <v>197</v>
      </c>
      <c r="N9" s="178" t="s">
        <v>195</v>
      </c>
      <c r="O9" s="1106"/>
      <c r="P9" s="3334" t="s">
        <v>1483</v>
      </c>
    </row>
    <row r="10" spans="1:16" ht="13.8" thickBot="1" x14ac:dyDescent="0.3">
      <c r="A10" s="676" t="s">
        <v>7</v>
      </c>
      <c r="B10" s="676" t="s">
        <v>7</v>
      </c>
      <c r="C10" s="4025" t="s">
        <v>629</v>
      </c>
      <c r="D10" s="4026"/>
      <c r="E10" s="4026"/>
      <c r="F10" s="4026"/>
      <c r="G10" s="4026"/>
      <c r="H10" s="4026"/>
      <c r="I10" s="4026"/>
      <c r="J10" s="4026"/>
      <c r="K10" s="4026"/>
      <c r="L10" s="4026"/>
      <c r="M10" s="4026"/>
      <c r="N10" s="4026"/>
      <c r="O10" s="4026"/>
      <c r="P10" s="1107"/>
    </row>
    <row r="11" spans="1:16" x14ac:dyDescent="0.25">
      <c r="A11" s="3794" t="s">
        <v>7</v>
      </c>
      <c r="B11" s="3797" t="s">
        <v>7</v>
      </c>
      <c r="C11" s="3800" t="s">
        <v>7</v>
      </c>
      <c r="D11" s="686"/>
      <c r="E11" s="3803" t="s">
        <v>630</v>
      </c>
      <c r="F11" s="3805" t="s">
        <v>46</v>
      </c>
      <c r="G11" s="3784" t="s">
        <v>104</v>
      </c>
      <c r="H11" s="688" t="s">
        <v>112</v>
      </c>
      <c r="I11" s="164">
        <v>5</v>
      </c>
      <c r="J11" s="164">
        <v>5</v>
      </c>
      <c r="K11" s="2662">
        <v>2.25</v>
      </c>
      <c r="L11" s="1108" t="s">
        <v>113</v>
      </c>
      <c r="M11" s="751" t="s">
        <v>204</v>
      </c>
      <c r="N11" s="692">
        <v>3</v>
      </c>
      <c r="O11" s="692">
        <v>2</v>
      </c>
      <c r="P11" s="693"/>
    </row>
    <row r="12" spans="1:16" ht="24.6" customHeight="1" x14ac:dyDescent="0.25">
      <c r="A12" s="3795"/>
      <c r="B12" s="3798"/>
      <c r="C12" s="3801"/>
      <c r="D12" s="695"/>
      <c r="E12" s="3804"/>
      <c r="F12" s="3806"/>
      <c r="G12" s="3785"/>
      <c r="H12" s="1109"/>
      <c r="I12" s="712"/>
      <c r="J12" s="712"/>
      <c r="K12" s="713"/>
      <c r="L12" s="1110" t="s">
        <v>114</v>
      </c>
      <c r="M12" s="754" t="s">
        <v>204</v>
      </c>
      <c r="N12" s="716">
        <v>15</v>
      </c>
      <c r="O12" s="716">
        <v>17</v>
      </c>
      <c r="P12" s="2092" t="s">
        <v>1323</v>
      </c>
    </row>
    <row r="13" spans="1:16" ht="25.2" customHeight="1" thickBot="1" x14ac:dyDescent="0.3">
      <c r="A13" s="3796"/>
      <c r="B13" s="3799"/>
      <c r="C13" s="3802"/>
      <c r="D13" s="703"/>
      <c r="E13" s="3869"/>
      <c r="F13" s="3807"/>
      <c r="G13" s="3786"/>
      <c r="H13" s="705" t="s">
        <v>8</v>
      </c>
      <c r="I13" s="706">
        <f>SUM(I11:I11)</f>
        <v>5</v>
      </c>
      <c r="J13" s="706">
        <f t="shared" ref="J13:K13" si="0">SUM(J11:J11)</f>
        <v>5</v>
      </c>
      <c r="K13" s="2663">
        <f t="shared" si="0"/>
        <v>2.25</v>
      </c>
      <c r="L13" s="1111"/>
      <c r="M13" s="1112"/>
      <c r="N13" s="709"/>
      <c r="O13" s="709"/>
      <c r="P13" s="710"/>
    </row>
    <row r="14" spans="1:16" ht="39.6" x14ac:dyDescent="0.25">
      <c r="A14" s="3794" t="s">
        <v>7</v>
      </c>
      <c r="B14" s="3797" t="s">
        <v>7</v>
      </c>
      <c r="C14" s="3800" t="s">
        <v>9</v>
      </c>
      <c r="D14" s="686"/>
      <c r="E14" s="3803" t="s">
        <v>631</v>
      </c>
      <c r="F14" s="3805" t="s">
        <v>46</v>
      </c>
      <c r="G14" s="3784" t="s">
        <v>104</v>
      </c>
      <c r="H14" s="688" t="s">
        <v>112</v>
      </c>
      <c r="I14" s="164">
        <v>7</v>
      </c>
      <c r="J14" s="164">
        <v>7</v>
      </c>
      <c r="K14" s="165">
        <v>3.5</v>
      </c>
      <c r="L14" s="1108" t="s">
        <v>113</v>
      </c>
      <c r="M14" s="751" t="s">
        <v>204</v>
      </c>
      <c r="N14" s="692">
        <v>20</v>
      </c>
      <c r="O14" s="692">
        <v>29</v>
      </c>
      <c r="P14" s="745" t="s">
        <v>1437</v>
      </c>
    </row>
    <row r="15" spans="1:16" ht="42" customHeight="1" x14ac:dyDescent="0.25">
      <c r="A15" s="3795"/>
      <c r="B15" s="3798"/>
      <c r="C15" s="3801"/>
      <c r="D15" s="695"/>
      <c r="E15" s="3804"/>
      <c r="F15" s="3806"/>
      <c r="G15" s="3785"/>
      <c r="H15" s="1113" t="s">
        <v>84</v>
      </c>
      <c r="I15" s="1114">
        <v>12</v>
      </c>
      <c r="J15" s="1114">
        <v>12</v>
      </c>
      <c r="K15" s="1115">
        <v>12</v>
      </c>
      <c r="L15" s="1110" t="s">
        <v>114</v>
      </c>
      <c r="M15" s="754" t="s">
        <v>204</v>
      </c>
      <c r="N15" s="702">
        <v>4</v>
      </c>
      <c r="O15" s="702">
        <v>6</v>
      </c>
      <c r="P15" s="2799" t="s">
        <v>1438</v>
      </c>
    </row>
    <row r="16" spans="1:16" ht="97.8" customHeight="1" thickBot="1" x14ac:dyDescent="0.3">
      <c r="A16" s="3796"/>
      <c r="B16" s="3799"/>
      <c r="C16" s="3802"/>
      <c r="D16" s="703"/>
      <c r="E16" s="3808"/>
      <c r="F16" s="3807"/>
      <c r="G16" s="3786"/>
      <c r="H16" s="705" t="s">
        <v>8</v>
      </c>
      <c r="I16" s="706">
        <f>SUM(I14:I15)</f>
        <v>19</v>
      </c>
      <c r="J16" s="706">
        <f t="shared" ref="J16:K16" si="1">SUM(J14:J15)</f>
        <v>19</v>
      </c>
      <c r="K16" s="706">
        <f t="shared" si="1"/>
        <v>15.5</v>
      </c>
      <c r="L16" s="34" t="s">
        <v>632</v>
      </c>
      <c r="M16" s="3046" t="s">
        <v>204</v>
      </c>
      <c r="N16" s="1116">
        <v>1</v>
      </c>
      <c r="O16" s="1116">
        <v>1</v>
      </c>
      <c r="P16" s="3045" t="s">
        <v>1439</v>
      </c>
    </row>
    <row r="17" spans="1:16" ht="79.2" x14ac:dyDescent="0.25">
      <c r="A17" s="3794" t="s">
        <v>7</v>
      </c>
      <c r="B17" s="3797" t="s">
        <v>7</v>
      </c>
      <c r="C17" s="3800" t="s">
        <v>25</v>
      </c>
      <c r="D17" s="686"/>
      <c r="E17" s="3803" t="s">
        <v>115</v>
      </c>
      <c r="F17" s="3805" t="s">
        <v>46</v>
      </c>
      <c r="G17" s="3784" t="s">
        <v>104</v>
      </c>
      <c r="H17" s="688" t="s">
        <v>112</v>
      </c>
      <c r="I17" s="164">
        <v>10.9</v>
      </c>
      <c r="J17" s="164">
        <v>10.9</v>
      </c>
      <c r="K17" s="165">
        <v>0</v>
      </c>
      <c r="L17" s="82" t="s">
        <v>633</v>
      </c>
      <c r="M17" s="751" t="s">
        <v>204</v>
      </c>
      <c r="N17" s="692">
        <v>1</v>
      </c>
      <c r="O17" s="692">
        <v>0</v>
      </c>
      <c r="P17" s="745" t="s">
        <v>1800</v>
      </c>
    </row>
    <row r="18" spans="1:16" ht="13.8" thickBot="1" x14ac:dyDescent="0.3">
      <c r="A18" s="3796"/>
      <c r="B18" s="3799"/>
      <c r="C18" s="3802"/>
      <c r="D18" s="703"/>
      <c r="E18" s="3808"/>
      <c r="F18" s="3807"/>
      <c r="G18" s="3786"/>
      <c r="H18" s="705" t="s">
        <v>8</v>
      </c>
      <c r="I18" s="706">
        <f>SUM(I17:I17)</f>
        <v>10.9</v>
      </c>
      <c r="J18" s="706">
        <f t="shared" ref="J18:K18" si="2">SUM(J17:J17)</f>
        <v>10.9</v>
      </c>
      <c r="K18" s="706">
        <f t="shared" si="2"/>
        <v>0</v>
      </c>
      <c r="L18" s="1118"/>
      <c r="M18" s="1112"/>
      <c r="N18" s="709"/>
      <c r="O18" s="709"/>
      <c r="P18" s="710"/>
    </row>
    <row r="19" spans="1:16" ht="13.8" thickBot="1" x14ac:dyDescent="0.3">
      <c r="A19" s="764" t="s">
        <v>7</v>
      </c>
      <c r="B19" s="685" t="s">
        <v>7</v>
      </c>
      <c r="C19" s="3789" t="s">
        <v>308</v>
      </c>
      <c r="D19" s="3789"/>
      <c r="E19" s="3789"/>
      <c r="F19" s="3789"/>
      <c r="G19" s="3790"/>
      <c r="H19" s="771" t="s">
        <v>8</v>
      </c>
      <c r="I19" s="1119">
        <f>I13+I16+I18</f>
        <v>34.9</v>
      </c>
      <c r="J19" s="1119">
        <f t="shared" ref="J19:K19" si="3">J13+J16+J18</f>
        <v>34.9</v>
      </c>
      <c r="K19" s="1119">
        <f t="shared" si="3"/>
        <v>17.75</v>
      </c>
      <c r="L19" s="2811"/>
      <c r="M19" s="2811"/>
      <c r="N19" s="2811"/>
      <c r="O19" s="2811"/>
      <c r="P19" s="2812"/>
    </row>
    <row r="20" spans="1:16" ht="40.200000000000003" thickBot="1" x14ac:dyDescent="0.3">
      <c r="A20" s="675" t="s">
        <v>7</v>
      </c>
      <c r="B20" s="676" t="s">
        <v>9</v>
      </c>
      <c r="C20" s="1120" t="s">
        <v>634</v>
      </c>
      <c r="D20" s="1121"/>
      <c r="E20" s="1121"/>
      <c r="F20" s="1121"/>
      <c r="G20" s="1121"/>
      <c r="H20" s="1121"/>
      <c r="I20" s="1121"/>
      <c r="J20" s="1121"/>
      <c r="K20" s="1121"/>
      <c r="L20" s="2815" t="s">
        <v>635</v>
      </c>
      <c r="M20" s="903" t="s">
        <v>202</v>
      </c>
      <c r="N20" s="2813">
        <v>10</v>
      </c>
      <c r="O20" s="2813">
        <v>25</v>
      </c>
      <c r="P20" s="2814" t="s">
        <v>1315</v>
      </c>
    </row>
    <row r="21" spans="1:16" ht="79.2" x14ac:dyDescent="0.25">
      <c r="A21" s="3836" t="s">
        <v>7</v>
      </c>
      <c r="B21" s="3843" t="s">
        <v>9</v>
      </c>
      <c r="C21" s="3846" t="s">
        <v>7</v>
      </c>
      <c r="D21" s="906"/>
      <c r="E21" s="3803" t="s">
        <v>636</v>
      </c>
      <c r="F21" s="3833" t="s">
        <v>46</v>
      </c>
      <c r="G21" s="3873" t="s">
        <v>104</v>
      </c>
      <c r="H21" s="628" t="s">
        <v>112</v>
      </c>
      <c r="I21" s="106">
        <v>95</v>
      </c>
      <c r="J21" s="106">
        <v>95</v>
      </c>
      <c r="K21" s="2664">
        <v>1.92</v>
      </c>
      <c r="L21" s="647" t="s">
        <v>637</v>
      </c>
      <c r="M21" s="690" t="s">
        <v>204</v>
      </c>
      <c r="N21" s="692">
        <v>12</v>
      </c>
      <c r="O21" s="692">
        <v>11</v>
      </c>
      <c r="P21" s="745" t="s">
        <v>1312</v>
      </c>
    </row>
    <row r="22" spans="1:16" x14ac:dyDescent="0.25">
      <c r="A22" s="3837"/>
      <c r="B22" s="3844"/>
      <c r="C22" s="3847"/>
      <c r="D22" s="907"/>
      <c r="E22" s="3804"/>
      <c r="F22" s="3871"/>
      <c r="G22" s="3874"/>
      <c r="H22" s="1123" t="s">
        <v>84</v>
      </c>
      <c r="I22" s="1124">
        <v>211.37</v>
      </c>
      <c r="J22" s="1124">
        <v>173.37</v>
      </c>
      <c r="K22" s="2659">
        <v>95.56</v>
      </c>
      <c r="L22" s="1126"/>
      <c r="M22" s="1127"/>
      <c r="N22" s="1128"/>
      <c r="O22" s="1128"/>
      <c r="P22" s="1117"/>
    </row>
    <row r="23" spans="1:16" ht="29.4" customHeight="1" thickBot="1" x14ac:dyDescent="0.3">
      <c r="A23" s="3838"/>
      <c r="B23" s="3845"/>
      <c r="C23" s="3848"/>
      <c r="D23" s="911"/>
      <c r="E23" s="3869"/>
      <c r="F23" s="3835"/>
      <c r="G23" s="3875"/>
      <c r="H23" s="1129" t="s">
        <v>8</v>
      </c>
      <c r="I23" s="1130">
        <f>SUM(I21:I22)</f>
        <v>306.37</v>
      </c>
      <c r="J23" s="1130">
        <f t="shared" ref="J23:K23" si="4">SUM(J21:J22)</f>
        <v>268.37</v>
      </c>
      <c r="K23" s="1130">
        <f t="shared" si="4"/>
        <v>97.48</v>
      </c>
      <c r="L23" s="120"/>
      <c r="M23" s="782"/>
      <c r="N23" s="783"/>
      <c r="O23" s="783"/>
      <c r="P23" s="710"/>
    </row>
    <row r="24" spans="1:16" x14ac:dyDescent="0.25">
      <c r="A24" s="3794" t="s">
        <v>7</v>
      </c>
      <c r="B24" s="3797" t="s">
        <v>9</v>
      </c>
      <c r="C24" s="3800" t="s">
        <v>9</v>
      </c>
      <c r="D24" s="686"/>
      <c r="E24" s="3803" t="s">
        <v>638</v>
      </c>
      <c r="F24" s="3805" t="s">
        <v>46</v>
      </c>
      <c r="G24" s="3784" t="s">
        <v>104</v>
      </c>
      <c r="H24" s="628" t="s">
        <v>112</v>
      </c>
      <c r="I24" s="164">
        <v>30</v>
      </c>
      <c r="J24" s="106">
        <v>30</v>
      </c>
      <c r="K24" s="107">
        <v>25.4</v>
      </c>
      <c r="L24" s="3915" t="s">
        <v>639</v>
      </c>
      <c r="M24" s="690"/>
      <c r="N24" s="692" t="s">
        <v>90</v>
      </c>
      <c r="O24" s="692" t="s">
        <v>90</v>
      </c>
      <c r="P24" s="2800" t="s">
        <v>1313</v>
      </c>
    </row>
    <row r="25" spans="1:16" ht="33" customHeight="1" thickBot="1" x14ac:dyDescent="0.3">
      <c r="A25" s="3796"/>
      <c r="B25" s="3799"/>
      <c r="C25" s="3802"/>
      <c r="D25" s="703"/>
      <c r="E25" s="3808"/>
      <c r="F25" s="3807"/>
      <c r="G25" s="3786"/>
      <c r="H25" s="1129" t="s">
        <v>8</v>
      </c>
      <c r="I25" s="706">
        <f>SUM(I24:I24)</f>
        <v>30</v>
      </c>
      <c r="J25" s="706">
        <f t="shared" ref="J25:K25" si="5">SUM(J24:J24)</f>
        <v>30</v>
      </c>
      <c r="K25" s="706">
        <f t="shared" si="5"/>
        <v>25.4</v>
      </c>
      <c r="L25" s="3914"/>
      <c r="M25" s="708"/>
      <c r="N25" s="709"/>
      <c r="O25" s="709"/>
      <c r="P25" s="710"/>
    </row>
    <row r="26" spans="1:16" ht="26.4" x14ac:dyDescent="0.25">
      <c r="A26" s="3794" t="s">
        <v>7</v>
      </c>
      <c r="B26" s="3797" t="s">
        <v>9</v>
      </c>
      <c r="C26" s="3800" t="s">
        <v>25</v>
      </c>
      <c r="D26" s="1131"/>
      <c r="E26" s="4033" t="s">
        <v>640</v>
      </c>
      <c r="F26" s="3805" t="s">
        <v>46</v>
      </c>
      <c r="G26" s="3784" t="s">
        <v>104</v>
      </c>
      <c r="H26" s="628" t="s">
        <v>112</v>
      </c>
      <c r="I26" s="164">
        <v>10</v>
      </c>
      <c r="J26" s="106">
        <v>10</v>
      </c>
      <c r="K26" s="107">
        <v>9.9</v>
      </c>
      <c r="L26" s="3915" t="s">
        <v>116</v>
      </c>
      <c r="M26" s="690" t="s">
        <v>204</v>
      </c>
      <c r="N26" s="692">
        <v>2</v>
      </c>
      <c r="O26" s="692">
        <v>10</v>
      </c>
      <c r="P26" s="745" t="s">
        <v>1314</v>
      </c>
    </row>
    <row r="27" spans="1:16" ht="16.8" customHeight="1" x14ac:dyDescent="0.25">
      <c r="A27" s="3795"/>
      <c r="B27" s="3798"/>
      <c r="C27" s="3801"/>
      <c r="D27" s="1132"/>
      <c r="E27" s="4035"/>
      <c r="F27" s="3806"/>
      <c r="G27" s="3785"/>
      <c r="H27" s="1123" t="s">
        <v>84</v>
      </c>
      <c r="I27" s="1114">
        <v>20</v>
      </c>
      <c r="J27" s="108">
        <v>58</v>
      </c>
      <c r="K27" s="1125">
        <v>57.3</v>
      </c>
      <c r="L27" s="4036"/>
      <c r="M27" s="1134"/>
      <c r="N27" s="1116"/>
      <c r="O27" s="1116"/>
      <c r="P27" s="1117"/>
    </row>
    <row r="28" spans="1:16" ht="24.6" customHeight="1" thickBot="1" x14ac:dyDescent="0.3">
      <c r="A28" s="3796"/>
      <c r="B28" s="3799"/>
      <c r="C28" s="3802"/>
      <c r="D28" s="1135"/>
      <c r="E28" s="4034"/>
      <c r="F28" s="3807"/>
      <c r="G28" s="3786"/>
      <c r="H28" s="1129" t="s">
        <v>8</v>
      </c>
      <c r="I28" s="706">
        <f>SUM(I26:I27)</f>
        <v>30</v>
      </c>
      <c r="J28" s="706">
        <f t="shared" ref="J28:K28" si="6">SUM(J26:J27)</f>
        <v>68</v>
      </c>
      <c r="K28" s="706">
        <f t="shared" si="6"/>
        <v>67.2</v>
      </c>
      <c r="L28" s="3914"/>
      <c r="M28" s="708"/>
      <c r="N28" s="748"/>
      <c r="O28" s="748"/>
      <c r="P28" s="749"/>
    </row>
    <row r="29" spans="1:16" ht="71.400000000000006" customHeight="1" x14ac:dyDescent="0.25">
      <c r="A29" s="3836" t="s">
        <v>7</v>
      </c>
      <c r="B29" s="3843" t="s">
        <v>9</v>
      </c>
      <c r="C29" s="3846" t="s">
        <v>26</v>
      </c>
      <c r="D29" s="854"/>
      <c r="E29" s="4027" t="s">
        <v>117</v>
      </c>
      <c r="F29" s="3833" t="s">
        <v>46</v>
      </c>
      <c r="G29" s="3873" t="s">
        <v>104</v>
      </c>
      <c r="H29" s="628" t="s">
        <v>112</v>
      </c>
      <c r="I29" s="164">
        <v>59.1</v>
      </c>
      <c r="J29" s="106">
        <v>41.1</v>
      </c>
      <c r="K29" s="107">
        <v>0</v>
      </c>
      <c r="L29" s="1136" t="s">
        <v>118</v>
      </c>
      <c r="M29" s="785" t="s">
        <v>204</v>
      </c>
      <c r="N29" s="174">
        <v>5</v>
      </c>
      <c r="O29" s="174">
        <v>20</v>
      </c>
      <c r="P29" s="2523" t="s">
        <v>1440</v>
      </c>
    </row>
    <row r="30" spans="1:16" ht="19.8" customHeight="1" x14ac:dyDescent="0.25">
      <c r="A30" s="3837"/>
      <c r="B30" s="3844"/>
      <c r="C30" s="3847"/>
      <c r="D30" s="865"/>
      <c r="E30" s="4028"/>
      <c r="F30" s="3871"/>
      <c r="G30" s="3874"/>
      <c r="H30" s="1123" t="s">
        <v>84</v>
      </c>
      <c r="I30" s="2585">
        <v>81.36</v>
      </c>
      <c r="J30" s="1124">
        <v>81.36</v>
      </c>
      <c r="K30" s="1125">
        <v>80.3</v>
      </c>
      <c r="L30" s="1133"/>
      <c r="M30" s="1142"/>
      <c r="N30" s="910"/>
      <c r="O30" s="910"/>
      <c r="P30" s="244"/>
    </row>
    <row r="31" spans="1:16" ht="13.8" thickBot="1" x14ac:dyDescent="0.3">
      <c r="A31" s="3838"/>
      <c r="B31" s="3845"/>
      <c r="C31" s="3848"/>
      <c r="D31" s="1137"/>
      <c r="E31" s="4029"/>
      <c r="F31" s="3835"/>
      <c r="G31" s="3875"/>
      <c r="H31" s="1129" t="s">
        <v>8</v>
      </c>
      <c r="I31" s="706">
        <f>SUM(I29:I30)</f>
        <v>140.46</v>
      </c>
      <c r="J31" s="706">
        <f t="shared" ref="J31:K31" si="7">SUM(J29:J30)</f>
        <v>122.46000000000001</v>
      </c>
      <c r="K31" s="706">
        <f t="shared" si="7"/>
        <v>80.3</v>
      </c>
      <c r="L31" s="762"/>
      <c r="M31" s="1143"/>
      <c r="N31" s="1138"/>
      <c r="O31" s="1138"/>
      <c r="P31" s="1139"/>
    </row>
    <row r="32" spans="1:16" x14ac:dyDescent="0.25">
      <c r="A32" s="3836" t="s">
        <v>7</v>
      </c>
      <c r="B32" s="3843" t="s">
        <v>9</v>
      </c>
      <c r="C32" s="3846" t="s">
        <v>29</v>
      </c>
      <c r="D32" s="854"/>
      <c r="E32" s="4027" t="s">
        <v>119</v>
      </c>
      <c r="F32" s="3833" t="s">
        <v>46</v>
      </c>
      <c r="G32" s="3873" t="s">
        <v>104</v>
      </c>
      <c r="H32" s="628" t="s">
        <v>112</v>
      </c>
      <c r="I32" s="164">
        <v>4</v>
      </c>
      <c r="J32" s="106">
        <v>22</v>
      </c>
      <c r="K32" s="2664">
        <v>15.82</v>
      </c>
      <c r="L32" s="3915" t="s">
        <v>641</v>
      </c>
      <c r="M32" s="785"/>
      <c r="N32" s="174" t="s">
        <v>90</v>
      </c>
      <c r="O32" s="174" t="s">
        <v>90</v>
      </c>
      <c r="P32" s="3047" t="s">
        <v>1313</v>
      </c>
    </row>
    <row r="33" spans="1:16" ht="34.799999999999997" customHeight="1" thickBot="1" x14ac:dyDescent="0.3">
      <c r="A33" s="3838"/>
      <c r="B33" s="3845"/>
      <c r="C33" s="3848"/>
      <c r="D33" s="1137"/>
      <c r="E33" s="4029"/>
      <c r="F33" s="3835"/>
      <c r="G33" s="3875"/>
      <c r="H33" s="1129" t="s">
        <v>8</v>
      </c>
      <c r="I33" s="706">
        <f>SUM(I32:I32)</f>
        <v>4</v>
      </c>
      <c r="J33" s="706">
        <f t="shared" ref="J33:K33" si="8">SUM(J32:J32)</f>
        <v>22</v>
      </c>
      <c r="K33" s="2663">
        <f t="shared" si="8"/>
        <v>15.82</v>
      </c>
      <c r="L33" s="3914"/>
      <c r="M33" s="1143"/>
      <c r="N33" s="1138"/>
      <c r="O33" s="1138"/>
      <c r="P33" s="1139"/>
    </row>
    <row r="34" spans="1:16" x14ac:dyDescent="0.25">
      <c r="A34" s="3836" t="s">
        <v>7</v>
      </c>
      <c r="B34" s="3843" t="s">
        <v>9</v>
      </c>
      <c r="C34" s="3846" t="s">
        <v>30</v>
      </c>
      <c r="D34" s="906"/>
      <c r="E34" s="3803" t="s">
        <v>120</v>
      </c>
      <c r="F34" s="3833" t="s">
        <v>46</v>
      </c>
      <c r="G34" s="3873" t="s">
        <v>104</v>
      </c>
      <c r="H34" s="628" t="s">
        <v>112</v>
      </c>
      <c r="I34" s="164">
        <v>0</v>
      </c>
      <c r="J34" s="106">
        <v>0</v>
      </c>
      <c r="K34" s="107">
        <v>0</v>
      </c>
      <c r="L34" s="4030" t="s">
        <v>120</v>
      </c>
      <c r="M34" s="648" t="s">
        <v>513</v>
      </c>
      <c r="N34" s="1144"/>
      <c r="O34" s="1144"/>
      <c r="P34" s="4039" t="s">
        <v>1441</v>
      </c>
    </row>
    <row r="35" spans="1:16" ht="22.8" customHeight="1" x14ac:dyDescent="0.25">
      <c r="A35" s="3837"/>
      <c r="B35" s="3844"/>
      <c r="C35" s="3847"/>
      <c r="D35" s="907"/>
      <c r="E35" s="3804"/>
      <c r="F35" s="3871"/>
      <c r="G35" s="3874"/>
      <c r="H35" s="1123" t="s">
        <v>84</v>
      </c>
      <c r="I35" s="1114">
        <v>33</v>
      </c>
      <c r="J35" s="108">
        <v>33</v>
      </c>
      <c r="K35" s="1125">
        <v>0</v>
      </c>
      <c r="L35" s="4031"/>
      <c r="M35" s="870"/>
      <c r="N35" s="1145"/>
      <c r="O35" s="1145"/>
      <c r="P35" s="4040"/>
    </row>
    <row r="36" spans="1:16" ht="24" customHeight="1" thickBot="1" x14ac:dyDescent="0.3">
      <c r="A36" s="3838"/>
      <c r="B36" s="3845"/>
      <c r="C36" s="3848"/>
      <c r="D36" s="911"/>
      <c r="E36" s="3869"/>
      <c r="F36" s="3835"/>
      <c r="G36" s="3875"/>
      <c r="H36" s="1129" t="s">
        <v>8</v>
      </c>
      <c r="I36" s="706">
        <f>I34+I35</f>
        <v>33</v>
      </c>
      <c r="J36" s="706">
        <f t="shared" ref="J36:K36" si="9">J34+J35</f>
        <v>33</v>
      </c>
      <c r="K36" s="706">
        <f t="shared" si="9"/>
        <v>0</v>
      </c>
      <c r="L36" s="4032"/>
      <c r="M36" s="649"/>
      <c r="N36" s="650"/>
      <c r="O36" s="650"/>
      <c r="P36" s="4041"/>
    </row>
    <row r="37" spans="1:16" ht="39.6" x14ac:dyDescent="0.25">
      <c r="A37" s="3836" t="s">
        <v>7</v>
      </c>
      <c r="B37" s="3843" t="s">
        <v>9</v>
      </c>
      <c r="C37" s="3846" t="s">
        <v>31</v>
      </c>
      <c r="D37" s="854"/>
      <c r="E37" s="4033" t="s">
        <v>642</v>
      </c>
      <c r="F37" s="3833" t="s">
        <v>46</v>
      </c>
      <c r="G37" s="3873" t="s">
        <v>104</v>
      </c>
      <c r="H37" s="628" t="s">
        <v>27</v>
      </c>
      <c r="I37" s="106"/>
      <c r="J37" s="106">
        <v>15</v>
      </c>
      <c r="K37" s="107">
        <v>15</v>
      </c>
      <c r="L37" s="1136" t="s">
        <v>643</v>
      </c>
      <c r="M37" s="785"/>
      <c r="N37" s="174"/>
      <c r="O37" s="174"/>
      <c r="P37" s="2523" t="s">
        <v>643</v>
      </c>
    </row>
    <row r="38" spans="1:16" ht="13.8" thickBot="1" x14ac:dyDescent="0.3">
      <c r="A38" s="3838"/>
      <c r="B38" s="3845"/>
      <c r="C38" s="3848"/>
      <c r="D38" s="1137"/>
      <c r="E38" s="4034"/>
      <c r="F38" s="3835"/>
      <c r="G38" s="3875"/>
      <c r="H38" s="1129" t="s">
        <v>8</v>
      </c>
      <c r="I38" s="1130"/>
      <c r="J38" s="1130">
        <f>J37*1</f>
        <v>15</v>
      </c>
      <c r="K38" s="1130">
        <f>K37*1</f>
        <v>15</v>
      </c>
      <c r="L38" s="762" t="s">
        <v>397</v>
      </c>
      <c r="M38" s="1143"/>
      <c r="N38" s="1138"/>
      <c r="O38" s="1138"/>
      <c r="P38" s="1139"/>
    </row>
    <row r="39" spans="1:16" ht="92.4" x14ac:dyDescent="0.25">
      <c r="A39" s="3836" t="s">
        <v>7</v>
      </c>
      <c r="B39" s="3843" t="s">
        <v>9</v>
      </c>
      <c r="C39" s="3846" t="s">
        <v>32</v>
      </c>
      <c r="D39" s="906"/>
      <c r="E39" s="3517" t="s">
        <v>644</v>
      </c>
      <c r="F39" s="3833" t="s">
        <v>46</v>
      </c>
      <c r="G39" s="3873" t="s">
        <v>104</v>
      </c>
      <c r="H39" s="628" t="s">
        <v>112</v>
      </c>
      <c r="I39" s="164">
        <v>40</v>
      </c>
      <c r="J39" s="106">
        <v>40</v>
      </c>
      <c r="K39" s="107">
        <v>0</v>
      </c>
      <c r="L39" s="1136" t="s">
        <v>645</v>
      </c>
      <c r="M39" s="785" t="s">
        <v>204</v>
      </c>
      <c r="N39" s="174">
        <v>2</v>
      </c>
      <c r="O39" s="174">
        <v>0</v>
      </c>
      <c r="P39" s="2523" t="s">
        <v>1316</v>
      </c>
    </row>
    <row r="40" spans="1:16" ht="47.4" customHeight="1" thickBot="1" x14ac:dyDescent="0.3">
      <c r="A40" s="3838"/>
      <c r="B40" s="3845"/>
      <c r="C40" s="3848"/>
      <c r="D40" s="911"/>
      <c r="E40" s="4037"/>
      <c r="F40" s="3835"/>
      <c r="G40" s="3875"/>
      <c r="H40" s="1129" t="s">
        <v>8</v>
      </c>
      <c r="I40" s="706">
        <f>SUM(I39:I39)</f>
        <v>40</v>
      </c>
      <c r="J40" s="706">
        <f t="shared" ref="J40:K40" si="10">SUM(J39:J39)</f>
        <v>40</v>
      </c>
      <c r="K40" s="706">
        <f t="shared" si="10"/>
        <v>0</v>
      </c>
      <c r="L40" s="762"/>
      <c r="M40" s="1143"/>
      <c r="N40" s="1138"/>
      <c r="O40" s="1138"/>
      <c r="P40" s="1139"/>
    </row>
    <row r="41" spans="1:16" ht="105.6" x14ac:dyDescent="0.25">
      <c r="A41" s="3836" t="s">
        <v>7</v>
      </c>
      <c r="B41" s="3843" t="s">
        <v>9</v>
      </c>
      <c r="C41" s="3846" t="s">
        <v>33</v>
      </c>
      <c r="D41" s="906"/>
      <c r="E41" s="3447" t="s">
        <v>121</v>
      </c>
      <c r="F41" s="3833" t="s">
        <v>46</v>
      </c>
      <c r="G41" s="3873" t="s">
        <v>104</v>
      </c>
      <c r="H41" s="628" t="s">
        <v>112</v>
      </c>
      <c r="I41" s="164"/>
      <c r="J41" s="106"/>
      <c r="K41" s="107"/>
      <c r="L41" s="1136" t="s">
        <v>646</v>
      </c>
      <c r="M41" s="785" t="s">
        <v>205</v>
      </c>
      <c r="N41" s="174">
        <v>95</v>
      </c>
      <c r="O41" s="174">
        <v>95</v>
      </c>
      <c r="P41" s="2523" t="s">
        <v>1621</v>
      </c>
    </row>
    <row r="42" spans="1:16" x14ac:dyDescent="0.25">
      <c r="A42" s="3837"/>
      <c r="B42" s="3844"/>
      <c r="C42" s="3847"/>
      <c r="D42" s="907"/>
      <c r="E42" s="4038"/>
      <c r="F42" s="3871"/>
      <c r="G42" s="3874"/>
      <c r="H42" s="1123" t="s">
        <v>84</v>
      </c>
      <c r="I42" s="1114"/>
      <c r="J42" s="108"/>
      <c r="K42" s="1125"/>
      <c r="L42" s="1133" t="s">
        <v>647</v>
      </c>
      <c r="M42" s="870" t="s">
        <v>204</v>
      </c>
      <c r="N42" s="175"/>
      <c r="O42" s="175">
        <v>0</v>
      </c>
      <c r="P42" s="244"/>
    </row>
    <row r="43" spans="1:16" ht="13.8" thickBot="1" x14ac:dyDescent="0.3">
      <c r="A43" s="3838"/>
      <c r="B43" s="3845"/>
      <c r="C43" s="3848"/>
      <c r="D43" s="911"/>
      <c r="E43" s="3448"/>
      <c r="F43" s="3835"/>
      <c r="G43" s="3875"/>
      <c r="H43" s="1129" t="s">
        <v>8</v>
      </c>
      <c r="I43" s="706">
        <f>SUM(I41:I42)</f>
        <v>0</v>
      </c>
      <c r="J43" s="1130">
        <f>SUM(J41:J42)</f>
        <v>0</v>
      </c>
      <c r="K43" s="1130">
        <f>SUM(K41:K41)</f>
        <v>0</v>
      </c>
      <c r="L43" s="2810" t="s">
        <v>1322</v>
      </c>
      <c r="M43" s="3389" t="s">
        <v>204</v>
      </c>
      <c r="N43" s="910">
        <v>56</v>
      </c>
      <c r="O43" s="910">
        <v>56</v>
      </c>
      <c r="P43" s="2823"/>
    </row>
    <row r="44" spans="1:16" ht="13.8" thickBot="1" x14ac:dyDescent="0.3">
      <c r="A44" s="887" t="s">
        <v>7</v>
      </c>
      <c r="B44" s="899" t="s">
        <v>9</v>
      </c>
      <c r="C44" s="4042" t="s">
        <v>308</v>
      </c>
      <c r="D44" s="4042"/>
      <c r="E44" s="4042"/>
      <c r="F44" s="4042"/>
      <c r="G44" s="4043"/>
      <c r="H44" s="900" t="s">
        <v>8</v>
      </c>
      <c r="I44" s="915">
        <f>I23+I25+I28+I31+I33+I36+I40+I43</f>
        <v>583.83000000000004</v>
      </c>
      <c r="J44" s="915">
        <f>J23+J25+J28+J31+J33+J36+J40+J43+J38</f>
        <v>598.83000000000004</v>
      </c>
      <c r="K44" s="915">
        <f>K23+K25+K28+K31+K33+K36+K40+K43+K38</f>
        <v>301.2</v>
      </c>
      <c r="L44" s="1186"/>
      <c r="M44" s="727"/>
      <c r="N44" s="727"/>
      <c r="O44" s="727"/>
      <c r="P44" s="728"/>
    </row>
    <row r="45" spans="1:16" ht="13.8" thickBot="1" x14ac:dyDescent="0.3">
      <c r="A45" s="887" t="s">
        <v>7</v>
      </c>
      <c r="B45" s="1146"/>
      <c r="C45" s="4044" t="s">
        <v>309</v>
      </c>
      <c r="D45" s="4044"/>
      <c r="E45" s="4044"/>
      <c r="F45" s="4044"/>
      <c r="G45" s="4045"/>
      <c r="H45" s="1147" t="s">
        <v>8</v>
      </c>
      <c r="I45" s="2661">
        <f>I44+I19</f>
        <v>618.73</v>
      </c>
      <c r="J45" s="2661">
        <f t="shared" ref="J45:K45" si="11">J44+J19</f>
        <v>633.73</v>
      </c>
      <c r="K45" s="2661">
        <f t="shared" si="11"/>
        <v>318.95</v>
      </c>
      <c r="L45" s="1148"/>
      <c r="M45" s="1148"/>
      <c r="N45" s="1148"/>
      <c r="O45" s="1148"/>
      <c r="P45" s="1149"/>
    </row>
    <row r="46" spans="1:16" ht="13.8" thickBot="1" x14ac:dyDescent="0.3">
      <c r="A46" s="887"/>
      <c r="B46" s="1146"/>
      <c r="C46" s="4044" t="s">
        <v>429</v>
      </c>
      <c r="D46" s="4044"/>
      <c r="E46" s="4044"/>
      <c r="F46" s="4044"/>
      <c r="G46" s="4045"/>
      <c r="H46" s="1147" t="s">
        <v>8</v>
      </c>
      <c r="I46" s="2661">
        <f>I47-I42-I35-I30-I27-I22-I15</f>
        <v>261</v>
      </c>
      <c r="J46" s="2661">
        <f t="shared" ref="J46:K46" si="12">J47-J42-J35-J30-J27-J22-J15</f>
        <v>276</v>
      </c>
      <c r="K46" s="2661">
        <f t="shared" si="12"/>
        <v>73.789999999999964</v>
      </c>
      <c r="L46" s="1148"/>
      <c r="M46" s="1148"/>
      <c r="N46" s="1148"/>
      <c r="O46" s="1148"/>
      <c r="P46" s="1149"/>
    </row>
    <row r="47" spans="1:16" ht="13.8" thickBot="1" x14ac:dyDescent="0.3">
      <c r="A47" s="3931" t="s">
        <v>12</v>
      </c>
      <c r="B47" s="3932"/>
      <c r="C47" s="3932"/>
      <c r="D47" s="3932"/>
      <c r="E47" s="3932"/>
      <c r="F47" s="3932"/>
      <c r="G47" s="3932"/>
      <c r="H47" s="3933"/>
      <c r="I47" s="794">
        <f>I45*1</f>
        <v>618.73</v>
      </c>
      <c r="J47" s="794">
        <f t="shared" ref="J47:K47" si="13">J45*1</f>
        <v>633.73</v>
      </c>
      <c r="K47" s="794">
        <f t="shared" si="13"/>
        <v>318.95</v>
      </c>
      <c r="L47" s="4046"/>
      <c r="M47" s="4047"/>
      <c r="N47" s="4047"/>
      <c r="O47" s="4047"/>
      <c r="P47" s="4048"/>
    </row>
    <row r="48" spans="1:16" x14ac:dyDescent="0.25">
      <c r="A48" s="928" t="s">
        <v>431</v>
      </c>
      <c r="B48" s="928"/>
      <c r="C48" s="928"/>
      <c r="D48" s="928"/>
      <c r="E48" s="928"/>
      <c r="F48" s="928"/>
      <c r="G48" s="928"/>
      <c r="H48" s="928"/>
      <c r="I48" s="928"/>
      <c r="J48" s="928"/>
      <c r="K48" s="928"/>
      <c r="L48" s="928"/>
      <c r="M48" s="29"/>
      <c r="N48" s="28"/>
      <c r="O48" s="28"/>
      <c r="P48" s="28"/>
    </row>
    <row r="49" spans="1:16" x14ac:dyDescent="0.25">
      <c r="A49" s="796"/>
      <c r="B49" s="796"/>
      <c r="C49" s="796"/>
      <c r="D49" s="796"/>
      <c r="E49" s="796"/>
      <c r="F49" s="796"/>
      <c r="G49" s="796"/>
      <c r="H49" s="796"/>
      <c r="I49" s="796"/>
      <c r="J49" s="796"/>
      <c r="K49" s="796"/>
      <c r="L49" s="796"/>
      <c r="M49" s="796"/>
      <c r="N49" s="797"/>
      <c r="O49" s="797"/>
      <c r="P49" s="797"/>
    </row>
    <row r="50" spans="1:16" x14ac:dyDescent="0.25">
      <c r="A50" s="1"/>
      <c r="B50" s="17"/>
      <c r="C50" s="17"/>
      <c r="D50" s="17"/>
      <c r="L50" s="17"/>
      <c r="M50" s="17"/>
      <c r="N50" s="23"/>
      <c r="O50" s="17"/>
      <c r="P50" s="17"/>
    </row>
    <row r="51" spans="1:16" ht="16.2" thickBot="1" x14ac:dyDescent="0.3">
      <c r="A51" s="1"/>
      <c r="B51" s="17"/>
      <c r="C51" s="17"/>
      <c r="D51" s="17"/>
      <c r="E51" s="3780" t="s">
        <v>13</v>
      </c>
      <c r="F51" s="3780"/>
      <c r="G51" s="3780"/>
      <c r="H51" s="3780"/>
      <c r="I51" s="3780"/>
      <c r="J51" s="3780"/>
      <c r="K51" s="3780"/>
      <c r="L51" s="798"/>
      <c r="M51" s="798"/>
      <c r="N51" s="23"/>
      <c r="O51" s="17"/>
      <c r="P51" s="17"/>
    </row>
    <row r="52" spans="1:16" ht="51.6" thickBot="1" x14ac:dyDescent="0.3">
      <c r="A52" s="1"/>
      <c r="B52" s="17"/>
      <c r="C52" s="17"/>
      <c r="D52" s="17"/>
      <c r="E52" s="799"/>
      <c r="F52" s="800"/>
      <c r="G52" s="800"/>
      <c r="H52" s="801"/>
      <c r="I52" s="223" t="s">
        <v>192</v>
      </c>
      <c r="J52" s="233" t="s">
        <v>193</v>
      </c>
      <c r="K52" s="31" t="s">
        <v>83</v>
      </c>
      <c r="L52" s="1"/>
      <c r="M52" s="1"/>
      <c r="N52" s="23"/>
      <c r="O52" s="17"/>
      <c r="P52" s="17"/>
    </row>
    <row r="53" spans="1:16" ht="13.8" thickBot="1" x14ac:dyDescent="0.3">
      <c r="A53" s="1"/>
      <c r="B53" s="17"/>
      <c r="C53" s="17"/>
      <c r="D53" s="17"/>
      <c r="E53" s="3781" t="s">
        <v>14</v>
      </c>
      <c r="F53" s="3782"/>
      <c r="G53" s="3782"/>
      <c r="H53" s="3783"/>
      <c r="I53" s="802">
        <f>SUM(I54:I685)</f>
        <v>618.73</v>
      </c>
      <c r="J53" s="802">
        <f>SUM(J54:J685)</f>
        <v>633.73</v>
      </c>
      <c r="K53" s="802">
        <f t="shared" ref="K53" si="14">SUM(K54:K685)</f>
        <v>318.95</v>
      </c>
      <c r="L53" s="803"/>
      <c r="M53" s="1"/>
      <c r="N53" s="23"/>
      <c r="O53" s="17"/>
      <c r="P53" s="17"/>
    </row>
    <row r="54" spans="1:16" x14ac:dyDescent="0.25">
      <c r="A54" s="1"/>
      <c r="B54" s="17"/>
      <c r="C54" s="17"/>
      <c r="D54" s="17"/>
      <c r="E54" s="3765" t="s">
        <v>238</v>
      </c>
      <c r="F54" s="3766"/>
      <c r="G54" s="3766"/>
      <c r="H54" s="3767"/>
      <c r="I54" s="805"/>
      <c r="J54" s="805">
        <v>15</v>
      </c>
      <c r="K54" s="805">
        <v>15</v>
      </c>
      <c r="L54" s="1"/>
      <c r="M54" s="1"/>
      <c r="N54" s="23"/>
      <c r="O54" s="17"/>
      <c r="P54" s="17"/>
    </row>
    <row r="55" spans="1:16" x14ac:dyDescent="0.25">
      <c r="A55" s="1"/>
      <c r="B55" s="17"/>
      <c r="C55" s="17"/>
      <c r="D55" s="17"/>
      <c r="E55" s="3765" t="s">
        <v>239</v>
      </c>
      <c r="F55" s="3766"/>
      <c r="G55" s="3766"/>
      <c r="H55" s="3767"/>
      <c r="I55" s="806">
        <v>261</v>
      </c>
      <c r="J55" s="806">
        <v>261</v>
      </c>
      <c r="K55" s="806">
        <v>58.79</v>
      </c>
      <c r="L55" s="2660"/>
      <c r="M55" s="1"/>
      <c r="N55" s="23"/>
      <c r="O55" s="17"/>
      <c r="P55" s="17"/>
    </row>
    <row r="56" spans="1:16" x14ac:dyDescent="0.25">
      <c r="A56" s="1"/>
      <c r="B56" s="17"/>
      <c r="C56" s="17"/>
      <c r="D56" s="17"/>
      <c r="E56" s="3765" t="s">
        <v>240</v>
      </c>
      <c r="F56" s="3766"/>
      <c r="G56" s="3766"/>
      <c r="H56" s="3767"/>
      <c r="I56" s="806"/>
      <c r="J56" s="806"/>
      <c r="K56" s="806"/>
      <c r="L56" s="1"/>
      <c r="M56" s="1"/>
      <c r="N56" s="23"/>
      <c r="O56" s="17"/>
      <c r="P56" s="17"/>
    </row>
    <row r="57" spans="1:16" x14ac:dyDescent="0.25">
      <c r="A57" s="1"/>
      <c r="B57" s="17"/>
      <c r="C57" s="17"/>
      <c r="D57" s="17"/>
      <c r="E57" s="3765" t="s">
        <v>241</v>
      </c>
      <c r="F57" s="3766"/>
      <c r="G57" s="3766"/>
      <c r="H57" s="3767"/>
      <c r="I57" s="806"/>
      <c r="J57" s="806"/>
      <c r="K57" s="806"/>
      <c r="L57" s="1"/>
      <c r="M57" s="1"/>
      <c r="N57" s="23"/>
      <c r="O57" s="17"/>
      <c r="P57" s="17"/>
    </row>
    <row r="58" spans="1:16" x14ac:dyDescent="0.25">
      <c r="A58" s="1"/>
      <c r="B58" s="17"/>
      <c r="C58" s="17"/>
      <c r="D58" s="17"/>
      <c r="E58" s="3774" t="s">
        <v>242</v>
      </c>
      <c r="F58" s="3775"/>
      <c r="G58" s="3775"/>
      <c r="H58" s="3776"/>
      <c r="I58" s="808"/>
      <c r="J58" s="808"/>
      <c r="K58" s="808"/>
      <c r="L58" s="1"/>
      <c r="M58" s="1"/>
      <c r="N58" s="23"/>
      <c r="O58" s="17"/>
      <c r="P58" s="17"/>
    </row>
    <row r="59" spans="1:16" x14ac:dyDescent="0.25">
      <c r="A59" s="1"/>
      <c r="B59" s="17"/>
      <c r="C59" s="17"/>
      <c r="D59" s="17"/>
      <c r="E59" s="230" t="s">
        <v>243</v>
      </c>
      <c r="F59" s="231"/>
      <c r="G59" s="231"/>
      <c r="H59" s="232"/>
      <c r="I59" s="806"/>
      <c r="J59" s="806"/>
      <c r="K59" s="806"/>
      <c r="L59" s="1"/>
      <c r="M59" s="1"/>
      <c r="N59" s="23"/>
      <c r="O59" s="17"/>
      <c r="P59" s="17"/>
    </row>
    <row r="60" spans="1:16" x14ac:dyDescent="0.25">
      <c r="A60" s="1"/>
      <c r="B60" s="17"/>
      <c r="C60" s="17"/>
      <c r="D60" s="17"/>
      <c r="E60" s="3765" t="s">
        <v>244</v>
      </c>
      <c r="F60" s="3766"/>
      <c r="G60" s="3766"/>
      <c r="H60" s="3767"/>
      <c r="I60" s="806"/>
      <c r="J60" s="806"/>
      <c r="K60" s="806"/>
      <c r="L60" s="1"/>
      <c r="M60" s="1"/>
      <c r="N60" s="810"/>
      <c r="O60" s="810"/>
      <c r="P60" s="810"/>
    </row>
    <row r="61" spans="1:16" x14ac:dyDescent="0.25">
      <c r="A61" s="1"/>
      <c r="B61" s="17"/>
      <c r="C61" s="17"/>
      <c r="D61" s="17"/>
      <c r="E61" s="3765" t="s">
        <v>245</v>
      </c>
      <c r="F61" s="3766"/>
      <c r="G61" s="3766"/>
      <c r="H61" s="3767"/>
      <c r="I61" s="811"/>
      <c r="J61" s="811"/>
      <c r="K61" s="811"/>
      <c r="L61" s="1"/>
      <c r="M61" s="1"/>
      <c r="N61" s="23"/>
      <c r="O61" s="17"/>
      <c r="P61" s="17"/>
    </row>
    <row r="62" spans="1:16" x14ac:dyDescent="0.25">
      <c r="A62" s="1"/>
      <c r="B62" s="17"/>
      <c r="C62" s="17"/>
      <c r="D62" s="17"/>
      <c r="E62" s="3765" t="s">
        <v>246</v>
      </c>
      <c r="F62" s="3766"/>
      <c r="G62" s="3766"/>
      <c r="H62" s="3767"/>
      <c r="I62" s="811"/>
      <c r="J62" s="811"/>
      <c r="K62" s="811"/>
      <c r="L62" s="1"/>
      <c r="M62" s="1"/>
      <c r="N62" s="23"/>
      <c r="O62" s="17"/>
      <c r="P62" s="17"/>
    </row>
    <row r="63" spans="1:16" x14ac:dyDescent="0.25">
      <c r="A63" s="1"/>
      <c r="B63" s="17"/>
      <c r="C63" s="17"/>
      <c r="D63" s="17"/>
      <c r="E63" s="3765" t="s">
        <v>247</v>
      </c>
      <c r="F63" s="3766"/>
      <c r="G63" s="3766"/>
      <c r="H63" s="3767"/>
      <c r="I63" s="811"/>
      <c r="J63" s="811"/>
      <c r="K63" s="811"/>
      <c r="L63" s="1"/>
      <c r="M63" s="1"/>
      <c r="N63" s="23"/>
      <c r="O63" s="17"/>
      <c r="P63" s="17"/>
    </row>
    <row r="64" spans="1:16" ht="13.8" thickBot="1" x14ac:dyDescent="0.3">
      <c r="E64" s="3768" t="s">
        <v>248</v>
      </c>
      <c r="F64" s="3769"/>
      <c r="G64" s="3769"/>
      <c r="H64" s="3770"/>
      <c r="I64" s="813">
        <v>357.73</v>
      </c>
      <c r="J64" s="813">
        <v>357.73</v>
      </c>
      <c r="K64" s="813">
        <v>245.16</v>
      </c>
      <c r="L64" s="2660"/>
      <c r="M64" s="1"/>
    </row>
    <row r="65" spans="5:13" ht="13.8" thickBot="1" x14ac:dyDescent="0.3">
      <c r="E65" s="3537" t="s">
        <v>15</v>
      </c>
      <c r="F65" s="3538"/>
      <c r="G65" s="3538"/>
      <c r="H65" s="3538"/>
      <c r="I65" s="1140"/>
      <c r="J65" s="1140"/>
      <c r="K65" s="1141"/>
      <c r="L65" s="1"/>
      <c r="M65" s="1"/>
    </row>
    <row r="66" spans="5:13" ht="13.8" thickBot="1" x14ac:dyDescent="0.3">
      <c r="E66" s="3771" t="s">
        <v>249</v>
      </c>
      <c r="F66" s="3772"/>
      <c r="G66" s="3772"/>
      <c r="H66" s="3773"/>
      <c r="I66" s="816"/>
      <c r="J66" s="816"/>
      <c r="K66" s="817"/>
    </row>
    <row r="67" spans="5:13" ht="13.8" thickBot="1" x14ac:dyDescent="0.3">
      <c r="E67" s="3762"/>
      <c r="F67" s="3763"/>
      <c r="G67" s="3763"/>
      <c r="H67" s="3764"/>
      <c r="I67" s="818"/>
      <c r="J67" s="818"/>
      <c r="K67" s="819"/>
    </row>
  </sheetData>
  <mergeCells count="116">
    <mergeCell ref="P34:P36"/>
    <mergeCell ref="E66:H66"/>
    <mergeCell ref="E67:H67"/>
    <mergeCell ref="E56:H56"/>
    <mergeCell ref="E57:H57"/>
    <mergeCell ref="E58:H58"/>
    <mergeCell ref="E60:H60"/>
    <mergeCell ref="E61:H61"/>
    <mergeCell ref="E62:H62"/>
    <mergeCell ref="E63:H63"/>
    <mergeCell ref="E64:H64"/>
    <mergeCell ref="E65:H65"/>
    <mergeCell ref="C44:G44"/>
    <mergeCell ref="C45:G45"/>
    <mergeCell ref="C46:G46"/>
    <mergeCell ref="A47:H47"/>
    <mergeCell ref="L47:P47"/>
    <mergeCell ref="E51:K51"/>
    <mergeCell ref="E53:H53"/>
    <mergeCell ref="E54:H54"/>
    <mergeCell ref="E55:H55"/>
    <mergeCell ref="A39:A40"/>
    <mergeCell ref="B39:B40"/>
    <mergeCell ref="C39:C40"/>
    <mergeCell ref="E39:E40"/>
    <mergeCell ref="F39:F40"/>
    <mergeCell ref="G39:G40"/>
    <mergeCell ref="A41:A43"/>
    <mergeCell ref="B41:B43"/>
    <mergeCell ref="C41:C43"/>
    <mergeCell ref="E41:E43"/>
    <mergeCell ref="F41:F43"/>
    <mergeCell ref="G41:G43"/>
    <mergeCell ref="G17:G18"/>
    <mergeCell ref="G24:G25"/>
    <mergeCell ref="L24:L25"/>
    <mergeCell ref="A26:A28"/>
    <mergeCell ref="B26:B28"/>
    <mergeCell ref="C26:C28"/>
    <mergeCell ref="E26:E28"/>
    <mergeCell ref="F26:F28"/>
    <mergeCell ref="G26:G28"/>
    <mergeCell ref="L26:L28"/>
    <mergeCell ref="C19:G19"/>
    <mergeCell ref="A17:A18"/>
    <mergeCell ref="B17:B18"/>
    <mergeCell ref="C17:C18"/>
    <mergeCell ref="A34:A36"/>
    <mergeCell ref="B34:B36"/>
    <mergeCell ref="C34:C36"/>
    <mergeCell ref="E34:E36"/>
    <mergeCell ref="F34:F36"/>
    <mergeCell ref="G34:G36"/>
    <mergeCell ref="L34:L36"/>
    <mergeCell ref="A37:A38"/>
    <mergeCell ref="A32:A33"/>
    <mergeCell ref="B32:B33"/>
    <mergeCell ref="C32:C33"/>
    <mergeCell ref="E32:E33"/>
    <mergeCell ref="F32:F33"/>
    <mergeCell ref="G32:G33"/>
    <mergeCell ref="L32:L33"/>
    <mergeCell ref="B37:B38"/>
    <mergeCell ref="C37:C38"/>
    <mergeCell ref="E37:E38"/>
    <mergeCell ref="F37:F38"/>
    <mergeCell ref="G37:G38"/>
    <mergeCell ref="G29:G31"/>
    <mergeCell ref="A21:A23"/>
    <mergeCell ref="B21:B23"/>
    <mergeCell ref="C21:C23"/>
    <mergeCell ref="E21:E23"/>
    <mergeCell ref="F21:F23"/>
    <mergeCell ref="G21:G23"/>
    <mergeCell ref="A24:A25"/>
    <mergeCell ref="B24:B25"/>
    <mergeCell ref="C24:C25"/>
    <mergeCell ref="E24:E25"/>
    <mergeCell ref="F24:F25"/>
    <mergeCell ref="A5:A7"/>
    <mergeCell ref="B5:B7"/>
    <mergeCell ref="C5:C7"/>
    <mergeCell ref="D5:D7"/>
    <mergeCell ref="E5:E7"/>
    <mergeCell ref="F5:F7"/>
    <mergeCell ref="A29:A31"/>
    <mergeCell ref="B29:B31"/>
    <mergeCell ref="C29:C31"/>
    <mergeCell ref="E29:E31"/>
    <mergeCell ref="F29:F31"/>
    <mergeCell ref="E17:E18"/>
    <mergeCell ref="F17:F18"/>
    <mergeCell ref="D2:O2"/>
    <mergeCell ref="D3:I3"/>
    <mergeCell ref="N6:P6"/>
    <mergeCell ref="G5:G7"/>
    <mergeCell ref="C10:O10"/>
    <mergeCell ref="G11:G13"/>
    <mergeCell ref="A14:A16"/>
    <mergeCell ref="B14:B16"/>
    <mergeCell ref="C14:C16"/>
    <mergeCell ref="E14:E16"/>
    <mergeCell ref="F14:F16"/>
    <mergeCell ref="G14:G16"/>
    <mergeCell ref="H5:H7"/>
    <mergeCell ref="I5:I7"/>
    <mergeCell ref="J5:J7"/>
    <mergeCell ref="K5:K7"/>
    <mergeCell ref="L5:P5"/>
    <mergeCell ref="L6:L7"/>
    <mergeCell ref="M6:M7"/>
    <mergeCell ref="A11:A13"/>
    <mergeCell ref="B11:B13"/>
    <mergeCell ref="C11:C13"/>
    <mergeCell ref="E11:E13"/>
    <mergeCell ref="F11:F13"/>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6"/>
  <sheetViews>
    <sheetView topLeftCell="A7" workbookViewId="0">
      <selection activeCell="L18" sqref="L1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28.77734375" customWidth="1"/>
    <col min="13" max="13" width="10.88671875" customWidth="1"/>
    <col min="14" max="14" width="6.88671875" customWidth="1"/>
    <col min="15" max="15" width="7" customWidth="1"/>
    <col min="16" max="16" width="61.6640625" customWidth="1"/>
  </cols>
  <sheetData>
    <row r="2" spans="1:16" x14ac:dyDescent="0.25">
      <c r="A2" s="3"/>
      <c r="B2" s="13"/>
      <c r="C2" s="13"/>
      <c r="D2" s="3976" t="s">
        <v>191</v>
      </c>
      <c r="E2" s="3554"/>
      <c r="F2" s="3554"/>
      <c r="G2" s="3554"/>
      <c r="H2" s="3554"/>
      <c r="I2" s="3554"/>
      <c r="J2" s="3554"/>
      <c r="K2" s="3554"/>
      <c r="L2" s="3554"/>
      <c r="M2" s="3554"/>
      <c r="N2" s="3554"/>
      <c r="O2" s="3554"/>
    </row>
    <row r="3" spans="1:16" ht="13.8" x14ac:dyDescent="0.25">
      <c r="A3" s="28"/>
      <c r="B3" s="28"/>
      <c r="C3" s="28"/>
      <c r="D3" s="4049" t="s">
        <v>122</v>
      </c>
      <c r="E3" s="4049"/>
      <c r="F3" s="4049"/>
      <c r="G3" s="4049"/>
      <c r="H3" s="4049"/>
      <c r="I3" s="4050"/>
      <c r="J3" s="131"/>
      <c r="K3" s="131"/>
      <c r="L3" s="131"/>
      <c r="M3" s="131"/>
      <c r="N3" s="80"/>
      <c r="O3" s="80"/>
    </row>
    <row r="4" spans="1:16" ht="16.2" thickBot="1" x14ac:dyDescent="0.35">
      <c r="F4" s="832"/>
      <c r="G4" s="832"/>
      <c r="H4" s="832"/>
      <c r="I4" s="832"/>
      <c r="J4" s="832"/>
      <c r="K4" s="832"/>
      <c r="P4" s="197" t="s">
        <v>513</v>
      </c>
    </row>
    <row r="5" spans="1:16" ht="14.4"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69.2"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40.799999999999997" customHeight="1" thickBot="1" x14ac:dyDescent="0.3">
      <c r="A8" s="834" t="s">
        <v>7</v>
      </c>
      <c r="B8" s="665"/>
      <c r="C8" s="835" t="s">
        <v>648</v>
      </c>
      <c r="D8" s="836"/>
      <c r="E8" s="837"/>
      <c r="F8" s="836"/>
      <c r="G8" s="836"/>
      <c r="H8" s="836"/>
      <c r="I8" s="838"/>
      <c r="J8" s="839"/>
      <c r="K8" s="838"/>
      <c r="L8" s="1150" t="s">
        <v>649</v>
      </c>
      <c r="M8" s="1151" t="s">
        <v>204</v>
      </c>
      <c r="N8" s="211"/>
      <c r="O8" s="1151"/>
      <c r="P8" s="3088" t="s">
        <v>1463</v>
      </c>
    </row>
    <row r="9" spans="1:16" ht="25.8" customHeight="1" thickBot="1" x14ac:dyDescent="0.3">
      <c r="A9" s="675" t="s">
        <v>7</v>
      </c>
      <c r="B9" s="676" t="s">
        <v>7</v>
      </c>
      <c r="C9" s="1152" t="s">
        <v>650</v>
      </c>
      <c r="D9" s="1153"/>
      <c r="E9" s="1153"/>
      <c r="F9" s="1153"/>
      <c r="G9" s="1153"/>
      <c r="H9" s="1153"/>
      <c r="I9" s="1153"/>
      <c r="J9" s="1153"/>
      <c r="K9" s="1153"/>
      <c r="L9" s="3087" t="s">
        <v>651</v>
      </c>
      <c r="M9" s="1122" t="s">
        <v>652</v>
      </c>
      <c r="N9" s="1122">
        <v>8200</v>
      </c>
      <c r="O9" s="1122">
        <v>27926</v>
      </c>
      <c r="P9" s="3076" t="s">
        <v>1816</v>
      </c>
    </row>
    <row r="10" spans="1:16" ht="27" thickBot="1" x14ac:dyDescent="0.3">
      <c r="A10" s="729"/>
      <c r="B10" s="1154"/>
      <c r="C10" s="1155"/>
      <c r="D10" s="1155"/>
      <c r="E10" s="1155"/>
      <c r="F10" s="1155"/>
      <c r="G10" s="1155"/>
      <c r="H10" s="1155"/>
      <c r="I10" s="1155"/>
      <c r="J10" s="1155"/>
      <c r="K10" s="1155"/>
      <c r="L10" s="1156" t="s">
        <v>653</v>
      </c>
      <c r="M10" s="1157" t="s">
        <v>652</v>
      </c>
      <c r="N10" s="1158">
        <v>3000</v>
      </c>
      <c r="O10" s="1122">
        <v>3533</v>
      </c>
      <c r="P10" s="3076" t="s">
        <v>1461</v>
      </c>
    </row>
    <row r="11" spans="1:16" ht="57" customHeight="1" x14ac:dyDescent="0.25">
      <c r="A11" s="4051" t="s">
        <v>7</v>
      </c>
      <c r="B11" s="4054" t="s">
        <v>7</v>
      </c>
      <c r="C11" s="4060" t="s">
        <v>7</v>
      </c>
      <c r="D11" s="4063"/>
      <c r="E11" s="3514" t="s">
        <v>654</v>
      </c>
      <c r="F11" s="4068" t="s">
        <v>655</v>
      </c>
      <c r="G11" s="4071" t="s">
        <v>324</v>
      </c>
      <c r="H11" s="4057" t="s">
        <v>27</v>
      </c>
      <c r="I11" s="4074">
        <v>70</v>
      </c>
      <c r="J11" s="4074">
        <v>59.1</v>
      </c>
      <c r="K11" s="4074">
        <v>59.1</v>
      </c>
      <c r="L11" s="143" t="s">
        <v>656</v>
      </c>
      <c r="M11" s="1164" t="s">
        <v>204</v>
      </c>
      <c r="N11" s="1165">
        <v>2</v>
      </c>
      <c r="O11" s="1165">
        <v>3</v>
      </c>
      <c r="P11" s="745" t="s">
        <v>1451</v>
      </c>
    </row>
    <row r="12" spans="1:16" ht="96" customHeight="1" x14ac:dyDescent="0.25">
      <c r="A12" s="4052"/>
      <c r="B12" s="4055"/>
      <c r="C12" s="4061"/>
      <c r="D12" s="4064"/>
      <c r="E12" s="4066"/>
      <c r="F12" s="4069"/>
      <c r="G12" s="4072"/>
      <c r="H12" s="4059"/>
      <c r="I12" s="4075"/>
      <c r="J12" s="4075"/>
      <c r="K12" s="4075"/>
      <c r="L12" s="1167" t="s">
        <v>657</v>
      </c>
      <c r="M12" s="1168"/>
      <c r="N12" s="1181" t="s">
        <v>90</v>
      </c>
      <c r="O12" s="1181" t="s">
        <v>90</v>
      </c>
      <c r="P12" s="2092" t="s">
        <v>1462</v>
      </c>
    </row>
    <row r="13" spans="1:16" ht="18" customHeight="1" thickBot="1" x14ac:dyDescent="0.3">
      <c r="A13" s="4053"/>
      <c r="B13" s="4056"/>
      <c r="C13" s="4062"/>
      <c r="D13" s="4065"/>
      <c r="E13" s="4067"/>
      <c r="F13" s="4070"/>
      <c r="G13" s="4073"/>
      <c r="H13" s="1169" t="s">
        <v>8</v>
      </c>
      <c r="I13" s="1170">
        <v>70</v>
      </c>
      <c r="J13" s="1170">
        <f t="shared" ref="J13:K13" si="0">J11*1</f>
        <v>59.1</v>
      </c>
      <c r="K13" s="1170">
        <f t="shared" si="0"/>
        <v>59.1</v>
      </c>
      <c r="L13" s="1171"/>
      <c r="M13" s="1172"/>
      <c r="N13" s="115"/>
      <c r="O13" s="115"/>
      <c r="P13" s="105"/>
    </row>
    <row r="14" spans="1:16" ht="86.4" customHeight="1" thickBot="1" x14ac:dyDescent="0.3">
      <c r="A14" s="4051" t="s">
        <v>7</v>
      </c>
      <c r="B14" s="4054" t="s">
        <v>7</v>
      </c>
      <c r="C14" s="4060" t="s">
        <v>9</v>
      </c>
      <c r="D14" s="4063"/>
      <c r="E14" s="3514" t="s">
        <v>658</v>
      </c>
      <c r="F14" s="4068" t="s">
        <v>655</v>
      </c>
      <c r="G14" s="4071" t="s">
        <v>324</v>
      </c>
      <c r="H14" s="4057" t="s">
        <v>27</v>
      </c>
      <c r="I14" s="1163">
        <v>50</v>
      </c>
      <c r="J14" s="1163">
        <v>50</v>
      </c>
      <c r="K14" s="1163">
        <v>39.1</v>
      </c>
      <c r="L14" s="1173" t="s">
        <v>659</v>
      </c>
      <c r="M14" s="1174" t="s">
        <v>204</v>
      </c>
      <c r="N14" s="1175">
        <v>1</v>
      </c>
      <c r="O14" s="1175">
        <v>6</v>
      </c>
      <c r="P14" s="3073" t="s">
        <v>1452</v>
      </c>
    </row>
    <row r="15" spans="1:16" ht="30.6" customHeight="1" x14ac:dyDescent="0.25">
      <c r="A15" s="4052"/>
      <c r="B15" s="4055"/>
      <c r="C15" s="4061"/>
      <c r="D15" s="4064"/>
      <c r="E15" s="4066"/>
      <c r="F15" s="4069"/>
      <c r="G15" s="4072"/>
      <c r="H15" s="4058"/>
      <c r="I15" s="4079"/>
      <c r="J15" s="4079"/>
      <c r="K15" s="4079"/>
      <c r="L15" s="250" t="s">
        <v>660</v>
      </c>
      <c r="M15" s="1178" t="s">
        <v>204</v>
      </c>
      <c r="N15" s="1179">
        <v>1</v>
      </c>
      <c r="O15" s="1179">
        <v>2</v>
      </c>
      <c r="P15" s="745" t="s">
        <v>1453</v>
      </c>
    </row>
    <row r="16" spans="1:16" ht="42.6" customHeight="1" x14ac:dyDescent="0.25">
      <c r="A16" s="4052"/>
      <c r="B16" s="4055"/>
      <c r="C16" s="4061"/>
      <c r="D16" s="4064"/>
      <c r="E16" s="4066"/>
      <c r="F16" s="4069"/>
      <c r="G16" s="4072"/>
      <c r="H16" s="4058"/>
      <c r="I16" s="4079"/>
      <c r="J16" s="4079"/>
      <c r="K16" s="4079"/>
      <c r="L16" s="145" t="s">
        <v>661</v>
      </c>
      <c r="M16" s="1180" t="s">
        <v>204</v>
      </c>
      <c r="N16" s="1181">
        <v>1</v>
      </c>
      <c r="O16" s="1181">
        <v>3</v>
      </c>
      <c r="P16" s="2092" t="s">
        <v>1484</v>
      </c>
    </row>
    <row r="17" spans="1:16" ht="56.4" customHeight="1" x14ac:dyDescent="0.25">
      <c r="A17" s="4052"/>
      <c r="B17" s="4055"/>
      <c r="C17" s="4061"/>
      <c r="D17" s="4064"/>
      <c r="E17" s="4066"/>
      <c r="F17" s="4069"/>
      <c r="G17" s="4072"/>
      <c r="H17" s="4058"/>
      <c r="I17" s="4079"/>
      <c r="J17" s="4079"/>
      <c r="K17" s="4079"/>
      <c r="L17" s="718" t="s">
        <v>662</v>
      </c>
      <c r="M17" s="1180" t="s">
        <v>204</v>
      </c>
      <c r="N17" s="1181">
        <v>1</v>
      </c>
      <c r="O17" s="1181">
        <v>4</v>
      </c>
      <c r="P17" s="2092" t="s">
        <v>1486</v>
      </c>
    </row>
    <row r="18" spans="1:16" ht="28.2" customHeight="1" x14ac:dyDescent="0.25">
      <c r="A18" s="4052"/>
      <c r="B18" s="4055"/>
      <c r="C18" s="4061"/>
      <c r="D18" s="4064"/>
      <c r="E18" s="4066"/>
      <c r="F18" s="4069"/>
      <c r="G18" s="4072"/>
      <c r="H18" s="4058"/>
      <c r="I18" s="4079"/>
      <c r="J18" s="4079"/>
      <c r="K18" s="4079"/>
      <c r="L18" s="718" t="s">
        <v>663</v>
      </c>
      <c r="M18" s="1180" t="s">
        <v>204</v>
      </c>
      <c r="N18" s="1181">
        <v>0</v>
      </c>
      <c r="O18" s="1181">
        <v>0</v>
      </c>
      <c r="P18" s="717"/>
    </row>
    <row r="19" spans="1:16" ht="82.8" customHeight="1" x14ac:dyDescent="0.25">
      <c r="A19" s="4052"/>
      <c r="B19" s="4055"/>
      <c r="C19" s="4061"/>
      <c r="D19" s="4064"/>
      <c r="E19" s="4066"/>
      <c r="F19" s="4069"/>
      <c r="G19" s="4072"/>
      <c r="H19" s="4059"/>
      <c r="I19" s="4075"/>
      <c r="J19" s="4075"/>
      <c r="K19" s="4075"/>
      <c r="L19" s="718" t="s">
        <v>664</v>
      </c>
      <c r="M19" s="1180" t="s">
        <v>204</v>
      </c>
      <c r="N19" s="1181">
        <v>0</v>
      </c>
      <c r="O19" s="1181">
        <v>3</v>
      </c>
      <c r="P19" s="2092" t="s">
        <v>1454</v>
      </c>
    </row>
    <row r="20" spans="1:16" ht="13.8" thickBot="1" x14ac:dyDescent="0.3">
      <c r="A20" s="4053"/>
      <c r="B20" s="4056"/>
      <c r="C20" s="4062"/>
      <c r="D20" s="4065"/>
      <c r="E20" s="4067"/>
      <c r="F20" s="4070"/>
      <c r="G20" s="4073"/>
      <c r="H20" s="1169" t="s">
        <v>8</v>
      </c>
      <c r="I20" s="1170">
        <v>50</v>
      </c>
      <c r="J20" s="1170">
        <f t="shared" ref="J20:K20" si="1">J14*1</f>
        <v>50</v>
      </c>
      <c r="K20" s="1170">
        <f t="shared" si="1"/>
        <v>39.1</v>
      </c>
      <c r="L20" s="1182"/>
      <c r="M20" s="1183"/>
      <c r="N20" s="1184"/>
      <c r="O20" s="1184"/>
      <c r="P20" s="1185"/>
    </row>
    <row r="21" spans="1:16" ht="13.8" customHeight="1" thickBot="1" x14ac:dyDescent="0.3">
      <c r="A21" s="764" t="s">
        <v>7</v>
      </c>
      <c r="B21" s="685" t="s">
        <v>7</v>
      </c>
      <c r="C21" s="3789" t="s">
        <v>308</v>
      </c>
      <c r="D21" s="3789"/>
      <c r="E21" s="3789"/>
      <c r="F21" s="3789"/>
      <c r="G21" s="3790"/>
      <c r="H21" s="771" t="s">
        <v>8</v>
      </c>
      <c r="I21" s="772">
        <v>120</v>
      </c>
      <c r="J21" s="772">
        <f t="shared" ref="J21:K21" si="2">J20+J13</f>
        <v>109.1</v>
      </c>
      <c r="K21" s="772">
        <f t="shared" si="2"/>
        <v>98.2</v>
      </c>
      <c r="L21" s="1186"/>
      <c r="M21" s="727"/>
      <c r="N21" s="727"/>
      <c r="O21" s="727"/>
      <c r="P21" s="728"/>
    </row>
    <row r="22" spans="1:16" ht="31.8" customHeight="1" thickBot="1" x14ac:dyDescent="0.3">
      <c r="A22" s="764" t="s">
        <v>7</v>
      </c>
      <c r="B22" s="765"/>
      <c r="C22" s="3787" t="s">
        <v>309</v>
      </c>
      <c r="D22" s="3787"/>
      <c r="E22" s="3787"/>
      <c r="F22" s="3787"/>
      <c r="G22" s="3788"/>
      <c r="H22" s="766" t="s">
        <v>8</v>
      </c>
      <c r="I22" s="767">
        <f>I21*1</f>
        <v>120</v>
      </c>
      <c r="J22" s="767">
        <f>J21*1</f>
        <v>109.1</v>
      </c>
      <c r="K22" s="767">
        <f>K21*1</f>
        <v>98.2</v>
      </c>
      <c r="L22" s="769"/>
      <c r="M22" s="769"/>
      <c r="N22" s="769"/>
      <c r="O22" s="769"/>
      <c r="P22" s="770"/>
    </row>
    <row r="23" spans="1:16" ht="111.6" customHeight="1" thickBot="1" x14ac:dyDescent="0.3">
      <c r="A23" s="729" t="s">
        <v>9</v>
      </c>
      <c r="B23" s="730"/>
      <c r="C23" s="3818" t="s">
        <v>665</v>
      </c>
      <c r="D23" s="3819"/>
      <c r="E23" s="3819"/>
      <c r="F23" s="3819"/>
      <c r="G23" s="3819"/>
      <c r="H23" s="3819"/>
      <c r="I23" s="3819"/>
      <c r="J23" s="3819"/>
      <c r="K23" s="4080"/>
      <c r="L23" s="1187" t="s">
        <v>666</v>
      </c>
      <c r="M23" s="1188" t="s">
        <v>202</v>
      </c>
      <c r="N23" s="1188" t="s">
        <v>667</v>
      </c>
      <c r="O23" s="3104" t="s">
        <v>1485</v>
      </c>
      <c r="P23" s="3103" t="s">
        <v>1488</v>
      </c>
    </row>
    <row r="24" spans="1:16" ht="31.8" customHeight="1" thickBot="1" x14ac:dyDescent="0.3">
      <c r="A24" s="675" t="s">
        <v>9</v>
      </c>
      <c r="B24" s="676" t="s">
        <v>7</v>
      </c>
      <c r="C24" s="1152" t="s">
        <v>668</v>
      </c>
      <c r="D24" s="1153"/>
      <c r="E24" s="1153"/>
      <c r="F24" s="1153"/>
      <c r="G24" s="1153"/>
      <c r="H24" s="1153"/>
      <c r="I24" s="1153"/>
      <c r="J24" s="1153"/>
      <c r="K24" s="1153"/>
      <c r="L24" s="1153"/>
      <c r="M24" s="1153"/>
      <c r="N24" s="1153"/>
      <c r="O24" s="1153"/>
      <c r="P24" s="1189"/>
    </row>
    <row r="25" spans="1:16" ht="252" customHeight="1" thickBot="1" x14ac:dyDescent="0.3">
      <c r="A25" s="1190" t="s">
        <v>9</v>
      </c>
      <c r="B25" s="1159" t="s">
        <v>7</v>
      </c>
      <c r="C25" s="1160" t="s">
        <v>7</v>
      </c>
      <c r="D25" s="1161"/>
      <c r="E25" s="1191" t="s">
        <v>669</v>
      </c>
      <c r="F25" s="251" t="s">
        <v>46</v>
      </c>
      <c r="G25" s="1162" t="s">
        <v>324</v>
      </c>
      <c r="H25" s="149" t="s">
        <v>27</v>
      </c>
      <c r="I25" s="155">
        <v>35</v>
      </c>
      <c r="J25" s="155">
        <v>25.4</v>
      </c>
      <c r="K25" s="1192">
        <v>21.2</v>
      </c>
      <c r="L25" s="201" t="s">
        <v>670</v>
      </c>
      <c r="M25" s="1193"/>
      <c r="N25" s="1194" t="s">
        <v>90</v>
      </c>
      <c r="O25" s="1194" t="s">
        <v>90</v>
      </c>
      <c r="P25" s="745" t="s">
        <v>1455</v>
      </c>
    </row>
    <row r="26" spans="1:16" ht="110.4" customHeight="1" thickBot="1" x14ac:dyDescent="0.3">
      <c r="A26" s="1190" t="s">
        <v>9</v>
      </c>
      <c r="B26" s="1159" t="s">
        <v>7</v>
      </c>
      <c r="C26" s="1160" t="s">
        <v>9</v>
      </c>
      <c r="D26" s="1195"/>
      <c r="E26" s="1196" t="s">
        <v>671</v>
      </c>
      <c r="F26" s="251" t="s">
        <v>46</v>
      </c>
      <c r="G26" s="1162" t="s">
        <v>324</v>
      </c>
      <c r="H26" s="149" t="s">
        <v>27</v>
      </c>
      <c r="I26" s="155">
        <v>36.5</v>
      </c>
      <c r="J26" s="155">
        <v>57</v>
      </c>
      <c r="K26" s="1192">
        <v>56.1</v>
      </c>
      <c r="L26" s="1197"/>
      <c r="M26" s="1198"/>
      <c r="N26" s="3086" t="s">
        <v>90</v>
      </c>
      <c r="O26" s="3086" t="s">
        <v>90</v>
      </c>
      <c r="P26" s="3077" t="s">
        <v>1456</v>
      </c>
    </row>
    <row r="27" spans="1:16" ht="92.4" x14ac:dyDescent="0.25">
      <c r="A27" s="3794" t="s">
        <v>9</v>
      </c>
      <c r="B27" s="3797" t="s">
        <v>7</v>
      </c>
      <c r="C27" s="3800" t="s">
        <v>25</v>
      </c>
      <c r="D27" s="686"/>
      <c r="E27" s="1196" t="s">
        <v>672</v>
      </c>
      <c r="F27" s="3805" t="s">
        <v>46</v>
      </c>
      <c r="G27" s="3784" t="s">
        <v>324</v>
      </c>
      <c r="H27" s="4081" t="s">
        <v>27</v>
      </c>
      <c r="I27" s="4083">
        <v>15</v>
      </c>
      <c r="J27" s="4083">
        <v>15</v>
      </c>
      <c r="K27" s="4083">
        <v>14.9</v>
      </c>
      <c r="L27" s="1199" t="s">
        <v>673</v>
      </c>
      <c r="M27" s="1200"/>
      <c r="N27" s="1201" t="s">
        <v>90</v>
      </c>
      <c r="O27" s="1201" t="s">
        <v>90</v>
      </c>
      <c r="P27" s="3052" t="s">
        <v>1457</v>
      </c>
    </row>
    <row r="28" spans="1:16" ht="13.8" thickBot="1" x14ac:dyDescent="0.3">
      <c r="A28" s="3796"/>
      <c r="B28" s="3799"/>
      <c r="C28" s="3802"/>
      <c r="D28" s="703"/>
      <c r="E28" s="746"/>
      <c r="F28" s="3807"/>
      <c r="G28" s="3786"/>
      <c r="H28" s="4082"/>
      <c r="I28" s="4084"/>
      <c r="J28" s="4084"/>
      <c r="K28" s="4084"/>
      <c r="L28" s="1202"/>
      <c r="M28" s="1203"/>
      <c r="N28" s="1204"/>
      <c r="O28" s="125"/>
      <c r="P28" s="126"/>
    </row>
    <row r="29" spans="1:16" ht="19.2" customHeight="1" thickBot="1" x14ac:dyDescent="0.3">
      <c r="A29" s="764" t="s">
        <v>7</v>
      </c>
      <c r="B29" s="685" t="s">
        <v>9</v>
      </c>
      <c r="C29" s="3789" t="s">
        <v>308</v>
      </c>
      <c r="D29" s="3789"/>
      <c r="E29" s="3789"/>
      <c r="F29" s="3789"/>
      <c r="G29" s="3790"/>
      <c r="H29" s="771" t="s">
        <v>8</v>
      </c>
      <c r="I29" s="772">
        <f>I25+I26+I27</f>
        <v>86.5</v>
      </c>
      <c r="J29" s="772">
        <f t="shared" ref="J29:K29" si="3">J25+J26+J27</f>
        <v>97.4</v>
      </c>
      <c r="K29" s="772">
        <f t="shared" si="3"/>
        <v>92.2</v>
      </c>
      <c r="L29" s="773"/>
      <c r="M29" s="773"/>
      <c r="N29" s="773"/>
      <c r="O29" s="773"/>
      <c r="P29" s="774"/>
    </row>
    <row r="30" spans="1:16" ht="23.4" customHeight="1" thickBot="1" x14ac:dyDescent="0.3">
      <c r="A30" s="675" t="s">
        <v>9</v>
      </c>
      <c r="B30" s="676" t="s">
        <v>9</v>
      </c>
      <c r="C30" s="4025" t="s">
        <v>674</v>
      </c>
      <c r="D30" s="4026"/>
      <c r="E30" s="4026"/>
      <c r="F30" s="4026"/>
      <c r="G30" s="4026"/>
      <c r="H30" s="4026"/>
      <c r="I30" s="4026"/>
      <c r="J30" s="4026"/>
      <c r="K30" s="4026"/>
      <c r="L30" s="1205"/>
      <c r="M30" s="1205"/>
      <c r="N30" s="1205"/>
      <c r="O30" s="1205"/>
      <c r="P30" s="1206"/>
    </row>
    <row r="31" spans="1:16" ht="75.599999999999994" customHeight="1" x14ac:dyDescent="0.25">
      <c r="A31" s="3794" t="s">
        <v>9</v>
      </c>
      <c r="B31" s="3797" t="s">
        <v>9</v>
      </c>
      <c r="C31" s="3800" t="s">
        <v>7</v>
      </c>
      <c r="D31" s="686"/>
      <c r="E31" s="3803" t="s">
        <v>675</v>
      </c>
      <c r="F31" s="3805" t="s">
        <v>46</v>
      </c>
      <c r="G31" s="3784" t="s">
        <v>28</v>
      </c>
      <c r="H31" s="688" t="s">
        <v>27</v>
      </c>
      <c r="I31" s="164">
        <v>80</v>
      </c>
      <c r="J31" s="164">
        <v>64</v>
      </c>
      <c r="K31" s="165">
        <v>62.1</v>
      </c>
      <c r="L31" s="1207" t="s">
        <v>676</v>
      </c>
      <c r="M31" s="751" t="s">
        <v>204</v>
      </c>
      <c r="N31" s="692">
        <v>3</v>
      </c>
      <c r="O31" s="692">
        <v>3</v>
      </c>
      <c r="P31" s="3102" t="s">
        <v>1458</v>
      </c>
    </row>
    <row r="32" spans="1:16" ht="157.80000000000001" customHeight="1" x14ac:dyDescent="0.25">
      <c r="A32" s="3795"/>
      <c r="B32" s="3798"/>
      <c r="C32" s="3801"/>
      <c r="D32" s="695"/>
      <c r="E32" s="3804"/>
      <c r="F32" s="3806"/>
      <c r="G32" s="3785"/>
      <c r="H32" s="1113"/>
      <c r="I32" s="1114"/>
      <c r="J32" s="1114"/>
      <c r="K32" s="1115"/>
      <c r="L32" s="1208" t="s">
        <v>677</v>
      </c>
      <c r="M32" s="3084" t="s">
        <v>204</v>
      </c>
      <c r="N32" s="3084">
        <v>2</v>
      </c>
      <c r="O32" s="3084">
        <v>2</v>
      </c>
      <c r="P32" s="3074" t="s">
        <v>1459</v>
      </c>
    </row>
    <row r="33" spans="1:16" ht="165.6" customHeight="1" x14ac:dyDescent="0.25">
      <c r="A33" s="3795"/>
      <c r="B33" s="3798"/>
      <c r="C33" s="3801"/>
      <c r="D33" s="695"/>
      <c r="E33" s="3804"/>
      <c r="F33" s="3806"/>
      <c r="G33" s="3785"/>
      <c r="H33" s="1113"/>
      <c r="I33" s="1114"/>
      <c r="J33" s="1114"/>
      <c r="K33" s="1115"/>
      <c r="L33" s="3083" t="s">
        <v>678</v>
      </c>
      <c r="M33" s="3084"/>
      <c r="N33" s="3085" t="s">
        <v>90</v>
      </c>
      <c r="O33" s="3086" t="s">
        <v>90</v>
      </c>
      <c r="P33" s="161" t="s">
        <v>1460</v>
      </c>
    </row>
    <row r="34" spans="1:16" ht="18" customHeight="1" thickBot="1" x14ac:dyDescent="0.3">
      <c r="A34" s="3796"/>
      <c r="B34" s="3799"/>
      <c r="C34" s="3802"/>
      <c r="D34" s="703"/>
      <c r="E34" s="3869"/>
      <c r="F34" s="3807"/>
      <c r="G34" s="3786"/>
      <c r="H34" s="705" t="s">
        <v>8</v>
      </c>
      <c r="I34" s="706">
        <v>80</v>
      </c>
      <c r="J34" s="706">
        <f t="shared" ref="J34:K34" si="4">J31*1</f>
        <v>64</v>
      </c>
      <c r="K34" s="706">
        <f t="shared" si="4"/>
        <v>62.1</v>
      </c>
      <c r="L34" s="1202"/>
      <c r="M34" s="1209"/>
      <c r="N34" s="1210"/>
      <c r="O34" s="1211"/>
      <c r="P34" s="1212"/>
    </row>
    <row r="35" spans="1:16" ht="13.8" customHeight="1" thickBot="1" x14ac:dyDescent="0.3">
      <c r="A35" s="764" t="s">
        <v>9</v>
      </c>
      <c r="B35" s="685" t="s">
        <v>7</v>
      </c>
      <c r="C35" s="3789" t="s">
        <v>308</v>
      </c>
      <c r="D35" s="3789"/>
      <c r="E35" s="3789"/>
      <c r="F35" s="3789"/>
      <c r="G35" s="3790"/>
      <c r="H35" s="771" t="s">
        <v>8</v>
      </c>
      <c r="I35" s="772">
        <v>80</v>
      </c>
      <c r="J35" s="772">
        <f t="shared" ref="J35:K35" si="5">J34*1</f>
        <v>64</v>
      </c>
      <c r="K35" s="772">
        <f t="shared" si="5"/>
        <v>62.1</v>
      </c>
      <c r="L35" s="773"/>
      <c r="M35" s="773"/>
      <c r="N35" s="773"/>
      <c r="O35" s="773"/>
      <c r="P35" s="774"/>
    </row>
    <row r="36" spans="1:16" ht="13.8" customHeight="1" thickBot="1" x14ac:dyDescent="0.3">
      <c r="A36" s="764" t="s">
        <v>29</v>
      </c>
      <c r="B36" s="765"/>
      <c r="C36" s="3787" t="s">
        <v>309</v>
      </c>
      <c r="D36" s="3787"/>
      <c r="E36" s="3787"/>
      <c r="F36" s="3787"/>
      <c r="G36" s="3788"/>
      <c r="H36" s="766" t="s">
        <v>8</v>
      </c>
      <c r="I36" s="767">
        <f>I35+I29</f>
        <v>166.5</v>
      </c>
      <c r="J36" s="767">
        <f>J35+J29</f>
        <v>161.4</v>
      </c>
      <c r="K36" s="767">
        <f>K35+K29</f>
        <v>154.30000000000001</v>
      </c>
      <c r="L36" s="769"/>
      <c r="M36" s="769"/>
      <c r="N36" s="769"/>
      <c r="O36" s="769"/>
      <c r="P36" s="770"/>
    </row>
    <row r="37" spans="1:16" ht="13.8" thickBot="1" x14ac:dyDescent="0.3">
      <c r="A37" s="3791" t="s">
        <v>12</v>
      </c>
      <c r="B37" s="3792"/>
      <c r="C37" s="3792"/>
      <c r="D37" s="3792"/>
      <c r="E37" s="3792"/>
      <c r="F37" s="3792"/>
      <c r="G37" s="3792"/>
      <c r="H37" s="3793"/>
      <c r="I37" s="794">
        <f>I36+I22</f>
        <v>286.5</v>
      </c>
      <c r="J37" s="794">
        <f>J36+J22</f>
        <v>270.5</v>
      </c>
      <c r="K37" s="794">
        <f>K36+K22</f>
        <v>252.5</v>
      </c>
      <c r="L37" s="3777"/>
      <c r="M37" s="3778"/>
      <c r="N37" s="3778"/>
      <c r="O37" s="3778"/>
      <c r="P37" s="3779"/>
    </row>
    <row r="38" spans="1:16" ht="13.8" thickBot="1" x14ac:dyDescent="0.3">
      <c r="A38" s="3078" t="s">
        <v>431</v>
      </c>
      <c r="B38" s="3079"/>
      <c r="C38" s="3079"/>
      <c r="D38" s="3079"/>
      <c r="E38" s="3079"/>
      <c r="F38" s="3079"/>
      <c r="G38" s="3079"/>
      <c r="H38" s="3079"/>
      <c r="I38" s="3079"/>
      <c r="J38" s="3079"/>
      <c r="K38" s="3079"/>
      <c r="L38" s="3079"/>
      <c r="M38" s="3080"/>
      <c r="N38" s="3081"/>
      <c r="O38" s="3081"/>
      <c r="P38" s="3082"/>
    </row>
    <row r="40" spans="1:16" ht="16.2" thickBot="1" x14ac:dyDescent="0.3">
      <c r="E40" s="3780" t="s">
        <v>13</v>
      </c>
      <c r="F40" s="3780"/>
      <c r="G40" s="3780"/>
      <c r="H40" s="3780"/>
      <c r="I40" s="3780"/>
      <c r="J40" s="3780"/>
      <c r="K40" s="3780"/>
    </row>
    <row r="41" spans="1:16" ht="51.6" thickBot="1" x14ac:dyDescent="0.3">
      <c r="E41" s="799"/>
      <c r="F41" s="800"/>
      <c r="G41" s="800"/>
      <c r="H41" s="801"/>
      <c r="I41" s="223" t="s">
        <v>192</v>
      </c>
      <c r="J41" s="233" t="s">
        <v>193</v>
      </c>
      <c r="K41" s="31" t="s">
        <v>83</v>
      </c>
      <c r="L41" s="197"/>
    </row>
    <row r="42" spans="1:16" ht="13.8" thickBot="1" x14ac:dyDescent="0.3">
      <c r="E42" s="3781" t="s">
        <v>14</v>
      </c>
      <c r="F42" s="3782"/>
      <c r="G42" s="3782"/>
      <c r="H42" s="3783"/>
      <c r="I42" s="802">
        <f>SUM(I43:I53)</f>
        <v>286.5</v>
      </c>
      <c r="J42" s="802">
        <f>SUM(J43:J53)</f>
        <v>270.5</v>
      </c>
      <c r="K42" s="802">
        <f t="shared" ref="K42" si="6">SUM(K43:K53)</f>
        <v>252.5</v>
      </c>
    </row>
    <row r="43" spans="1:16" x14ac:dyDescent="0.25">
      <c r="E43" s="3765" t="s">
        <v>238</v>
      </c>
      <c r="F43" s="3766"/>
      <c r="G43" s="3766"/>
      <c r="H43" s="3767"/>
      <c r="I43" s="51">
        <v>286.5</v>
      </c>
      <c r="J43" s="804">
        <v>270.5</v>
      </c>
      <c r="K43" s="805">
        <v>252.5</v>
      </c>
    </row>
    <row r="44" spans="1:16" x14ac:dyDescent="0.25">
      <c r="E44" s="3765" t="s">
        <v>239</v>
      </c>
      <c r="F44" s="3766"/>
      <c r="G44" s="3766"/>
      <c r="H44" s="3767"/>
      <c r="I44" s="806"/>
      <c r="J44" s="807"/>
      <c r="K44" s="806"/>
    </row>
    <row r="45" spans="1:16" x14ac:dyDescent="0.25">
      <c r="E45" s="3765" t="s">
        <v>240</v>
      </c>
      <c r="F45" s="3766"/>
      <c r="G45" s="3766"/>
      <c r="H45" s="3767"/>
      <c r="I45" s="806"/>
      <c r="J45" s="807"/>
      <c r="K45" s="806"/>
    </row>
    <row r="46" spans="1:16" x14ac:dyDescent="0.25">
      <c r="E46" s="3765" t="s">
        <v>241</v>
      </c>
      <c r="F46" s="3766"/>
      <c r="G46" s="3766"/>
      <c r="H46" s="3767"/>
      <c r="I46" s="806"/>
      <c r="J46" s="807"/>
      <c r="K46" s="806"/>
    </row>
    <row r="47" spans="1:16" x14ac:dyDescent="0.25">
      <c r="E47" s="3774" t="s">
        <v>242</v>
      </c>
      <c r="F47" s="3775"/>
      <c r="G47" s="3775"/>
      <c r="H47" s="3776"/>
      <c r="I47" s="808"/>
      <c r="J47" s="809"/>
      <c r="K47" s="808"/>
    </row>
    <row r="48" spans="1:16" x14ac:dyDescent="0.25">
      <c r="E48" s="4076" t="s">
        <v>243</v>
      </c>
      <c r="F48" s="4077"/>
      <c r="G48" s="4077"/>
      <c r="H48" s="4078"/>
      <c r="I48" s="806"/>
      <c r="J48" s="807"/>
      <c r="K48" s="806"/>
    </row>
    <row r="49" spans="5:11" x14ac:dyDescent="0.25">
      <c r="E49" s="3765" t="s">
        <v>244</v>
      </c>
      <c r="F49" s="3766"/>
      <c r="G49" s="3766"/>
      <c r="H49" s="3767"/>
      <c r="I49" s="806"/>
      <c r="J49" s="807"/>
      <c r="K49" s="806"/>
    </row>
    <row r="50" spans="5:11" x14ac:dyDescent="0.25">
      <c r="E50" s="3765" t="s">
        <v>245</v>
      </c>
      <c r="F50" s="3766"/>
      <c r="G50" s="3766"/>
      <c r="H50" s="3767"/>
      <c r="I50" s="811"/>
      <c r="J50" s="812"/>
      <c r="K50" s="811"/>
    </row>
    <row r="51" spans="5:11" x14ac:dyDescent="0.25">
      <c r="E51" s="3765" t="s">
        <v>246</v>
      </c>
      <c r="F51" s="3766"/>
      <c r="G51" s="3766"/>
      <c r="H51" s="3767"/>
      <c r="I51" s="811"/>
      <c r="J51" s="812"/>
      <c r="K51" s="811"/>
    </row>
    <row r="52" spans="5:11" x14ac:dyDescent="0.25">
      <c r="E52" s="3765" t="s">
        <v>247</v>
      </c>
      <c r="F52" s="3766"/>
      <c r="G52" s="3766"/>
      <c r="H52" s="3767"/>
      <c r="I52" s="811"/>
      <c r="J52" s="812"/>
      <c r="K52" s="811"/>
    </row>
    <row r="53" spans="5:11" ht="13.8" thickBot="1" x14ac:dyDescent="0.3">
      <c r="E53" s="3768" t="s">
        <v>248</v>
      </c>
      <c r="F53" s="3769"/>
      <c r="G53" s="3769"/>
      <c r="H53" s="3770"/>
      <c r="I53" s="813"/>
      <c r="J53" s="814"/>
      <c r="K53" s="813"/>
    </row>
    <row r="54" spans="5:11" ht="13.8" thickBot="1" x14ac:dyDescent="0.3">
      <c r="E54" s="3537" t="s">
        <v>15</v>
      </c>
      <c r="F54" s="3538"/>
      <c r="G54" s="3538"/>
      <c r="H54" s="3538"/>
      <c r="I54" s="1140"/>
      <c r="J54" s="1140"/>
      <c r="K54" s="1141"/>
    </row>
    <row r="55" spans="5:11" ht="13.8" thickBot="1" x14ac:dyDescent="0.3">
      <c r="E55" s="3771" t="s">
        <v>249</v>
      </c>
      <c r="F55" s="3772"/>
      <c r="G55" s="3772"/>
      <c r="H55" s="3773"/>
      <c r="I55" s="816"/>
      <c r="J55" s="816"/>
      <c r="K55" s="817"/>
    </row>
    <row r="56" spans="5:11" ht="13.8" thickBot="1" x14ac:dyDescent="0.3">
      <c r="E56" s="3762"/>
      <c r="F56" s="3763"/>
      <c r="G56" s="3763"/>
      <c r="H56" s="3764"/>
      <c r="I56" s="818"/>
      <c r="J56" s="818"/>
      <c r="K56" s="819"/>
    </row>
  </sheetData>
  <mergeCells count="79">
    <mergeCell ref="E53:H53"/>
    <mergeCell ref="E54:H54"/>
    <mergeCell ref="E55:H55"/>
    <mergeCell ref="E56:H56"/>
    <mergeCell ref="A31:A34"/>
    <mergeCell ref="B31:B34"/>
    <mergeCell ref="C31:C34"/>
    <mergeCell ref="E31:E34"/>
    <mergeCell ref="F31:F34"/>
    <mergeCell ref="G31:G34"/>
    <mergeCell ref="C35:G35"/>
    <mergeCell ref="C36:G36"/>
    <mergeCell ref="A37:H37"/>
    <mergeCell ref="E45:H45"/>
    <mergeCell ref="E46:H46"/>
    <mergeCell ref="E47:H47"/>
    <mergeCell ref="J15:J19"/>
    <mergeCell ref="K15:K19"/>
    <mergeCell ref="C22:G22"/>
    <mergeCell ref="C23:K23"/>
    <mergeCell ref="A27:A28"/>
    <mergeCell ref="B27:B28"/>
    <mergeCell ref="C27:C28"/>
    <mergeCell ref="F27:F28"/>
    <mergeCell ref="G27:G28"/>
    <mergeCell ref="H27:H28"/>
    <mergeCell ref="I27:I28"/>
    <mergeCell ref="J27:J28"/>
    <mergeCell ref="K27:K28"/>
    <mergeCell ref="G14:G20"/>
    <mergeCell ref="I15:I19"/>
    <mergeCell ref="E48:H48"/>
    <mergeCell ref="E49:H49"/>
    <mergeCell ref="E50:H50"/>
    <mergeCell ref="E51:H51"/>
    <mergeCell ref="E52:H52"/>
    <mergeCell ref="E43:H43"/>
    <mergeCell ref="E44:H44"/>
    <mergeCell ref="L37:P37"/>
    <mergeCell ref="E40:K40"/>
    <mergeCell ref="E42:H42"/>
    <mergeCell ref="C30:K30"/>
    <mergeCell ref="C21:G21"/>
    <mergeCell ref="C29:G29"/>
    <mergeCell ref="C11:C13"/>
    <mergeCell ref="D11:D13"/>
    <mergeCell ref="E11:E13"/>
    <mergeCell ref="F11:F13"/>
    <mergeCell ref="G11:G13"/>
    <mergeCell ref="H11:H12"/>
    <mergeCell ref="I11:I12"/>
    <mergeCell ref="J11:J12"/>
    <mergeCell ref="K11:K12"/>
    <mergeCell ref="C14:C20"/>
    <mergeCell ref="D14:D20"/>
    <mergeCell ref="E14:E20"/>
    <mergeCell ref="F14:F20"/>
    <mergeCell ref="A11:A13"/>
    <mergeCell ref="B11:B13"/>
    <mergeCell ref="A14:A20"/>
    <mergeCell ref="B14:B20"/>
    <mergeCell ref="H14:H19"/>
    <mergeCell ref="D2:O2"/>
    <mergeCell ref="D3:I3"/>
    <mergeCell ref="H5:H7"/>
    <mergeCell ref="I5:I7"/>
    <mergeCell ref="J5:J7"/>
    <mergeCell ref="K5:K7"/>
    <mergeCell ref="L5:P5"/>
    <mergeCell ref="L6:L7"/>
    <mergeCell ref="M6:M7"/>
    <mergeCell ref="N6:P6"/>
    <mergeCell ref="F5:F7"/>
    <mergeCell ref="G5:G7"/>
    <mergeCell ref="A5:A7"/>
    <mergeCell ref="B5:B7"/>
    <mergeCell ref="C5:C7"/>
    <mergeCell ref="D5:D7"/>
    <mergeCell ref="E5:E7"/>
  </mergeCells>
  <phoneticPr fontId="1" type="noConversion"/>
  <pageMargins left="0.7" right="0.7" top="0.75" bottom="0.75" header="0.3" footer="0.3"/>
  <pageSetup paperSize="9" scale="6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6"/>
  <sheetViews>
    <sheetView workbookViewId="0">
      <selection activeCell="P9" sqref="P9"/>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8.6640625" customWidth="1"/>
    <col min="12" max="12" width="29.6640625" customWidth="1"/>
    <col min="13" max="13" width="9.109375" customWidth="1"/>
    <col min="14" max="14" width="6.88671875" customWidth="1"/>
    <col min="15" max="15" width="6.5546875" customWidth="1"/>
    <col min="16" max="16" width="56" customWidth="1"/>
  </cols>
  <sheetData>
    <row r="2" spans="1:16" ht="13.8" x14ac:dyDescent="0.25">
      <c r="A2" s="140"/>
      <c r="B2" s="140"/>
      <c r="C2" s="140"/>
      <c r="D2" s="3976" t="s">
        <v>191</v>
      </c>
      <c r="E2" s="3554"/>
      <c r="F2" s="3554"/>
      <c r="G2" s="3554"/>
      <c r="H2" s="3554"/>
      <c r="I2" s="3554"/>
      <c r="J2" s="3554"/>
      <c r="K2" s="3554"/>
      <c r="L2" s="3554"/>
      <c r="M2" s="3554"/>
      <c r="N2" s="3554"/>
      <c r="O2" s="3554"/>
    </row>
    <row r="3" spans="1:16" ht="13.8" x14ac:dyDescent="0.25">
      <c r="A3" s="141"/>
      <c r="B3" s="142"/>
      <c r="C3" s="142"/>
      <c r="D3" s="4049" t="s">
        <v>124</v>
      </c>
      <c r="E3" s="4049"/>
      <c r="F3" s="4049"/>
      <c r="G3" s="4049"/>
      <c r="H3" s="4049"/>
      <c r="I3" s="4050"/>
      <c r="J3" s="4050"/>
      <c r="K3" s="4050"/>
      <c r="L3" s="131"/>
      <c r="M3" s="131"/>
      <c r="N3" s="80"/>
      <c r="O3" s="80"/>
    </row>
    <row r="4" spans="1:16" ht="14.4" thickBot="1" x14ac:dyDescent="0.3">
      <c r="A4" s="141"/>
      <c r="B4" s="142"/>
      <c r="C4" s="142"/>
      <c r="D4" s="245"/>
      <c r="E4" s="245"/>
      <c r="F4" s="245"/>
      <c r="G4" s="245"/>
      <c r="H4" s="245"/>
      <c r="I4" s="246"/>
      <c r="J4" s="246"/>
      <c r="K4" s="246"/>
      <c r="L4" s="131"/>
      <c r="M4" s="131"/>
      <c r="N4" s="80"/>
      <c r="O4" s="80"/>
      <c r="P4" s="197" t="s">
        <v>513</v>
      </c>
    </row>
    <row r="5" spans="1:16" ht="18.600000000000001" customHeight="1"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7.399999999999999" customHeight="1" x14ac:dyDescent="0.25">
      <c r="A6" s="3730"/>
      <c r="B6" s="3730"/>
      <c r="C6" s="3733"/>
      <c r="D6" s="3730"/>
      <c r="E6" s="3736"/>
      <c r="F6" s="3716"/>
      <c r="G6" s="3733"/>
      <c r="H6" s="3716"/>
      <c r="I6" s="3714"/>
      <c r="J6" s="3716"/>
      <c r="K6" s="3716"/>
      <c r="L6" s="3720" t="s">
        <v>306</v>
      </c>
      <c r="M6" s="3721" t="s">
        <v>194</v>
      </c>
      <c r="N6" s="3723"/>
      <c r="O6" s="3723"/>
      <c r="P6" s="3724"/>
    </row>
    <row r="7" spans="1:16" ht="175.2"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36.6" customHeight="1" thickBot="1" x14ac:dyDescent="0.3">
      <c r="A8" s="834" t="s">
        <v>7</v>
      </c>
      <c r="B8" s="665"/>
      <c r="C8" s="835" t="s">
        <v>679</v>
      </c>
      <c r="D8" s="836"/>
      <c r="E8" s="837"/>
      <c r="F8" s="836"/>
      <c r="G8" s="836"/>
      <c r="H8" s="836"/>
      <c r="I8" s="838"/>
      <c r="J8" s="839"/>
      <c r="K8" s="838"/>
      <c r="L8" s="840"/>
      <c r="M8" s="840"/>
      <c r="N8" s="838"/>
      <c r="O8" s="839"/>
      <c r="P8" s="841"/>
    </row>
    <row r="9" spans="1:16" ht="62.4" customHeight="1" thickBot="1" x14ac:dyDescent="0.3">
      <c r="A9" s="937"/>
      <c r="B9" s="4089"/>
      <c r="C9" s="4090"/>
      <c r="D9" s="4090"/>
      <c r="E9" s="4090"/>
      <c r="F9" s="4090"/>
      <c r="G9" s="4090"/>
      <c r="H9" s="4090"/>
      <c r="I9" s="4090"/>
      <c r="J9" s="4090"/>
      <c r="K9" s="4091"/>
      <c r="L9" s="671" t="s">
        <v>196</v>
      </c>
      <c r="M9" s="1105" t="s">
        <v>197</v>
      </c>
      <c r="N9" s="673" t="s">
        <v>195</v>
      </c>
      <c r="O9" s="2822"/>
      <c r="P9" s="3164" t="s">
        <v>1483</v>
      </c>
    </row>
    <row r="10" spans="1:16" ht="25.2" customHeight="1" thickBot="1" x14ac:dyDescent="0.3">
      <c r="A10" s="941" t="s">
        <v>7</v>
      </c>
      <c r="B10" s="942" t="s">
        <v>7</v>
      </c>
      <c r="C10" s="3977" t="s">
        <v>680</v>
      </c>
      <c r="D10" s="3978"/>
      <c r="E10" s="3978"/>
      <c r="F10" s="3978"/>
      <c r="G10" s="3978"/>
      <c r="H10" s="3978"/>
      <c r="I10" s="3978"/>
      <c r="J10" s="3978"/>
      <c r="K10" s="3978"/>
      <c r="L10" s="3978"/>
      <c r="M10" s="3978"/>
      <c r="N10" s="3978"/>
      <c r="O10" s="3978"/>
      <c r="P10" s="944"/>
    </row>
    <row r="11" spans="1:16" ht="59.4" customHeight="1" thickBot="1" x14ac:dyDescent="0.3">
      <c r="A11" s="945"/>
      <c r="B11" s="946"/>
      <c r="C11" s="947"/>
      <c r="D11" s="947"/>
      <c r="E11" s="947"/>
      <c r="F11" s="947"/>
      <c r="G11" s="947"/>
      <c r="H11" s="947"/>
      <c r="I11" s="947"/>
      <c r="J11" s="947"/>
      <c r="K11" s="947"/>
      <c r="L11" s="2897" t="s">
        <v>681</v>
      </c>
      <c r="M11" s="2896" t="s">
        <v>202</v>
      </c>
      <c r="N11" s="1018">
        <v>60</v>
      </c>
      <c r="O11" s="1018">
        <v>64</v>
      </c>
      <c r="P11" s="2895" t="s">
        <v>1355</v>
      </c>
    </row>
    <row r="12" spans="1:16" ht="64.2" customHeight="1" thickBot="1" x14ac:dyDescent="0.3">
      <c r="A12" s="945"/>
      <c r="B12" s="994"/>
      <c r="C12" s="1213"/>
      <c r="D12" s="1213"/>
      <c r="E12" s="1213"/>
      <c r="F12" s="1213"/>
      <c r="G12" s="1213"/>
      <c r="H12" s="1213"/>
      <c r="I12" s="1213"/>
      <c r="J12" s="1213"/>
      <c r="K12" s="1213"/>
      <c r="L12" s="972" t="s">
        <v>682</v>
      </c>
      <c r="M12" s="1214" t="s">
        <v>204</v>
      </c>
      <c r="N12" s="1215">
        <v>2</v>
      </c>
      <c r="O12" s="1215">
        <v>2</v>
      </c>
      <c r="P12" s="2816" t="s">
        <v>1317</v>
      </c>
    </row>
    <row r="13" spans="1:16" ht="77.400000000000006" customHeight="1" x14ac:dyDescent="0.25">
      <c r="A13" s="3949" t="s">
        <v>7</v>
      </c>
      <c r="B13" s="3952" t="s">
        <v>7</v>
      </c>
      <c r="C13" s="3954" t="s">
        <v>7</v>
      </c>
      <c r="D13" s="949"/>
      <c r="E13" s="3946" t="s">
        <v>683</v>
      </c>
      <c r="F13" s="3833" t="s">
        <v>46</v>
      </c>
      <c r="G13" s="3961" t="s">
        <v>125</v>
      </c>
      <c r="H13" s="950" t="s">
        <v>27</v>
      </c>
      <c r="I13" s="951">
        <v>59</v>
      </c>
      <c r="J13" s="951">
        <v>4</v>
      </c>
      <c r="K13" s="952">
        <v>4</v>
      </c>
      <c r="L13" s="953" t="s">
        <v>684</v>
      </c>
      <c r="M13" s="954" t="s">
        <v>204</v>
      </c>
      <c r="N13" s="955"/>
      <c r="O13" s="955"/>
      <c r="P13" s="2817" t="s">
        <v>1350</v>
      </c>
    </row>
    <row r="14" spans="1:16" ht="61.8" customHeight="1" x14ac:dyDescent="0.25">
      <c r="A14" s="3950"/>
      <c r="B14" s="3938"/>
      <c r="C14" s="3955"/>
      <c r="D14" s="977"/>
      <c r="E14" s="3947"/>
      <c r="F14" s="3871"/>
      <c r="G14" s="3962"/>
      <c r="H14" s="986"/>
      <c r="I14" s="999"/>
      <c r="J14" s="999"/>
      <c r="K14" s="1000"/>
      <c r="L14" s="981" t="s">
        <v>685</v>
      </c>
      <c r="M14" s="1216" t="s">
        <v>204</v>
      </c>
      <c r="N14" s="984">
        <v>1</v>
      </c>
      <c r="O14" s="984">
        <v>0</v>
      </c>
      <c r="P14" s="2818" t="s">
        <v>1351</v>
      </c>
    </row>
    <row r="15" spans="1:16" ht="60" customHeight="1" thickBot="1" x14ac:dyDescent="0.3">
      <c r="A15" s="3951"/>
      <c r="B15" s="3953"/>
      <c r="C15" s="4085"/>
      <c r="D15" s="1217"/>
      <c r="E15" s="4086"/>
      <c r="F15" s="3835"/>
      <c r="G15" s="3963"/>
      <c r="H15" s="1002" t="s">
        <v>8</v>
      </c>
      <c r="I15" s="1003">
        <f>SUM(I13:I13)</f>
        <v>59</v>
      </c>
      <c r="J15" s="1003">
        <f>SUM(J13:J13)</f>
        <v>4</v>
      </c>
      <c r="K15" s="1003">
        <f>SUM(K13:K13)</f>
        <v>4</v>
      </c>
      <c r="L15" s="1218" t="s">
        <v>686</v>
      </c>
      <c r="M15" s="1219" t="s">
        <v>204</v>
      </c>
      <c r="N15" s="1018">
        <v>1</v>
      </c>
      <c r="O15" s="1018">
        <v>1</v>
      </c>
      <c r="P15" s="2819" t="s">
        <v>1321</v>
      </c>
    </row>
    <row r="16" spans="1:16" ht="64.8" customHeight="1" x14ac:dyDescent="0.25">
      <c r="A16" s="3949" t="s">
        <v>7</v>
      </c>
      <c r="B16" s="3952" t="s">
        <v>7</v>
      </c>
      <c r="C16" s="3954" t="s">
        <v>9</v>
      </c>
      <c r="D16" s="949"/>
      <c r="E16" s="3946" t="s">
        <v>687</v>
      </c>
      <c r="F16" s="3833" t="s">
        <v>46</v>
      </c>
      <c r="G16" s="3961" t="s">
        <v>125</v>
      </c>
      <c r="H16" s="950" t="s">
        <v>27</v>
      </c>
      <c r="I16" s="3048">
        <v>130</v>
      </c>
      <c r="J16" s="951">
        <v>170</v>
      </c>
      <c r="K16" s="951">
        <v>170</v>
      </c>
      <c r="L16" s="953" t="s">
        <v>688</v>
      </c>
      <c r="M16" s="954" t="s">
        <v>204</v>
      </c>
      <c r="N16" s="955">
        <v>1</v>
      </c>
      <c r="O16" s="955">
        <v>1</v>
      </c>
      <c r="P16" s="2820" t="s">
        <v>1318</v>
      </c>
    </row>
    <row r="17" spans="1:16" ht="55.2" x14ac:dyDescent="0.25">
      <c r="A17" s="3950"/>
      <c r="B17" s="3938"/>
      <c r="C17" s="3955"/>
      <c r="D17" s="977"/>
      <c r="E17" s="3947"/>
      <c r="F17" s="3871"/>
      <c r="G17" s="3962"/>
      <c r="H17" s="986"/>
      <c r="I17" s="999"/>
      <c r="J17" s="999"/>
      <c r="K17" s="999"/>
      <c r="L17" s="981" t="s">
        <v>689</v>
      </c>
      <c r="M17" s="1216" t="s">
        <v>204</v>
      </c>
      <c r="N17" s="984">
        <v>20</v>
      </c>
      <c r="O17" s="984">
        <v>45</v>
      </c>
      <c r="P17" s="2818" t="s">
        <v>1320</v>
      </c>
    </row>
    <row r="18" spans="1:16" ht="152.4" thickBot="1" x14ac:dyDescent="0.3">
      <c r="A18" s="3951"/>
      <c r="B18" s="3953"/>
      <c r="C18" s="4085"/>
      <c r="D18" s="1217"/>
      <c r="E18" s="3948"/>
      <c r="F18" s="3835"/>
      <c r="G18" s="3963"/>
      <c r="H18" s="1002" t="s">
        <v>8</v>
      </c>
      <c r="I18" s="1003">
        <f>SUM(I16:I16)</f>
        <v>130</v>
      </c>
      <c r="J18" s="1003">
        <f>SUM(J16:J16)</f>
        <v>170</v>
      </c>
      <c r="K18" s="1003">
        <f>SUM(K16:K16)</f>
        <v>170</v>
      </c>
      <c r="L18" s="996" t="s">
        <v>690</v>
      </c>
      <c r="M18" s="1020" t="s">
        <v>204</v>
      </c>
      <c r="N18" s="1220">
        <v>2</v>
      </c>
      <c r="O18" s="1220">
        <v>6</v>
      </c>
      <c r="P18" s="2821" t="s">
        <v>1319</v>
      </c>
    </row>
    <row r="19" spans="1:16" ht="21.6" customHeight="1" x14ac:dyDescent="0.25">
      <c r="A19" s="3949" t="s">
        <v>7</v>
      </c>
      <c r="B19" s="3952" t="s">
        <v>7</v>
      </c>
      <c r="C19" s="3954" t="s">
        <v>25</v>
      </c>
      <c r="D19" s="949"/>
      <c r="E19" s="3946" t="s">
        <v>691</v>
      </c>
      <c r="F19" s="3833" t="s">
        <v>46</v>
      </c>
      <c r="G19" s="3961" t="s">
        <v>125</v>
      </c>
      <c r="H19" s="950" t="s">
        <v>27</v>
      </c>
      <c r="I19" s="951">
        <v>0</v>
      </c>
      <c r="J19" s="951">
        <v>0</v>
      </c>
      <c r="K19" s="952">
        <v>0</v>
      </c>
      <c r="L19" s="953" t="s">
        <v>692</v>
      </c>
      <c r="M19" s="954" t="s">
        <v>204</v>
      </c>
      <c r="N19" s="955"/>
      <c r="O19" s="955"/>
      <c r="P19" s="4087" t="s">
        <v>1422</v>
      </c>
    </row>
    <row r="20" spans="1:16" ht="32.4" customHeight="1" thickBot="1" x14ac:dyDescent="0.3">
      <c r="A20" s="3951"/>
      <c r="B20" s="3953"/>
      <c r="C20" s="4085"/>
      <c r="D20" s="1217"/>
      <c r="E20" s="3948"/>
      <c r="F20" s="3835"/>
      <c r="G20" s="3963"/>
      <c r="H20" s="1002" t="s">
        <v>8</v>
      </c>
      <c r="I20" s="1003">
        <f>SUM(I19:I19)</f>
        <v>0</v>
      </c>
      <c r="J20" s="1003">
        <f>SUM(J19:J19)</f>
        <v>0</v>
      </c>
      <c r="K20" s="1003">
        <f>SUM(K19:K19)</f>
        <v>0</v>
      </c>
      <c r="L20" s="996"/>
      <c r="M20" s="1021"/>
      <c r="N20" s="1215"/>
      <c r="O20" s="1215"/>
      <c r="P20" s="4088"/>
    </row>
    <row r="21" spans="1:16" ht="19.8" customHeight="1" x14ac:dyDescent="0.25">
      <c r="A21" s="3949" t="s">
        <v>7</v>
      </c>
      <c r="B21" s="3952" t="s">
        <v>7</v>
      </c>
      <c r="C21" s="3954" t="s">
        <v>26</v>
      </c>
      <c r="D21" s="949"/>
      <c r="E21" s="3946" t="s">
        <v>693</v>
      </c>
      <c r="F21" s="3833" t="s">
        <v>46</v>
      </c>
      <c r="G21" s="3961" t="s">
        <v>125</v>
      </c>
      <c r="H21" s="950" t="s">
        <v>27</v>
      </c>
      <c r="I21" s="951">
        <v>0</v>
      </c>
      <c r="J21" s="951">
        <v>0</v>
      </c>
      <c r="K21" s="952">
        <v>0</v>
      </c>
      <c r="L21" s="953" t="s">
        <v>692</v>
      </c>
      <c r="M21" s="1221" t="s">
        <v>204</v>
      </c>
      <c r="N21" s="955"/>
      <c r="O21" s="955"/>
      <c r="P21" s="4087" t="s">
        <v>1422</v>
      </c>
    </row>
    <row r="22" spans="1:16" ht="22.8" customHeight="1" thickBot="1" x14ac:dyDescent="0.3">
      <c r="A22" s="3951"/>
      <c r="B22" s="3953"/>
      <c r="C22" s="4085"/>
      <c r="D22" s="1217"/>
      <c r="E22" s="3948"/>
      <c r="F22" s="3835"/>
      <c r="G22" s="3963"/>
      <c r="H22" s="1002" t="s">
        <v>8</v>
      </c>
      <c r="I22" s="1003">
        <f>SUM(I21:I21)</f>
        <v>0</v>
      </c>
      <c r="J22" s="1003">
        <f>SUM(J21:J21)</f>
        <v>0</v>
      </c>
      <c r="K22" s="1003">
        <f>SUM(K21:K21)</f>
        <v>0</v>
      </c>
      <c r="L22" s="1222"/>
      <c r="M22" s="1223"/>
      <c r="N22" s="1215"/>
      <c r="O22" s="1215"/>
      <c r="P22" s="4088"/>
    </row>
    <row r="23" spans="1:16" ht="14.4" thickBot="1" x14ac:dyDescent="0.3">
      <c r="A23" s="964" t="s">
        <v>7</v>
      </c>
      <c r="B23" s="965" t="s">
        <v>7</v>
      </c>
      <c r="C23" s="3957" t="s">
        <v>308</v>
      </c>
      <c r="D23" s="3957"/>
      <c r="E23" s="3957"/>
      <c r="F23" s="3957"/>
      <c r="G23" s="3958"/>
      <c r="H23" s="966" t="s">
        <v>8</v>
      </c>
      <c r="I23" s="967">
        <f>I15+I18+I20+I22</f>
        <v>189</v>
      </c>
      <c r="J23" s="967">
        <f>J15+J18+J20+J22</f>
        <v>174</v>
      </c>
      <c r="K23" s="967">
        <f>K15+K18+K20+K22</f>
        <v>174</v>
      </c>
      <c r="L23" s="1224"/>
      <c r="M23" s="1056"/>
      <c r="N23" s="1056"/>
      <c r="O23" s="1056"/>
      <c r="P23" s="1057"/>
    </row>
    <row r="24" spans="1:16" ht="14.4" thickBot="1" x14ac:dyDescent="0.3">
      <c r="A24" s="964" t="s">
        <v>7</v>
      </c>
      <c r="B24" s="965"/>
      <c r="C24" s="3964" t="s">
        <v>309</v>
      </c>
      <c r="D24" s="3964"/>
      <c r="E24" s="3964"/>
      <c r="F24" s="3964"/>
      <c r="G24" s="3965"/>
      <c r="H24" s="1011" t="s">
        <v>8</v>
      </c>
      <c r="I24" s="1012">
        <f>I23*1</f>
        <v>189</v>
      </c>
      <c r="J24" s="1012">
        <f>J23*1</f>
        <v>174</v>
      </c>
      <c r="K24" s="1012">
        <f t="shared" ref="K24:K25" si="0">K23*1</f>
        <v>174</v>
      </c>
      <c r="L24" s="1013"/>
      <c r="M24" s="1013"/>
      <c r="N24" s="1013"/>
      <c r="O24" s="1013"/>
      <c r="P24" s="1014"/>
    </row>
    <row r="25" spans="1:16" ht="14.4" thickBot="1" x14ac:dyDescent="0.3">
      <c r="A25" s="4092" t="s">
        <v>12</v>
      </c>
      <c r="B25" s="4093"/>
      <c r="C25" s="4093"/>
      <c r="D25" s="4093"/>
      <c r="E25" s="4093"/>
      <c r="F25" s="4093"/>
      <c r="G25" s="4093"/>
      <c r="H25" s="4094"/>
      <c r="I25" s="1225">
        <f>I24*1</f>
        <v>189</v>
      </c>
      <c r="J25" s="1225">
        <f>J24*1</f>
        <v>174</v>
      </c>
      <c r="K25" s="1225">
        <f t="shared" si="0"/>
        <v>174</v>
      </c>
      <c r="L25" s="3999"/>
      <c r="M25" s="4000"/>
      <c r="N25" s="4000"/>
      <c r="O25" s="4000"/>
      <c r="P25" s="4001"/>
    </row>
    <row r="26" spans="1:16" ht="13.8" x14ac:dyDescent="0.25">
      <c r="A26" s="1069" t="s">
        <v>431</v>
      </c>
      <c r="B26" s="1069"/>
      <c r="C26" s="1069"/>
      <c r="D26" s="1069"/>
      <c r="E26" s="1069"/>
      <c r="F26" s="1069"/>
      <c r="G26" s="1069"/>
      <c r="H26" s="1069"/>
      <c r="I26" s="1069"/>
      <c r="J26" s="1069"/>
      <c r="K26" s="1069"/>
      <c r="L26" s="1069"/>
      <c r="M26" s="1070"/>
      <c r="N26" s="1071"/>
      <c r="O26" s="1071"/>
      <c r="P26" s="1071"/>
    </row>
    <row r="27" spans="1:16" ht="13.8" x14ac:dyDescent="0.25">
      <c r="A27" s="1070"/>
      <c r="B27" s="1070"/>
      <c r="C27" s="1070"/>
      <c r="D27" s="1070"/>
      <c r="E27" s="1070"/>
      <c r="F27" s="1070"/>
      <c r="G27" s="1070"/>
      <c r="H27" s="1070"/>
      <c r="I27" s="1070"/>
      <c r="J27" s="1070"/>
      <c r="K27" s="1070"/>
      <c r="L27" s="1070"/>
      <c r="M27" s="1070"/>
      <c r="N27" s="1071"/>
      <c r="O27" s="1071"/>
      <c r="P27" s="1071"/>
    </row>
    <row r="28" spans="1:16" x14ac:dyDescent="0.25">
      <c r="A28" s="796"/>
      <c r="B28" s="1226"/>
      <c r="C28" s="1226"/>
      <c r="D28" s="1226"/>
      <c r="L28" s="797"/>
      <c r="M28" s="797"/>
      <c r="N28" s="797"/>
      <c r="O28" s="797"/>
      <c r="P28" s="797"/>
    </row>
    <row r="29" spans="1:16" x14ac:dyDescent="0.25">
      <c r="A29" s="1"/>
      <c r="B29" s="17"/>
      <c r="C29" s="17"/>
      <c r="D29" s="17"/>
      <c r="L29" s="17"/>
      <c r="M29" s="17"/>
      <c r="N29" s="23"/>
      <c r="O29" s="17"/>
      <c r="P29" s="17"/>
    </row>
    <row r="30" spans="1:16" ht="16.2" thickBot="1" x14ac:dyDescent="0.3">
      <c r="A30" s="1"/>
      <c r="B30" s="17"/>
      <c r="C30" s="17"/>
      <c r="D30" s="17"/>
      <c r="E30" s="3780" t="s">
        <v>13</v>
      </c>
      <c r="F30" s="3780"/>
      <c r="G30" s="3780"/>
      <c r="H30" s="3780"/>
      <c r="I30" s="3780"/>
      <c r="J30" s="3780"/>
      <c r="K30" s="3780"/>
      <c r="L30" s="798"/>
      <c r="M30" s="798"/>
      <c r="N30" s="23"/>
      <c r="O30" s="17"/>
      <c r="P30" s="17"/>
    </row>
    <row r="31" spans="1:16" ht="51.6" thickBot="1" x14ac:dyDescent="0.3">
      <c r="A31" s="1"/>
      <c r="B31" s="17"/>
      <c r="C31" s="17"/>
      <c r="D31" s="17"/>
      <c r="E31" s="799"/>
      <c r="F31" s="800"/>
      <c r="G31" s="800"/>
      <c r="H31" s="801"/>
      <c r="I31" s="223" t="s">
        <v>192</v>
      </c>
      <c r="J31" s="233" t="s">
        <v>193</v>
      </c>
      <c r="K31" s="31" t="s">
        <v>83</v>
      </c>
      <c r="L31" s="1"/>
      <c r="M31" s="1"/>
      <c r="N31" s="23"/>
      <c r="O31" s="17"/>
      <c r="P31" s="17"/>
    </row>
    <row r="32" spans="1:16" ht="13.8" thickBot="1" x14ac:dyDescent="0.3">
      <c r="A32" s="1"/>
      <c r="B32" s="17"/>
      <c r="C32" s="17"/>
      <c r="D32" s="17"/>
      <c r="E32" s="3781" t="s">
        <v>14</v>
      </c>
      <c r="F32" s="3782"/>
      <c r="G32" s="3782"/>
      <c r="H32" s="3783"/>
      <c r="I32" s="802">
        <f>SUM(I33:I43)</f>
        <v>189</v>
      </c>
      <c r="J32" s="802">
        <f t="shared" ref="J32:K32" si="1">SUM(J33:J43)</f>
        <v>174</v>
      </c>
      <c r="K32" s="802">
        <f t="shared" si="1"/>
        <v>174</v>
      </c>
      <c r="L32" s="803"/>
      <c r="M32" s="1"/>
      <c r="N32" s="23"/>
      <c r="O32" s="17"/>
      <c r="P32" s="17"/>
    </row>
    <row r="33" spans="1:16" x14ac:dyDescent="0.25">
      <c r="A33" s="1"/>
      <c r="B33" s="17"/>
      <c r="C33" s="17"/>
      <c r="D33" s="17"/>
      <c r="E33" s="3765" t="s">
        <v>238</v>
      </c>
      <c r="F33" s="3766"/>
      <c r="G33" s="3766"/>
      <c r="H33" s="3767"/>
      <c r="I33" s="805">
        <v>189</v>
      </c>
      <c r="J33" s="804">
        <v>174</v>
      </c>
      <c r="K33" s="805">
        <v>174</v>
      </c>
      <c r="L33" s="1"/>
      <c r="M33" s="1"/>
      <c r="N33" s="23"/>
      <c r="O33" s="17"/>
      <c r="P33" s="17"/>
    </row>
    <row r="34" spans="1:16" x14ac:dyDescent="0.25">
      <c r="A34" s="1"/>
      <c r="B34" s="17"/>
      <c r="C34" s="17"/>
      <c r="D34" s="17"/>
      <c r="E34" s="3765" t="s">
        <v>239</v>
      </c>
      <c r="F34" s="3766"/>
      <c r="G34" s="3766"/>
      <c r="H34" s="3767"/>
      <c r="I34" s="1227"/>
      <c r="J34" s="1228"/>
      <c r="K34" s="1227"/>
      <c r="L34" s="1"/>
      <c r="M34" s="1"/>
      <c r="N34" s="23"/>
      <c r="O34" s="17"/>
      <c r="P34" s="17"/>
    </row>
    <row r="35" spans="1:16" x14ac:dyDescent="0.25">
      <c r="A35" s="1"/>
      <c r="B35" s="17"/>
      <c r="C35" s="17"/>
      <c r="D35" s="17"/>
      <c r="E35" s="3765" t="s">
        <v>240</v>
      </c>
      <c r="F35" s="3766"/>
      <c r="G35" s="3766"/>
      <c r="H35" s="3767"/>
      <c r="I35" s="1227"/>
      <c r="J35" s="1228"/>
      <c r="K35" s="1227"/>
      <c r="L35" s="1"/>
      <c r="M35" s="1"/>
      <c r="N35" s="23"/>
      <c r="O35" s="17"/>
      <c r="P35" s="17"/>
    </row>
    <row r="36" spans="1:16" x14ac:dyDescent="0.25">
      <c r="A36" s="1"/>
      <c r="B36" s="17"/>
      <c r="C36" s="17"/>
      <c r="D36" s="17"/>
      <c r="E36" s="3765" t="s">
        <v>241</v>
      </c>
      <c r="F36" s="3766"/>
      <c r="G36" s="3766"/>
      <c r="H36" s="3767"/>
      <c r="I36" s="1227"/>
      <c r="J36" s="1228"/>
      <c r="K36" s="1227"/>
      <c r="L36" s="1"/>
      <c r="M36" s="1"/>
      <c r="N36" s="23"/>
      <c r="O36" s="17"/>
      <c r="P36" s="17"/>
    </row>
    <row r="37" spans="1:16" x14ac:dyDescent="0.25">
      <c r="A37" s="1"/>
      <c r="B37" s="17"/>
      <c r="C37" s="17"/>
      <c r="D37" s="17"/>
      <c r="E37" s="3774" t="s">
        <v>242</v>
      </c>
      <c r="F37" s="3775"/>
      <c r="G37" s="3775"/>
      <c r="H37" s="3776"/>
      <c r="I37" s="1229"/>
      <c r="J37" s="1230"/>
      <c r="K37" s="1229"/>
      <c r="L37" s="1"/>
      <c r="M37" s="1"/>
      <c r="N37" s="23"/>
      <c r="O37" s="17"/>
      <c r="P37" s="17"/>
    </row>
    <row r="38" spans="1:16" x14ac:dyDescent="0.25">
      <c r="A38" s="1"/>
      <c r="B38" s="17"/>
      <c r="C38" s="17"/>
      <c r="D38" s="17"/>
      <c r="E38" s="230" t="s">
        <v>243</v>
      </c>
      <c r="F38" s="231"/>
      <c r="G38" s="231"/>
      <c r="H38" s="232"/>
      <c r="I38" s="1227"/>
      <c r="J38" s="1228"/>
      <c r="K38" s="1227"/>
      <c r="L38" s="1"/>
      <c r="M38" s="1"/>
      <c r="N38" s="23"/>
      <c r="O38" s="17"/>
      <c r="P38" s="17"/>
    </row>
    <row r="39" spans="1:16" x14ac:dyDescent="0.25">
      <c r="A39" s="1"/>
      <c r="B39" s="17"/>
      <c r="C39" s="17"/>
      <c r="D39" s="17"/>
      <c r="E39" s="3765" t="s">
        <v>244</v>
      </c>
      <c r="F39" s="3766"/>
      <c r="G39" s="3766"/>
      <c r="H39" s="3767"/>
      <c r="I39" s="1227"/>
      <c r="J39" s="1228"/>
      <c r="K39" s="1227"/>
      <c r="L39" s="1"/>
      <c r="M39" s="1"/>
      <c r="N39" s="810"/>
      <c r="O39" s="810"/>
      <c r="P39" s="810"/>
    </row>
    <row r="40" spans="1:16" x14ac:dyDescent="0.25">
      <c r="A40" s="1"/>
      <c r="B40" s="17"/>
      <c r="C40" s="17"/>
      <c r="D40" s="17"/>
      <c r="E40" s="3765" t="s">
        <v>245</v>
      </c>
      <c r="F40" s="3766"/>
      <c r="G40" s="3766"/>
      <c r="H40" s="3767"/>
      <c r="I40" s="1231"/>
      <c r="J40" s="1232"/>
      <c r="K40" s="1231"/>
      <c r="L40" s="1"/>
      <c r="M40" s="1"/>
      <c r="N40" s="23"/>
      <c r="O40" s="17"/>
      <c r="P40" s="17"/>
    </row>
    <row r="41" spans="1:16" x14ac:dyDescent="0.25">
      <c r="A41" s="1"/>
      <c r="B41" s="17"/>
      <c r="C41" s="17"/>
      <c r="D41" s="17"/>
      <c r="E41" s="3765" t="s">
        <v>246</v>
      </c>
      <c r="F41" s="3766"/>
      <c r="G41" s="3766"/>
      <c r="H41" s="3767"/>
      <c r="I41" s="1231"/>
      <c r="J41" s="1232"/>
      <c r="K41" s="1231"/>
      <c r="L41" s="1"/>
      <c r="M41" s="1"/>
      <c r="N41" s="23"/>
      <c r="O41" s="17"/>
      <c r="P41" s="17"/>
    </row>
    <row r="42" spans="1:16" x14ac:dyDescent="0.25">
      <c r="A42" s="1"/>
      <c r="B42" s="17"/>
      <c r="C42" s="17"/>
      <c r="D42" s="17"/>
      <c r="E42" s="3765" t="s">
        <v>247</v>
      </c>
      <c r="F42" s="3766"/>
      <c r="G42" s="3766"/>
      <c r="H42" s="3767"/>
      <c r="I42" s="1231"/>
      <c r="J42" s="1232"/>
      <c r="K42" s="1231"/>
      <c r="L42" s="1"/>
      <c r="M42" s="1"/>
      <c r="N42" s="23"/>
      <c r="O42" s="17"/>
      <c r="P42" s="17"/>
    </row>
    <row r="43" spans="1:16" ht="13.8" thickBot="1" x14ac:dyDescent="0.3">
      <c r="E43" s="3768" t="s">
        <v>248</v>
      </c>
      <c r="F43" s="3769"/>
      <c r="G43" s="3769"/>
      <c r="H43" s="3770"/>
      <c r="I43" s="1233"/>
      <c r="J43" s="1234"/>
      <c r="K43" s="1233"/>
      <c r="L43" s="1"/>
      <c r="M43" s="1"/>
    </row>
    <row r="44" spans="1:16" ht="13.8" thickBot="1" x14ac:dyDescent="0.3">
      <c r="E44" s="3537" t="s">
        <v>15</v>
      </c>
      <c r="F44" s="3538"/>
      <c r="G44" s="3538"/>
      <c r="H44" s="3538"/>
      <c r="I44" s="1140"/>
      <c r="J44" s="1140"/>
      <c r="K44" s="1141"/>
      <c r="L44" s="1"/>
      <c r="M44" s="1"/>
    </row>
    <row r="45" spans="1:16" ht="13.8" thickBot="1" x14ac:dyDescent="0.3">
      <c r="E45" s="3771" t="s">
        <v>249</v>
      </c>
      <c r="F45" s="3772"/>
      <c r="G45" s="3772"/>
      <c r="H45" s="3773"/>
      <c r="I45" s="816"/>
      <c r="J45" s="816"/>
      <c r="K45" s="817"/>
    </row>
    <row r="46" spans="1:16" ht="13.8" thickBot="1" x14ac:dyDescent="0.3">
      <c r="E46" s="3762"/>
      <c r="F46" s="3763"/>
      <c r="G46" s="3763"/>
      <c r="H46" s="3764"/>
      <c r="I46" s="818"/>
      <c r="J46" s="818"/>
      <c r="K46" s="819"/>
    </row>
  </sheetData>
  <mergeCells count="64">
    <mergeCell ref="P19:P20"/>
    <mergeCell ref="P21:P22"/>
    <mergeCell ref="B9:K9"/>
    <mergeCell ref="C10:O10"/>
    <mergeCell ref="E41:H41"/>
    <mergeCell ref="L25:P25"/>
    <mergeCell ref="A25:H25"/>
    <mergeCell ref="C23:G23"/>
    <mergeCell ref="C24:G24"/>
    <mergeCell ref="A19:A20"/>
    <mergeCell ref="B19:B20"/>
    <mergeCell ref="C19:C20"/>
    <mergeCell ref="E19:E20"/>
    <mergeCell ref="F19:F20"/>
    <mergeCell ref="G19:G20"/>
    <mergeCell ref="A21:A22"/>
    <mergeCell ref="A13:A15"/>
    <mergeCell ref="B13:B15"/>
    <mergeCell ref="G13:G15"/>
    <mergeCell ref="A16:A18"/>
    <mergeCell ref="B16:B18"/>
    <mergeCell ref="C16:C18"/>
    <mergeCell ref="E16:E18"/>
    <mergeCell ref="F16:F18"/>
    <mergeCell ref="G16:G18"/>
    <mergeCell ref="C13:C15"/>
    <mergeCell ref="E13:E15"/>
    <mergeCell ref="F13:F15"/>
    <mergeCell ref="B21:B22"/>
    <mergeCell ref="C21:C22"/>
    <mergeCell ref="E21:E22"/>
    <mergeCell ref="F21:F22"/>
    <mergeCell ref="G21:G22"/>
    <mergeCell ref="A5:A7"/>
    <mergeCell ref="B5:B7"/>
    <mergeCell ref="C5:C7"/>
    <mergeCell ref="D5:D7"/>
    <mergeCell ref="E5:E7"/>
    <mergeCell ref="E46:H46"/>
    <mergeCell ref="E36:H36"/>
    <mergeCell ref="E37:H37"/>
    <mergeCell ref="E39:H39"/>
    <mergeCell ref="E30:K30"/>
    <mergeCell ref="E32:H32"/>
    <mergeCell ref="E43:H43"/>
    <mergeCell ref="E44:H44"/>
    <mergeCell ref="E45:H45"/>
    <mergeCell ref="E40:H40"/>
    <mergeCell ref="E33:H33"/>
    <mergeCell ref="E34:H34"/>
    <mergeCell ref="E35:H35"/>
    <mergeCell ref="E42:H42"/>
    <mergeCell ref="D2:O2"/>
    <mergeCell ref="D3:K3"/>
    <mergeCell ref="K5:K7"/>
    <mergeCell ref="L5:P5"/>
    <mergeCell ref="L6:L7"/>
    <mergeCell ref="M6:M7"/>
    <mergeCell ref="N6:P6"/>
    <mergeCell ref="F5:F7"/>
    <mergeCell ref="G5:G7"/>
    <mergeCell ref="H5:H7"/>
    <mergeCell ref="I5:I7"/>
    <mergeCell ref="J5:J7"/>
  </mergeCells>
  <pageMargins left="0.7" right="0.7" top="0.75" bottom="0.75" header="0.3" footer="0.3"/>
  <pageSetup paperSize="9" scale="6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43"/>
  <sheetViews>
    <sheetView workbookViewId="0">
      <selection activeCell="O228" sqref="O22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44140625" customWidth="1"/>
    <col min="11" max="11" width="9.33203125" customWidth="1"/>
    <col min="12" max="12" width="29.6640625" customWidth="1"/>
    <col min="13" max="13" width="9.109375" customWidth="1"/>
    <col min="14" max="14" width="6.88671875" customWidth="1"/>
    <col min="15" max="15" width="6.5546875" customWidth="1"/>
    <col min="16" max="16" width="49" customWidth="1"/>
  </cols>
  <sheetData>
    <row r="2" spans="1:16" ht="13.2" customHeight="1" x14ac:dyDescent="0.25">
      <c r="A2" s="79"/>
      <c r="B2" s="13"/>
      <c r="C2" s="13"/>
      <c r="D2" s="3976" t="s">
        <v>191</v>
      </c>
      <c r="E2" s="3554"/>
      <c r="F2" s="3554"/>
      <c r="G2" s="3554"/>
      <c r="H2" s="3554"/>
      <c r="I2" s="3554"/>
      <c r="J2" s="3554"/>
      <c r="K2" s="3554"/>
      <c r="L2" s="3554"/>
      <c r="M2" s="3554"/>
      <c r="N2" s="3554"/>
      <c r="O2" s="3554"/>
    </row>
    <row r="3" spans="1:16" ht="13.8" customHeight="1" x14ac:dyDescent="0.25">
      <c r="A3" s="3825" t="s">
        <v>126</v>
      </c>
      <c r="B3" s="4099"/>
      <c r="C3" s="4099"/>
      <c r="D3" s="4099"/>
      <c r="E3" s="4099"/>
      <c r="F3" s="4099"/>
      <c r="G3" s="4099"/>
      <c r="H3" s="4099"/>
      <c r="I3" s="4099"/>
      <c r="J3" s="4099"/>
      <c r="K3" s="4099"/>
      <c r="L3" s="4099"/>
      <c r="M3" s="4099"/>
      <c r="N3" s="4099"/>
      <c r="O3" s="4099"/>
    </row>
    <row r="4" spans="1:16" ht="13.8" thickBot="1" x14ac:dyDescent="0.3">
      <c r="P4" s="197" t="s">
        <v>513</v>
      </c>
    </row>
    <row r="5" spans="1:16" ht="14.4" thickBot="1" x14ac:dyDescent="0.3">
      <c r="A5" s="3729" t="s">
        <v>0</v>
      </c>
      <c r="B5" s="3729" t="s">
        <v>1</v>
      </c>
      <c r="C5" s="3732" t="s">
        <v>2</v>
      </c>
      <c r="D5" s="3729" t="s">
        <v>256</v>
      </c>
      <c r="E5" s="3735" t="s">
        <v>3</v>
      </c>
      <c r="F5" s="3715" t="s">
        <v>4</v>
      </c>
      <c r="G5" s="3732" t="s">
        <v>5</v>
      </c>
      <c r="H5" s="3715" t="s">
        <v>6</v>
      </c>
      <c r="I5" s="3713" t="s">
        <v>192</v>
      </c>
      <c r="J5" s="3715" t="s">
        <v>193</v>
      </c>
      <c r="K5" s="3715" t="s">
        <v>83</v>
      </c>
      <c r="L5" s="3717" t="s">
        <v>991</v>
      </c>
      <c r="M5" s="3718"/>
      <c r="N5" s="3718"/>
      <c r="O5" s="3718"/>
      <c r="P5" s="3719"/>
    </row>
    <row r="6" spans="1:16" ht="13.8" x14ac:dyDescent="0.25">
      <c r="A6" s="3730"/>
      <c r="B6" s="3730"/>
      <c r="C6" s="3733"/>
      <c r="D6" s="3730"/>
      <c r="E6" s="3736"/>
      <c r="F6" s="3716"/>
      <c r="G6" s="3733"/>
      <c r="H6" s="3716"/>
      <c r="I6" s="3714"/>
      <c r="J6" s="3716"/>
      <c r="K6" s="3716"/>
      <c r="L6" s="3720" t="s">
        <v>306</v>
      </c>
      <c r="M6" s="3721" t="s">
        <v>194</v>
      </c>
      <c r="N6" s="3723"/>
      <c r="O6" s="3723"/>
      <c r="P6" s="3724"/>
    </row>
    <row r="7" spans="1:16" ht="154.19999999999999" customHeight="1" thickBot="1" x14ac:dyDescent="0.3">
      <c r="A7" s="3812"/>
      <c r="B7" s="3812"/>
      <c r="C7" s="3811"/>
      <c r="D7" s="3812"/>
      <c r="E7" s="3813"/>
      <c r="F7" s="3810"/>
      <c r="G7" s="3811"/>
      <c r="H7" s="3810"/>
      <c r="I7" s="3826"/>
      <c r="J7" s="3810"/>
      <c r="K7" s="3810"/>
      <c r="L7" s="3823"/>
      <c r="M7" s="3824"/>
      <c r="N7" s="218" t="s">
        <v>53</v>
      </c>
      <c r="O7" s="219" t="s">
        <v>54</v>
      </c>
      <c r="P7" s="821" t="s">
        <v>446</v>
      </c>
    </row>
    <row r="8" spans="1:16" ht="16.2" thickBot="1" x14ac:dyDescent="0.3">
      <c r="A8" s="1235" t="s">
        <v>7</v>
      </c>
      <c r="B8" s="1236" t="s">
        <v>335</v>
      </c>
      <c r="C8" s="1237"/>
      <c r="D8" s="1238"/>
      <c r="E8" s="1239"/>
      <c r="F8" s="1238"/>
      <c r="G8" s="1238"/>
      <c r="H8" s="1238"/>
      <c r="I8" s="1238"/>
      <c r="J8" s="1237"/>
      <c r="K8" s="1238"/>
      <c r="L8" s="1240"/>
      <c r="M8" s="1240"/>
      <c r="N8" s="1238"/>
      <c r="O8" s="1237"/>
      <c r="P8" s="1241"/>
    </row>
    <row r="9" spans="1:16" ht="52.2" customHeight="1" thickBot="1" x14ac:dyDescent="0.3">
      <c r="A9" s="1242"/>
      <c r="B9" s="1243"/>
      <c r="C9" s="1244"/>
      <c r="D9" s="1244"/>
      <c r="E9" s="1245"/>
      <c r="F9" s="1244"/>
      <c r="G9" s="1244"/>
      <c r="H9" s="1244"/>
      <c r="I9" s="1244"/>
      <c r="J9" s="1244"/>
      <c r="K9" s="1244"/>
      <c r="L9" s="1246" t="s">
        <v>694</v>
      </c>
      <c r="M9" s="2904" t="s">
        <v>264</v>
      </c>
      <c r="N9" s="1247">
        <v>8</v>
      </c>
      <c r="O9" s="1247">
        <v>8</v>
      </c>
      <c r="P9" s="2911"/>
    </row>
    <row r="10" spans="1:16" ht="16.2" thickBot="1" x14ac:dyDescent="0.3">
      <c r="A10" s="1248" t="s">
        <v>7</v>
      </c>
      <c r="B10" s="1249" t="s">
        <v>7</v>
      </c>
      <c r="C10" s="1250" t="s">
        <v>695</v>
      </c>
      <c r="D10" s="1251"/>
      <c r="E10" s="1252"/>
      <c r="F10" s="1252"/>
      <c r="G10" s="1252"/>
      <c r="H10" s="1252"/>
      <c r="I10" s="1252"/>
      <c r="J10" s="1252"/>
      <c r="K10" s="1252"/>
      <c r="L10" s="1252"/>
      <c r="M10" s="1252"/>
      <c r="N10" s="1252"/>
      <c r="O10" s="1252"/>
      <c r="P10" s="2912"/>
    </row>
    <row r="11" spans="1:16" ht="58.8" customHeight="1" thickBot="1" x14ac:dyDescent="0.3">
      <c r="A11" s="1253"/>
      <c r="B11" s="1254"/>
      <c r="C11" s="1255"/>
      <c r="D11" s="1256"/>
      <c r="E11" s="1257"/>
      <c r="F11" s="1257"/>
      <c r="G11" s="1257"/>
      <c r="H11" s="1257"/>
      <c r="I11" s="1257"/>
      <c r="J11" s="1257"/>
      <c r="K11" s="1257"/>
      <c r="L11" s="1258" t="s">
        <v>696</v>
      </c>
      <c r="M11" s="2899" t="s">
        <v>264</v>
      </c>
      <c r="N11" s="1259">
        <v>82</v>
      </c>
      <c r="O11" s="1259">
        <v>98</v>
      </c>
      <c r="P11" s="2898" t="s">
        <v>1377</v>
      </c>
    </row>
    <row r="12" spans="1:16" ht="93.6" x14ac:dyDescent="0.25">
      <c r="A12" s="4108" t="s">
        <v>7</v>
      </c>
      <c r="B12" s="4111" t="s">
        <v>7</v>
      </c>
      <c r="C12" s="4266" t="s">
        <v>7</v>
      </c>
      <c r="D12" s="1262"/>
      <c r="E12" s="1263" t="s">
        <v>697</v>
      </c>
      <c r="F12" s="4269" t="s">
        <v>46</v>
      </c>
      <c r="G12" s="4238" t="s">
        <v>263</v>
      </c>
      <c r="H12" s="1265" t="s">
        <v>27</v>
      </c>
      <c r="I12" s="2586">
        <v>50</v>
      </c>
      <c r="J12" s="2586">
        <v>77.400000000000006</v>
      </c>
      <c r="K12" s="1266">
        <v>77.400000000000006</v>
      </c>
      <c r="L12" s="1267" t="s">
        <v>698</v>
      </c>
      <c r="M12" s="2900" t="s">
        <v>389</v>
      </c>
      <c r="N12" s="1269"/>
      <c r="O12" s="1270"/>
      <c r="P12" s="3173"/>
    </row>
    <row r="13" spans="1:16" ht="31.2" x14ac:dyDescent="0.25">
      <c r="A13" s="4109"/>
      <c r="B13" s="4112"/>
      <c r="C13" s="4267"/>
      <c r="D13" s="1273"/>
      <c r="E13" s="1274"/>
      <c r="F13" s="4069"/>
      <c r="G13" s="4270"/>
      <c r="H13" s="1276" t="s">
        <v>52</v>
      </c>
      <c r="I13" s="1277"/>
      <c r="J13" s="1277"/>
      <c r="K13" s="1278"/>
      <c r="L13" s="1279" t="s">
        <v>699</v>
      </c>
      <c r="M13" s="2902" t="s">
        <v>389</v>
      </c>
      <c r="N13" s="2903"/>
      <c r="O13" s="1280"/>
      <c r="P13" s="2913"/>
    </row>
    <row r="14" spans="1:16" ht="31.2" x14ac:dyDescent="0.25">
      <c r="A14" s="4109"/>
      <c r="B14" s="4112"/>
      <c r="C14" s="4267"/>
      <c r="D14" s="1273"/>
      <c r="E14" s="1274"/>
      <c r="F14" s="4069"/>
      <c r="G14" s="4270"/>
      <c r="H14" s="1281" t="s">
        <v>361</v>
      </c>
      <c r="I14" s="1277">
        <v>660.7</v>
      </c>
      <c r="J14" s="1277">
        <v>691.8</v>
      </c>
      <c r="K14" s="1278">
        <v>686.6</v>
      </c>
      <c r="L14" s="1279" t="s">
        <v>700</v>
      </c>
      <c r="M14" s="1282" t="s">
        <v>389</v>
      </c>
      <c r="N14" s="3390"/>
      <c r="O14" s="3391"/>
      <c r="P14" s="2901" t="s">
        <v>1818</v>
      </c>
    </row>
    <row r="15" spans="1:16" ht="15.6" x14ac:dyDescent="0.25">
      <c r="A15" s="4109"/>
      <c r="B15" s="4112"/>
      <c r="C15" s="4267"/>
      <c r="D15" s="1273"/>
      <c r="E15" s="1274"/>
      <c r="F15" s="4069"/>
      <c r="G15" s="4270"/>
      <c r="H15" s="1283" t="s">
        <v>137</v>
      </c>
      <c r="I15" s="1277"/>
      <c r="J15" s="1277"/>
      <c r="K15" s="1278"/>
      <c r="L15" s="1279"/>
      <c r="M15" s="1284"/>
      <c r="N15" s="1285"/>
      <c r="O15" s="2914"/>
      <c r="P15" s="2915"/>
    </row>
    <row r="16" spans="1:16" ht="16.2" thickBot="1" x14ac:dyDescent="0.3">
      <c r="A16" s="4110"/>
      <c r="B16" s="4113"/>
      <c r="C16" s="4268"/>
      <c r="D16" s="1286"/>
      <c r="E16" s="1287"/>
      <c r="F16" s="4070"/>
      <c r="G16" s="4239"/>
      <c r="H16" s="1288" t="s">
        <v>8</v>
      </c>
      <c r="I16" s="1289">
        <f>SUM(I12:I15)</f>
        <v>710.7</v>
      </c>
      <c r="J16" s="1289">
        <f>SUM(J12:J15)</f>
        <v>769.19999999999993</v>
      </c>
      <c r="K16" s="1290">
        <f t="shared" ref="K16" si="0">SUM(K12:K15)</f>
        <v>764</v>
      </c>
      <c r="L16" s="1291"/>
      <c r="M16" s="1292"/>
      <c r="N16" s="1293"/>
      <c r="O16" s="2916"/>
      <c r="P16" s="2917"/>
    </row>
    <row r="17" spans="1:16" ht="46.8" x14ac:dyDescent="0.25">
      <c r="A17" s="4207"/>
      <c r="B17" s="4209"/>
      <c r="C17" s="4271"/>
      <c r="D17" s="1296"/>
      <c r="E17" s="1297" t="s">
        <v>701</v>
      </c>
      <c r="F17" s="4273" t="s">
        <v>46</v>
      </c>
      <c r="G17" s="1298" t="s">
        <v>263</v>
      </c>
      <c r="H17" s="1299"/>
      <c r="I17" s="1300"/>
      <c r="J17" s="1301"/>
      <c r="K17" s="1302"/>
      <c r="L17" s="1303" t="s">
        <v>702</v>
      </c>
      <c r="M17" s="1304" t="s">
        <v>389</v>
      </c>
      <c r="N17" s="1305">
        <v>105.4</v>
      </c>
      <c r="O17" s="1305">
        <v>105.4</v>
      </c>
      <c r="P17" s="1306"/>
    </row>
    <row r="18" spans="1:16" ht="74.400000000000006" customHeight="1" x14ac:dyDescent="0.25">
      <c r="A18" s="4208"/>
      <c r="B18" s="3798"/>
      <c r="C18" s="4272"/>
      <c r="D18" s="1308"/>
      <c r="E18" s="1309" t="s">
        <v>703</v>
      </c>
      <c r="F18" s="3806"/>
      <c r="G18" s="1298"/>
      <c r="H18" s="1299"/>
      <c r="I18" s="1300"/>
      <c r="J18" s="1301"/>
      <c r="K18" s="1302"/>
      <c r="L18" s="1310" t="s">
        <v>704</v>
      </c>
      <c r="M18" s="1311" t="s">
        <v>389</v>
      </c>
      <c r="N18" s="1312">
        <v>0.52900000000000003</v>
      </c>
      <c r="O18" s="1312">
        <v>0.52900000000000003</v>
      </c>
      <c r="P18" s="1313"/>
    </row>
    <row r="19" spans="1:16" ht="51" customHeight="1" x14ac:dyDescent="0.25">
      <c r="A19" s="4208"/>
      <c r="B19" s="3798"/>
      <c r="C19" s="4272"/>
      <c r="D19" s="1308"/>
      <c r="E19" s="1314" t="s">
        <v>705</v>
      </c>
      <c r="F19" s="3806"/>
      <c r="G19" s="1298"/>
      <c r="H19" s="1299"/>
      <c r="I19" s="1315"/>
      <c r="J19" s="1316"/>
      <c r="K19" s="1302"/>
      <c r="L19" s="1310" t="s">
        <v>706</v>
      </c>
      <c r="M19" s="1311" t="s">
        <v>389</v>
      </c>
      <c r="N19" s="1312"/>
      <c r="O19" s="1312"/>
      <c r="P19" s="3032" t="s">
        <v>1421</v>
      </c>
    </row>
    <row r="20" spans="1:16" ht="62.4" x14ac:dyDescent="0.25">
      <c r="A20" s="4208"/>
      <c r="B20" s="3798"/>
      <c r="C20" s="4272"/>
      <c r="D20" s="1308"/>
      <c r="E20" s="1314" t="s">
        <v>707</v>
      </c>
      <c r="F20" s="3806"/>
      <c r="G20" s="1298"/>
      <c r="H20" s="1299"/>
      <c r="I20" s="1300"/>
      <c r="J20" s="1316"/>
      <c r="K20" s="1302"/>
      <c r="L20" s="1310" t="s">
        <v>708</v>
      </c>
      <c r="M20" s="1311" t="s">
        <v>389</v>
      </c>
      <c r="N20" s="1312"/>
      <c r="O20" s="1318"/>
      <c r="P20" s="1317"/>
    </row>
    <row r="21" spans="1:16" ht="62.4" x14ac:dyDescent="0.25">
      <c r="A21" s="4208"/>
      <c r="B21" s="3798"/>
      <c r="C21" s="4272"/>
      <c r="D21" s="1308"/>
      <c r="E21" s="1319" t="s">
        <v>709</v>
      </c>
      <c r="F21" s="3806"/>
      <c r="G21" s="1298"/>
      <c r="H21" s="1299"/>
      <c r="I21" s="1300"/>
      <c r="J21" s="1316"/>
      <c r="K21" s="1320"/>
      <c r="L21" s="1310" t="s">
        <v>710</v>
      </c>
      <c r="M21" s="1311" t="s">
        <v>389</v>
      </c>
      <c r="N21" s="1312"/>
      <c r="O21" s="1318"/>
      <c r="P21" s="1317"/>
    </row>
    <row r="22" spans="1:16" ht="46.8" x14ac:dyDescent="0.25">
      <c r="A22" s="4208"/>
      <c r="B22" s="3798"/>
      <c r="C22" s="4272"/>
      <c r="D22" s="1308"/>
      <c r="E22" s="1319" t="s">
        <v>711</v>
      </c>
      <c r="F22" s="3806"/>
      <c r="G22" s="1298"/>
      <c r="H22" s="1299"/>
      <c r="I22" s="1300"/>
      <c r="J22" s="1316"/>
      <c r="K22" s="1320"/>
      <c r="L22" s="1310" t="s">
        <v>710</v>
      </c>
      <c r="M22" s="1311" t="s">
        <v>389</v>
      </c>
      <c r="N22" s="1312"/>
      <c r="O22" s="1318"/>
      <c r="P22" s="1317"/>
    </row>
    <row r="23" spans="1:16" ht="77.400000000000006" customHeight="1" x14ac:dyDescent="0.25">
      <c r="A23" s="4208"/>
      <c r="B23" s="3798"/>
      <c r="C23" s="4272"/>
      <c r="D23" s="1308"/>
      <c r="E23" s="1321" t="s">
        <v>712</v>
      </c>
      <c r="F23" s="3806"/>
      <c r="G23" s="1298"/>
      <c r="H23" s="1299"/>
      <c r="I23" s="1300"/>
      <c r="J23" s="1316"/>
      <c r="K23" s="1320"/>
      <c r="L23" s="1310" t="s">
        <v>710</v>
      </c>
      <c r="M23" s="1311" t="s">
        <v>389</v>
      </c>
      <c r="N23" s="1312"/>
      <c r="O23" s="1312"/>
      <c r="P23" s="1313"/>
    </row>
    <row r="24" spans="1:16" ht="68.400000000000006" customHeight="1" thickBot="1" x14ac:dyDescent="0.3">
      <c r="A24" s="4208"/>
      <c r="B24" s="3798"/>
      <c r="C24" s="4272"/>
      <c r="D24" s="1308"/>
      <c r="E24" s="1322" t="s">
        <v>713</v>
      </c>
      <c r="F24" s="3806"/>
      <c r="G24" s="1298"/>
      <c r="H24" s="1323"/>
      <c r="I24" s="1300"/>
      <c r="J24" s="1316"/>
      <c r="K24" s="1324"/>
      <c r="L24" s="1325" t="s">
        <v>710</v>
      </c>
      <c r="M24" s="1326" t="s">
        <v>389</v>
      </c>
      <c r="N24" s="1318"/>
      <c r="O24" s="1318"/>
      <c r="P24" s="1327"/>
    </row>
    <row r="25" spans="1:16" ht="56.4" customHeight="1" thickBot="1" x14ac:dyDescent="0.3">
      <c r="A25" s="1307"/>
      <c r="B25" s="694"/>
      <c r="C25" s="1328"/>
      <c r="D25" s="1328"/>
      <c r="E25" s="1329" t="s">
        <v>714</v>
      </c>
      <c r="F25" s="1330"/>
      <c r="G25" s="1298"/>
      <c r="H25" s="1331"/>
      <c r="I25" s="1332"/>
      <c r="J25" s="1333"/>
      <c r="K25" s="1334"/>
      <c r="L25" s="1325" t="s">
        <v>710</v>
      </c>
      <c r="M25" s="1326" t="s">
        <v>389</v>
      </c>
      <c r="N25" s="1318"/>
      <c r="O25" s="1318"/>
      <c r="P25" s="1327"/>
    </row>
    <row r="26" spans="1:16" ht="16.2" thickBot="1" x14ac:dyDescent="0.3">
      <c r="A26" s="1335" t="s">
        <v>7</v>
      </c>
      <c r="B26" s="1336" t="s">
        <v>7</v>
      </c>
      <c r="C26" s="1337"/>
      <c r="D26" s="1338"/>
      <c r="E26" s="4157" t="s">
        <v>308</v>
      </c>
      <c r="F26" s="4157"/>
      <c r="G26" s="4158"/>
      <c r="H26" s="1339" t="s">
        <v>8</v>
      </c>
      <c r="I26" s="1340">
        <f>I16*1</f>
        <v>710.7</v>
      </c>
      <c r="J26" s="1340">
        <f>J16*1</f>
        <v>769.19999999999993</v>
      </c>
      <c r="K26" s="1340">
        <f>K16*1</f>
        <v>764</v>
      </c>
      <c r="L26" s="1341"/>
      <c r="M26" s="1342"/>
      <c r="N26" s="1343"/>
      <c r="O26" s="1343"/>
      <c r="P26" s="1344"/>
    </row>
    <row r="27" spans="1:16" ht="16.2" thickBot="1" x14ac:dyDescent="0.3">
      <c r="A27" s="1345" t="s">
        <v>7</v>
      </c>
      <c r="B27" s="1346" t="s">
        <v>9</v>
      </c>
      <c r="C27" s="1347" t="s">
        <v>715</v>
      </c>
      <c r="D27" s="1348"/>
      <c r="E27" s="1349"/>
      <c r="F27" s="1349"/>
      <c r="G27" s="1349"/>
      <c r="H27" s="1349"/>
      <c r="I27" s="1349"/>
      <c r="J27" s="1349"/>
      <c r="K27" s="1349"/>
      <c r="L27" s="1349"/>
      <c r="M27" s="1349"/>
      <c r="N27" s="1349"/>
      <c r="O27" s="1349"/>
      <c r="P27" s="1350"/>
    </row>
    <row r="28" spans="1:16" ht="28.2" thickBot="1" x14ac:dyDescent="0.3">
      <c r="A28" s="729"/>
      <c r="B28" s="1351"/>
      <c r="C28" s="1352"/>
      <c r="D28" s="1353"/>
      <c r="E28" s="1354"/>
      <c r="F28" s="1354"/>
      <c r="G28" s="1354"/>
      <c r="H28" s="1354"/>
      <c r="I28" s="1354"/>
      <c r="J28" s="1354"/>
      <c r="K28" s="1354"/>
      <c r="L28" s="3175" t="s">
        <v>716</v>
      </c>
      <c r="M28" s="1356" t="s">
        <v>264</v>
      </c>
      <c r="N28" s="1357">
        <v>128</v>
      </c>
      <c r="O28" s="1357">
        <v>122</v>
      </c>
      <c r="P28" s="3174" t="s">
        <v>1617</v>
      </c>
    </row>
    <row r="29" spans="1:16" ht="15.6" x14ac:dyDescent="0.25">
      <c r="A29" s="4274" t="s">
        <v>7</v>
      </c>
      <c r="B29" s="4111" t="s">
        <v>9</v>
      </c>
      <c r="C29" s="4266" t="s">
        <v>7</v>
      </c>
      <c r="D29" s="1358"/>
      <c r="E29" s="4119" t="s">
        <v>717</v>
      </c>
      <c r="F29" s="4279" t="s">
        <v>46</v>
      </c>
      <c r="G29" s="4282" t="s">
        <v>263</v>
      </c>
      <c r="H29" s="1359" t="s">
        <v>27</v>
      </c>
      <c r="I29" s="1360">
        <v>244</v>
      </c>
      <c r="J29" s="1360">
        <v>128.69999999999999</v>
      </c>
      <c r="K29" s="1361">
        <v>128.4</v>
      </c>
      <c r="L29" s="4170" t="s">
        <v>346</v>
      </c>
      <c r="M29" s="4183" t="s">
        <v>264</v>
      </c>
      <c r="N29" s="4100">
        <v>1</v>
      </c>
      <c r="O29" s="4100">
        <v>1</v>
      </c>
      <c r="P29" s="4102"/>
    </row>
    <row r="30" spans="1:16" ht="15.6" x14ac:dyDescent="0.25">
      <c r="A30" s="4275"/>
      <c r="B30" s="4112"/>
      <c r="C30" s="4267"/>
      <c r="D30" s="1363"/>
      <c r="E30" s="4120"/>
      <c r="F30" s="4280"/>
      <c r="G30" s="4283"/>
      <c r="H30" s="1364" t="s">
        <v>52</v>
      </c>
      <c r="I30" s="1365"/>
      <c r="J30" s="1365"/>
      <c r="K30" s="1366"/>
      <c r="L30" s="4171"/>
      <c r="M30" s="4115"/>
      <c r="N30" s="4101"/>
      <c r="O30" s="4101"/>
      <c r="P30" s="4103"/>
    </row>
    <row r="31" spans="1:16" ht="15.6" x14ac:dyDescent="0.25">
      <c r="A31" s="4275"/>
      <c r="B31" s="4112"/>
      <c r="C31" s="4267"/>
      <c r="D31" s="1363"/>
      <c r="E31" s="4120"/>
      <c r="F31" s="4280"/>
      <c r="G31" s="4283"/>
      <c r="H31" s="1364" t="s">
        <v>361</v>
      </c>
      <c r="I31" s="1365">
        <v>90</v>
      </c>
      <c r="J31" s="1365">
        <v>523.1</v>
      </c>
      <c r="K31" s="1366">
        <v>523.1</v>
      </c>
      <c r="L31" s="4114"/>
      <c r="M31" s="4115"/>
      <c r="N31" s="4104"/>
      <c r="O31" s="4104"/>
      <c r="P31" s="4106"/>
    </row>
    <row r="32" spans="1:16" ht="15.6" x14ac:dyDescent="0.25">
      <c r="A32" s="4275"/>
      <c r="B32" s="4112"/>
      <c r="C32" s="4267"/>
      <c r="D32" s="1363"/>
      <c r="E32" s="4278"/>
      <c r="F32" s="4280"/>
      <c r="G32" s="4283"/>
      <c r="H32" s="1364" t="s">
        <v>137</v>
      </c>
      <c r="I32" s="1367"/>
      <c r="J32" s="1367"/>
      <c r="K32" s="1366"/>
      <c r="L32" s="4114"/>
      <c r="M32" s="4115"/>
      <c r="N32" s="4105"/>
      <c r="O32" s="4105"/>
      <c r="P32" s="4107"/>
    </row>
    <row r="33" spans="1:16" ht="46.8" x14ac:dyDescent="0.25">
      <c r="A33" s="4275"/>
      <c r="B33" s="4112"/>
      <c r="C33" s="4267"/>
      <c r="D33" s="1363"/>
      <c r="E33" s="1368" t="s">
        <v>718</v>
      </c>
      <c r="F33" s="4280"/>
      <c r="G33" s="4283"/>
      <c r="H33" s="1369" t="s">
        <v>84</v>
      </c>
      <c r="I33" s="1365"/>
      <c r="J33" s="1365">
        <v>15</v>
      </c>
      <c r="K33" s="1765">
        <v>15</v>
      </c>
      <c r="L33" s="1371" t="s">
        <v>719</v>
      </c>
      <c r="M33" s="1372" t="s">
        <v>264</v>
      </c>
      <c r="N33" s="1373"/>
      <c r="O33" s="1786"/>
      <c r="P33" s="2920" t="s">
        <v>1422</v>
      </c>
    </row>
    <row r="34" spans="1:16" ht="46.8" x14ac:dyDescent="0.25">
      <c r="A34" s="4275"/>
      <c r="B34" s="4112"/>
      <c r="C34" s="4267"/>
      <c r="D34" s="1363"/>
      <c r="E34" s="1368" t="s">
        <v>720</v>
      </c>
      <c r="F34" s="4280"/>
      <c r="G34" s="4283"/>
      <c r="H34" s="1374"/>
      <c r="I34" s="1375"/>
      <c r="J34" s="1376"/>
      <c r="K34" s="1377"/>
      <c r="L34" s="1371" t="s">
        <v>719</v>
      </c>
      <c r="M34" s="1372" t="s">
        <v>264</v>
      </c>
      <c r="N34" s="1373"/>
      <c r="O34" s="1786"/>
      <c r="P34" s="2920" t="s">
        <v>1422</v>
      </c>
    </row>
    <row r="35" spans="1:16" ht="46.8" x14ac:dyDescent="0.25">
      <c r="A35" s="4275"/>
      <c r="B35" s="4112"/>
      <c r="C35" s="4267"/>
      <c r="D35" s="1363"/>
      <c r="E35" s="1368" t="s">
        <v>721</v>
      </c>
      <c r="F35" s="4280"/>
      <c r="G35" s="4283"/>
      <c r="H35" s="1378"/>
      <c r="I35" s="1379"/>
      <c r="J35" s="1380"/>
      <c r="K35" s="1376"/>
      <c r="L35" s="1381" t="s">
        <v>719</v>
      </c>
      <c r="M35" s="1372" t="s">
        <v>264</v>
      </c>
      <c r="N35" s="1373"/>
      <c r="O35" s="1786"/>
      <c r="P35" s="2920" t="s">
        <v>1422</v>
      </c>
    </row>
    <row r="36" spans="1:16" ht="46.8" x14ac:dyDescent="0.25">
      <c r="A36" s="4275"/>
      <c r="B36" s="4112"/>
      <c r="C36" s="4267"/>
      <c r="D36" s="1363"/>
      <c r="E36" s="1382" t="s">
        <v>722</v>
      </c>
      <c r="F36" s="4280"/>
      <c r="G36" s="4283"/>
      <c r="H36" s="1378"/>
      <c r="I36" s="1379"/>
      <c r="J36" s="1380"/>
      <c r="K36" s="1380"/>
      <c r="L36" s="1371" t="s">
        <v>719</v>
      </c>
      <c r="M36" s="1372" t="s">
        <v>264</v>
      </c>
      <c r="N36" s="1383">
        <v>1</v>
      </c>
      <c r="O36" s="2918">
        <v>1</v>
      </c>
      <c r="P36" s="2919" t="s">
        <v>1819</v>
      </c>
    </row>
    <row r="37" spans="1:16" ht="46.8" x14ac:dyDescent="0.25">
      <c r="A37" s="4275"/>
      <c r="B37" s="4112"/>
      <c r="C37" s="4267"/>
      <c r="D37" s="1363"/>
      <c r="E37" s="4285" t="s">
        <v>723</v>
      </c>
      <c r="F37" s="4280"/>
      <c r="G37" s="4283"/>
      <c r="H37" s="1378"/>
      <c r="I37" s="1379"/>
      <c r="J37" s="1380"/>
      <c r="K37" s="1380"/>
      <c r="L37" s="1385" t="s">
        <v>724</v>
      </c>
      <c r="M37" s="1386" t="s">
        <v>264</v>
      </c>
      <c r="N37" s="1387">
        <v>2</v>
      </c>
      <c r="O37" s="1387">
        <v>2</v>
      </c>
      <c r="P37" s="1388"/>
    </row>
    <row r="38" spans="1:16" ht="31.2" x14ac:dyDescent="0.25">
      <c r="A38" s="4275"/>
      <c r="B38" s="4112"/>
      <c r="C38" s="4267"/>
      <c r="D38" s="1363"/>
      <c r="E38" s="4257"/>
      <c r="F38" s="4280"/>
      <c r="G38" s="4283"/>
      <c r="H38" s="1378"/>
      <c r="I38" s="1379"/>
      <c r="J38" s="1380"/>
      <c r="K38" s="1380"/>
      <c r="L38" s="1385" t="s">
        <v>725</v>
      </c>
      <c r="M38" s="1386" t="s">
        <v>264</v>
      </c>
      <c r="N38" s="1387">
        <v>50</v>
      </c>
      <c r="O38" s="1387">
        <v>50</v>
      </c>
      <c r="P38" s="1388"/>
    </row>
    <row r="39" spans="1:16" ht="31.2" x14ac:dyDescent="0.25">
      <c r="A39" s="4275"/>
      <c r="B39" s="4112"/>
      <c r="C39" s="4267"/>
      <c r="D39" s="1363"/>
      <c r="E39" s="4285" t="s">
        <v>726</v>
      </c>
      <c r="F39" s="4280"/>
      <c r="G39" s="4283"/>
      <c r="H39" s="1378"/>
      <c r="I39" s="1379"/>
      <c r="J39" s="1380"/>
      <c r="K39" s="1380"/>
      <c r="L39" s="1389" t="s">
        <v>727</v>
      </c>
      <c r="M39" s="1282" t="s">
        <v>389</v>
      </c>
      <c r="N39" s="1918">
        <v>140</v>
      </c>
      <c r="O39" s="2921">
        <v>140</v>
      </c>
      <c r="P39" s="2922"/>
    </row>
    <row r="40" spans="1:16" ht="63" thickBot="1" x14ac:dyDescent="0.3">
      <c r="A40" s="4275"/>
      <c r="B40" s="4112"/>
      <c r="C40" s="4267"/>
      <c r="D40" s="1363"/>
      <c r="E40" s="4124"/>
      <c r="F40" s="4280"/>
      <c r="G40" s="4283"/>
      <c r="H40" s="1378"/>
      <c r="I40" s="1379"/>
      <c r="J40" s="1380"/>
      <c r="K40" s="1391"/>
      <c r="L40" s="2924" t="s">
        <v>728</v>
      </c>
      <c r="M40" s="2902" t="s">
        <v>264</v>
      </c>
      <c r="N40" s="1457">
        <v>14500</v>
      </c>
      <c r="O40" s="2923">
        <v>14500</v>
      </c>
      <c r="P40" s="2919"/>
    </row>
    <row r="41" spans="1:16" ht="16.2" thickBot="1" x14ac:dyDescent="0.3">
      <c r="A41" s="4276"/>
      <c r="B41" s="4150"/>
      <c r="C41" s="4277"/>
      <c r="D41" s="1395"/>
      <c r="E41" s="4215"/>
      <c r="F41" s="4281"/>
      <c r="G41" s="4284"/>
      <c r="H41" s="1396" t="s">
        <v>8</v>
      </c>
      <c r="I41" s="1397">
        <f>SUM(I29:I33)</f>
        <v>334</v>
      </c>
      <c r="J41" s="1397">
        <f t="shared" ref="J41:K41" si="1">SUM(J29:J33)</f>
        <v>666.8</v>
      </c>
      <c r="K41" s="1397">
        <f t="shared" si="1"/>
        <v>666.5</v>
      </c>
      <c r="L41" s="1399"/>
      <c r="M41" s="1400"/>
      <c r="N41" s="1401"/>
      <c r="O41" s="1402"/>
      <c r="P41" s="1403"/>
    </row>
    <row r="42" spans="1:16" ht="46.8" x14ac:dyDescent="0.3">
      <c r="A42" s="4108" t="s">
        <v>7</v>
      </c>
      <c r="B42" s="4111" t="s">
        <v>9</v>
      </c>
      <c r="C42" s="4116" t="s">
        <v>9</v>
      </c>
      <c r="D42" s="1405"/>
      <c r="E42" s="4119" t="s">
        <v>729</v>
      </c>
      <c r="F42" s="3402" t="s">
        <v>46</v>
      </c>
      <c r="G42" s="4142" t="s">
        <v>263</v>
      </c>
      <c r="H42" s="1406" t="s">
        <v>27</v>
      </c>
      <c r="I42" s="1407">
        <v>0</v>
      </c>
      <c r="J42" s="1408">
        <v>0</v>
      </c>
      <c r="K42" s="1409"/>
      <c r="L42" s="1410" t="s">
        <v>730</v>
      </c>
      <c r="M42" s="1268" t="s">
        <v>264</v>
      </c>
      <c r="N42" s="1411"/>
      <c r="O42" s="1411"/>
      <c r="P42" s="3105" t="s">
        <v>1422</v>
      </c>
    </row>
    <row r="43" spans="1:16" ht="31.2" x14ac:dyDescent="0.25">
      <c r="A43" s="4109"/>
      <c r="B43" s="4112"/>
      <c r="C43" s="4117"/>
      <c r="D43" s="1413"/>
      <c r="E43" s="4120"/>
      <c r="F43" s="3403"/>
      <c r="G43" s="4143"/>
      <c r="H43" s="1415" t="s">
        <v>52</v>
      </c>
      <c r="I43" s="1377"/>
      <c r="J43" s="1416"/>
      <c r="K43" s="1417"/>
      <c r="L43" s="1418" t="s">
        <v>731</v>
      </c>
      <c r="M43" s="1419" t="s">
        <v>264</v>
      </c>
      <c r="N43" s="1383"/>
      <c r="O43" s="1383"/>
      <c r="P43" s="1384"/>
    </row>
    <row r="44" spans="1:16" ht="15.6" x14ac:dyDescent="0.25">
      <c r="A44" s="4109"/>
      <c r="B44" s="4112"/>
      <c r="C44" s="4117"/>
      <c r="D44" s="1413"/>
      <c r="E44" s="4120"/>
      <c r="F44" s="3403"/>
      <c r="G44" s="4143"/>
      <c r="H44" s="1415" t="s">
        <v>361</v>
      </c>
      <c r="I44" s="1377"/>
      <c r="J44" s="1416"/>
      <c r="K44" s="1417"/>
      <c r="L44" s="1418"/>
      <c r="M44" s="1419"/>
      <c r="N44" s="1392"/>
      <c r="O44" s="1392"/>
      <c r="P44" s="1393"/>
    </row>
    <row r="45" spans="1:16" ht="15.6" x14ac:dyDescent="0.25">
      <c r="A45" s="4109"/>
      <c r="B45" s="4112"/>
      <c r="C45" s="4117"/>
      <c r="D45" s="1413"/>
      <c r="E45" s="1420"/>
      <c r="F45" s="3403"/>
      <c r="G45" s="4143"/>
      <c r="H45" s="1415" t="s">
        <v>137</v>
      </c>
      <c r="I45" s="1421"/>
      <c r="J45" s="1416"/>
      <c r="K45" s="1417"/>
      <c r="L45" s="1422"/>
      <c r="M45" s="1282"/>
      <c r="N45" s="1423"/>
      <c r="O45" s="1423"/>
      <c r="P45" s="1424"/>
    </row>
    <row r="46" spans="1:16" ht="16.2" thickBot="1" x14ac:dyDescent="0.3">
      <c r="A46" s="4110"/>
      <c r="B46" s="4113"/>
      <c r="C46" s="4118"/>
      <c r="D46" s="1426"/>
      <c r="E46" s="1427"/>
      <c r="F46" s="3405"/>
      <c r="G46" s="4144"/>
      <c r="H46" s="1396" t="s">
        <v>8</v>
      </c>
      <c r="I46" s="1397">
        <f>SUM(I42:I45)</f>
        <v>0</v>
      </c>
      <c r="J46" s="1397">
        <f>SUM(J42:J45)</f>
        <v>0</v>
      </c>
      <c r="K46" s="1397">
        <f>SUM(K42:K45)</f>
        <v>0</v>
      </c>
      <c r="L46" s="1428"/>
      <c r="M46" s="1401"/>
      <c r="N46" s="1429"/>
      <c r="O46" s="1429"/>
      <c r="P46" s="1430"/>
    </row>
    <row r="47" spans="1:16" ht="16.2" thickBot="1" x14ac:dyDescent="0.3">
      <c r="A47" s="1248" t="s">
        <v>7</v>
      </c>
      <c r="B47" s="1431" t="s">
        <v>9</v>
      </c>
      <c r="C47" s="4157" t="s">
        <v>308</v>
      </c>
      <c r="D47" s="4157"/>
      <c r="E47" s="4157"/>
      <c r="F47" s="4157"/>
      <c r="G47" s="4158"/>
      <c r="H47" s="1339" t="s">
        <v>8</v>
      </c>
      <c r="I47" s="1340">
        <f>I41+I46</f>
        <v>334</v>
      </c>
      <c r="J47" s="1340">
        <f>J41+J46</f>
        <v>666.8</v>
      </c>
      <c r="K47" s="1340">
        <f>K41+K46</f>
        <v>666.5</v>
      </c>
      <c r="L47" s="4184"/>
      <c r="M47" s="4185"/>
      <c r="N47" s="4185"/>
      <c r="O47" s="4185"/>
      <c r="P47" s="4186"/>
    </row>
    <row r="48" spans="1:16" ht="16.2" thickBot="1" x14ac:dyDescent="0.35">
      <c r="A48" s="1248" t="s">
        <v>7</v>
      </c>
      <c r="B48" s="1431" t="s">
        <v>25</v>
      </c>
      <c r="C48" s="1432" t="s">
        <v>732</v>
      </c>
      <c r="D48" s="1348"/>
      <c r="E48" s="1349"/>
      <c r="F48" s="1349"/>
      <c r="G48" s="1349"/>
      <c r="H48" s="1349"/>
      <c r="I48" s="1349"/>
      <c r="J48" s="1349"/>
      <c r="K48" s="1349"/>
      <c r="L48" s="1349"/>
      <c r="M48" s="1349"/>
      <c r="N48" s="1349"/>
      <c r="O48" s="1349"/>
      <c r="P48" s="1350"/>
    </row>
    <row r="49" spans="1:16" ht="20.399999999999999" customHeight="1" thickBot="1" x14ac:dyDescent="0.35">
      <c r="A49" s="1248"/>
      <c r="B49" s="1431"/>
      <c r="C49" s="1433"/>
      <c r="D49" s="1353"/>
      <c r="E49" s="1354"/>
      <c r="F49" s="1354"/>
      <c r="G49" s="1354"/>
      <c r="H49" s="1354"/>
      <c r="I49" s="1354"/>
      <c r="J49" s="1354"/>
      <c r="K49" s="1354"/>
      <c r="L49" s="1355" t="s">
        <v>733</v>
      </c>
      <c r="M49" s="1434" t="s">
        <v>264</v>
      </c>
      <c r="N49" s="1435"/>
      <c r="O49" s="1435"/>
      <c r="P49" s="1436"/>
    </row>
    <row r="50" spans="1:16" ht="31.2" x14ac:dyDescent="0.25">
      <c r="A50" s="4108" t="s">
        <v>7</v>
      </c>
      <c r="B50" s="4111" t="s">
        <v>25</v>
      </c>
      <c r="C50" s="4116" t="s">
        <v>7</v>
      </c>
      <c r="D50" s="1405"/>
      <c r="E50" s="4119" t="s">
        <v>734</v>
      </c>
      <c r="F50" s="3402" t="s">
        <v>46</v>
      </c>
      <c r="G50" s="4142" t="s">
        <v>263</v>
      </c>
      <c r="H50" s="1406" t="s">
        <v>27</v>
      </c>
      <c r="I50" s="1360">
        <v>70</v>
      </c>
      <c r="J50" s="1408">
        <v>60</v>
      </c>
      <c r="K50" s="1409">
        <v>59.9</v>
      </c>
      <c r="L50" s="1437" t="s">
        <v>735</v>
      </c>
      <c r="M50" s="1438" t="s">
        <v>264</v>
      </c>
      <c r="N50" s="1439">
        <v>12</v>
      </c>
      <c r="O50" s="2925">
        <v>12</v>
      </c>
      <c r="P50" s="2926" t="s">
        <v>1356</v>
      </c>
    </row>
    <row r="51" spans="1:16" ht="16.2" thickBot="1" x14ac:dyDescent="0.3">
      <c r="A51" s="4110"/>
      <c r="B51" s="4113"/>
      <c r="C51" s="4118"/>
      <c r="D51" s="1426"/>
      <c r="E51" s="3808"/>
      <c r="F51" s="3405"/>
      <c r="G51" s="4144"/>
      <c r="H51" s="1396" t="s">
        <v>8</v>
      </c>
      <c r="I51" s="1397">
        <f>SUM(I50:I50)</f>
        <v>70</v>
      </c>
      <c r="J51" s="1397">
        <f>SUM(J50:J50)</f>
        <v>60</v>
      </c>
      <c r="K51" s="1397">
        <f>SUM(K50:K50)</f>
        <v>59.9</v>
      </c>
      <c r="L51" s="1441"/>
      <c r="M51" s="1442"/>
      <c r="N51" s="1429"/>
      <c r="O51" s="1429"/>
      <c r="P51" s="1430"/>
    </row>
    <row r="52" spans="1:16" ht="16.2" thickBot="1" x14ac:dyDescent="0.3">
      <c r="A52" s="1248" t="s">
        <v>7</v>
      </c>
      <c r="B52" s="1431" t="s">
        <v>25</v>
      </c>
      <c r="C52" s="4157" t="s">
        <v>308</v>
      </c>
      <c r="D52" s="4157"/>
      <c r="E52" s="4157"/>
      <c r="F52" s="4157"/>
      <c r="G52" s="4158"/>
      <c r="H52" s="1339" t="s">
        <v>8</v>
      </c>
      <c r="I52" s="1340">
        <f>I51*1</f>
        <v>70</v>
      </c>
      <c r="J52" s="1340">
        <f t="shared" ref="J52:K52" si="2">J51*1</f>
        <v>60</v>
      </c>
      <c r="K52" s="1340">
        <f t="shared" si="2"/>
        <v>59.9</v>
      </c>
      <c r="L52" s="4184"/>
      <c r="M52" s="4185"/>
      <c r="N52" s="4185"/>
      <c r="O52" s="4185"/>
      <c r="P52" s="4186"/>
    </row>
    <row r="53" spans="1:16" ht="16.2" thickBot="1" x14ac:dyDescent="0.3">
      <c r="A53" s="1248" t="s">
        <v>7</v>
      </c>
      <c r="B53" s="1431" t="s">
        <v>26</v>
      </c>
      <c r="C53" s="1443" t="s">
        <v>736</v>
      </c>
      <c r="D53" s="1251"/>
      <c r="E53" s="1348"/>
      <c r="F53" s="1348"/>
      <c r="G53" s="1348"/>
      <c r="H53" s="1348"/>
      <c r="I53" s="1348"/>
      <c r="J53" s="1348"/>
      <c r="K53" s="1348"/>
      <c r="L53" s="1251"/>
      <c r="M53" s="1251"/>
      <c r="N53" s="1251"/>
      <c r="O53" s="1251"/>
      <c r="P53" s="1444"/>
    </row>
    <row r="54" spans="1:16" ht="46.8" x14ac:dyDescent="0.25">
      <c r="A54" s="4147"/>
      <c r="B54" s="4149"/>
      <c r="C54" s="4188"/>
      <c r="D54" s="4191"/>
      <c r="E54" s="4194"/>
      <c r="F54" s="4195"/>
      <c r="G54" s="4195"/>
      <c r="H54" s="4195"/>
      <c r="I54" s="4195"/>
      <c r="J54" s="4195"/>
      <c r="K54" s="4196"/>
      <c r="L54" s="1445" t="s">
        <v>737</v>
      </c>
      <c r="M54" s="1268" t="s">
        <v>360</v>
      </c>
      <c r="N54" s="1446" t="s">
        <v>138</v>
      </c>
      <c r="O54" s="1446" t="s">
        <v>1357</v>
      </c>
      <c r="P54" s="2930" t="s">
        <v>1358</v>
      </c>
    </row>
    <row r="55" spans="1:16" ht="46.8" x14ac:dyDescent="0.25">
      <c r="A55" s="4187"/>
      <c r="B55" s="4112"/>
      <c r="C55" s="4189"/>
      <c r="D55" s="4192"/>
      <c r="E55" s="4197"/>
      <c r="F55" s="4198"/>
      <c r="G55" s="4198"/>
      <c r="H55" s="4198"/>
      <c r="I55" s="4198"/>
      <c r="J55" s="4198"/>
      <c r="K55" s="4199"/>
      <c r="L55" s="1447" t="s">
        <v>738</v>
      </c>
      <c r="M55" s="1448" t="s">
        <v>264</v>
      </c>
      <c r="N55" s="1449" t="s">
        <v>72</v>
      </c>
      <c r="O55" s="1449" t="s">
        <v>1359</v>
      </c>
      <c r="P55" s="2931" t="s">
        <v>1397</v>
      </c>
    </row>
    <row r="56" spans="1:16" ht="63" thickBot="1" x14ac:dyDescent="0.3">
      <c r="A56" s="4148"/>
      <c r="B56" s="4150"/>
      <c r="C56" s="4190"/>
      <c r="D56" s="4193"/>
      <c r="E56" s="4200"/>
      <c r="F56" s="4201"/>
      <c r="G56" s="4201"/>
      <c r="H56" s="4201"/>
      <c r="I56" s="4201"/>
      <c r="J56" s="4201"/>
      <c r="K56" s="4202"/>
      <c r="L56" s="1451" t="s">
        <v>739</v>
      </c>
      <c r="M56" s="1452" t="s">
        <v>360</v>
      </c>
      <c r="N56" s="1453" t="s">
        <v>138</v>
      </c>
      <c r="O56" s="1453" t="s">
        <v>1360</v>
      </c>
      <c r="P56" s="2932" t="s">
        <v>1361</v>
      </c>
    </row>
    <row r="57" spans="1:16" ht="31.2" x14ac:dyDescent="0.25">
      <c r="A57" s="4108" t="s">
        <v>7</v>
      </c>
      <c r="B57" s="4111" t="s">
        <v>26</v>
      </c>
      <c r="C57" s="4116" t="s">
        <v>7</v>
      </c>
      <c r="D57" s="1405"/>
      <c r="E57" s="4119" t="s">
        <v>740</v>
      </c>
      <c r="F57" s="3402" t="s">
        <v>46</v>
      </c>
      <c r="G57" s="4142" t="s">
        <v>263</v>
      </c>
      <c r="H57" s="1406" t="s">
        <v>27</v>
      </c>
      <c r="I57" s="1407">
        <v>0</v>
      </c>
      <c r="J57" s="1408">
        <v>0</v>
      </c>
      <c r="K57" s="1409"/>
      <c r="L57" s="1454" t="s">
        <v>741</v>
      </c>
      <c r="M57" s="1268" t="s">
        <v>264</v>
      </c>
      <c r="N57" s="1536"/>
      <c r="O57" s="1536">
        <v>2</v>
      </c>
      <c r="P57" s="4095" t="s">
        <v>1398</v>
      </c>
    </row>
    <row r="58" spans="1:16" ht="15.6" x14ac:dyDescent="0.25">
      <c r="A58" s="4109"/>
      <c r="B58" s="4112"/>
      <c r="C58" s="4117"/>
      <c r="D58" s="1413"/>
      <c r="E58" s="4120"/>
      <c r="F58" s="3403"/>
      <c r="G58" s="4143"/>
      <c r="H58" s="1415" t="s">
        <v>52</v>
      </c>
      <c r="I58" s="1377"/>
      <c r="J58" s="1416"/>
      <c r="K58" s="1456"/>
      <c r="L58" s="2929"/>
      <c r="M58" s="2893"/>
      <c r="N58" s="2927"/>
      <c r="O58" s="2927"/>
      <c r="P58" s="4169"/>
    </row>
    <row r="59" spans="1:16" ht="31.8" customHeight="1" thickBot="1" x14ac:dyDescent="0.3">
      <c r="A59" s="4110"/>
      <c r="B59" s="4113"/>
      <c r="C59" s="4118"/>
      <c r="D59" s="1426"/>
      <c r="E59" s="1458"/>
      <c r="F59" s="3405"/>
      <c r="G59" s="4144"/>
      <c r="H59" s="1396" t="s">
        <v>8</v>
      </c>
      <c r="I59" s="1397">
        <f>SUM(I57:I58)</f>
        <v>0</v>
      </c>
      <c r="J59" s="1397">
        <f>SUM(J57:J58)</f>
        <v>0</v>
      </c>
      <c r="K59" s="1397">
        <f>SUM(K57:K58)</f>
        <v>0</v>
      </c>
      <c r="L59" s="1428"/>
      <c r="M59" s="1401"/>
      <c r="N59" s="1429"/>
      <c r="O59" s="1429"/>
      <c r="P59" s="3980"/>
    </row>
    <row r="60" spans="1:16" ht="24" customHeight="1" thickBot="1" x14ac:dyDescent="0.3">
      <c r="A60" s="1450" t="s">
        <v>7</v>
      </c>
      <c r="B60" s="1394" t="s">
        <v>26</v>
      </c>
      <c r="C60" s="4175" t="s">
        <v>308</v>
      </c>
      <c r="D60" s="4175"/>
      <c r="E60" s="4175"/>
      <c r="F60" s="4175"/>
      <c r="G60" s="4176"/>
      <c r="H60" s="1459" t="s">
        <v>8</v>
      </c>
      <c r="I60" s="1460">
        <f>I59*1</f>
        <v>0</v>
      </c>
      <c r="J60" s="1460">
        <f t="shared" ref="J60:K60" si="3">J59*1</f>
        <v>0</v>
      </c>
      <c r="K60" s="1460">
        <f t="shared" si="3"/>
        <v>0</v>
      </c>
      <c r="L60" s="1461"/>
      <c r="M60" s="1462"/>
      <c r="N60" s="1462"/>
      <c r="O60" s="1462"/>
      <c r="P60" s="1463"/>
    </row>
    <row r="61" spans="1:16" ht="33" customHeight="1" thickBot="1" x14ac:dyDescent="0.3">
      <c r="A61" s="1248" t="s">
        <v>7</v>
      </c>
      <c r="B61" s="1431" t="s">
        <v>29</v>
      </c>
      <c r="C61" s="1464" t="s">
        <v>742</v>
      </c>
      <c r="D61" s="1251"/>
      <c r="E61" s="1251"/>
      <c r="F61" s="1251"/>
      <c r="G61" s="1251"/>
      <c r="H61" s="1251"/>
      <c r="I61" s="1251"/>
      <c r="J61" s="1251"/>
      <c r="K61" s="1251"/>
      <c r="L61" s="1251"/>
      <c r="M61" s="1251"/>
      <c r="N61" s="1251"/>
      <c r="O61" s="1251"/>
      <c r="P61" s="1444"/>
    </row>
    <row r="62" spans="1:16" ht="78.599999999999994" thickBot="1" x14ac:dyDescent="0.35">
      <c r="A62" s="4147"/>
      <c r="B62" s="4149"/>
      <c r="C62" s="4151"/>
      <c r="D62" s="4152"/>
      <c r="E62" s="4152"/>
      <c r="F62" s="4152"/>
      <c r="G62" s="4152"/>
      <c r="H62" s="4152"/>
      <c r="I62" s="4152"/>
      <c r="J62" s="4152"/>
      <c r="K62" s="4153"/>
      <c r="L62" s="1465" t="s">
        <v>743</v>
      </c>
      <c r="M62" s="2900" t="s">
        <v>360</v>
      </c>
      <c r="N62" s="1466" t="s">
        <v>156</v>
      </c>
      <c r="O62" s="1466" t="s">
        <v>1362</v>
      </c>
      <c r="P62" s="2933" t="s">
        <v>1363</v>
      </c>
    </row>
    <row r="63" spans="1:16" ht="63" thickBot="1" x14ac:dyDescent="0.3">
      <c r="A63" s="4148"/>
      <c r="B63" s="4150"/>
      <c r="C63" s="4154"/>
      <c r="D63" s="4155"/>
      <c r="E63" s="4155"/>
      <c r="F63" s="4155"/>
      <c r="G63" s="4155"/>
      <c r="H63" s="4155"/>
      <c r="I63" s="4155"/>
      <c r="J63" s="4155"/>
      <c r="K63" s="4156"/>
      <c r="L63" s="1467" t="s">
        <v>744</v>
      </c>
      <c r="M63" s="2936" t="s">
        <v>264</v>
      </c>
      <c r="N63" s="1468">
        <v>1</v>
      </c>
      <c r="O63" s="1468">
        <v>1</v>
      </c>
      <c r="P63" s="2934" t="s">
        <v>1364</v>
      </c>
    </row>
    <row r="64" spans="1:16" ht="31.2" x14ac:dyDescent="0.25">
      <c r="A64" s="4108" t="s">
        <v>7</v>
      </c>
      <c r="B64" s="4111" t="s">
        <v>29</v>
      </c>
      <c r="C64" s="4116" t="s">
        <v>7</v>
      </c>
      <c r="D64" s="1405"/>
      <c r="E64" s="4119" t="s">
        <v>745</v>
      </c>
      <c r="F64" s="3402" t="s">
        <v>46</v>
      </c>
      <c r="G64" s="4142" t="s">
        <v>263</v>
      </c>
      <c r="H64" s="1359" t="s">
        <v>27</v>
      </c>
      <c r="I64" s="1360">
        <v>1000</v>
      </c>
      <c r="J64" s="1360">
        <v>704.3</v>
      </c>
      <c r="K64" s="1409">
        <v>704.3</v>
      </c>
      <c r="L64" s="1469" t="s">
        <v>746</v>
      </c>
      <c r="M64" s="1268"/>
      <c r="N64" s="1455" t="s">
        <v>90</v>
      </c>
      <c r="O64" s="1536" t="s">
        <v>90</v>
      </c>
      <c r="P64" s="2928" t="s">
        <v>1423</v>
      </c>
    </row>
    <row r="65" spans="1:16" ht="15.6" x14ac:dyDescent="0.25">
      <c r="A65" s="4109"/>
      <c r="B65" s="4112"/>
      <c r="C65" s="4117"/>
      <c r="D65" s="1413"/>
      <c r="E65" s="4120"/>
      <c r="F65" s="3403"/>
      <c r="G65" s="4143"/>
      <c r="H65" s="1374" t="s">
        <v>84</v>
      </c>
      <c r="I65" s="1711"/>
      <c r="J65" s="1711">
        <v>13.7</v>
      </c>
      <c r="K65" s="1471">
        <v>13.7</v>
      </c>
      <c r="L65" s="3176"/>
      <c r="M65" s="1472"/>
      <c r="N65" s="1473"/>
      <c r="O65" s="1473"/>
      <c r="P65" s="1474"/>
    </row>
    <row r="66" spans="1:16" ht="16.2" thickBot="1" x14ac:dyDescent="0.3">
      <c r="A66" s="4110"/>
      <c r="B66" s="4113"/>
      <c r="C66" s="4118"/>
      <c r="D66" s="1426"/>
      <c r="E66" s="4165"/>
      <c r="F66" s="3405"/>
      <c r="G66" s="4144"/>
      <c r="H66" s="1396" t="s">
        <v>8</v>
      </c>
      <c r="I66" s="1397">
        <f>SUM(I64:I65)</f>
        <v>1000</v>
      </c>
      <c r="J66" s="1397">
        <f>SUM(J64:J65)</f>
        <v>718</v>
      </c>
      <c r="K66" s="1397">
        <f>SUM(K64:K65)</f>
        <v>718</v>
      </c>
      <c r="L66" s="1428"/>
      <c r="M66" s="1401"/>
      <c r="N66" s="1429"/>
      <c r="O66" s="1429"/>
      <c r="P66" s="1430"/>
    </row>
    <row r="67" spans="1:16" ht="15.6" x14ac:dyDescent="0.3">
      <c r="A67" s="4108" t="s">
        <v>7</v>
      </c>
      <c r="B67" s="4111" t="s">
        <v>29</v>
      </c>
      <c r="C67" s="4116" t="s">
        <v>9</v>
      </c>
      <c r="D67" s="1405"/>
      <c r="E67" s="4119" t="s">
        <v>747</v>
      </c>
      <c r="F67" s="3402" t="s">
        <v>46</v>
      </c>
      <c r="G67" s="4177" t="s">
        <v>748</v>
      </c>
      <c r="H67" s="1406"/>
      <c r="I67" s="1407"/>
      <c r="J67" s="1407"/>
      <c r="K67" s="1409"/>
      <c r="L67" s="1476" t="s">
        <v>749</v>
      </c>
      <c r="M67" s="1268"/>
      <c r="N67" s="1470"/>
      <c r="O67" s="1470"/>
      <c r="P67" s="4168" t="s">
        <v>1424</v>
      </c>
    </row>
    <row r="68" spans="1:16" ht="46.8" customHeight="1" thickBot="1" x14ac:dyDescent="0.3">
      <c r="A68" s="4110"/>
      <c r="B68" s="4113"/>
      <c r="C68" s="4118"/>
      <c r="D68" s="1426"/>
      <c r="E68" s="4165"/>
      <c r="F68" s="3405"/>
      <c r="G68" s="4178"/>
      <c r="H68" s="1396" t="s">
        <v>8</v>
      </c>
      <c r="I68" s="1397"/>
      <c r="J68" s="1397"/>
      <c r="K68" s="1477"/>
      <c r="L68" s="1428"/>
      <c r="M68" s="1401"/>
      <c r="N68" s="1429"/>
      <c r="O68" s="1429"/>
      <c r="P68" s="3829"/>
    </row>
    <row r="69" spans="1:16" ht="16.2" thickBot="1" x14ac:dyDescent="0.3">
      <c r="A69" s="1253" t="s">
        <v>7</v>
      </c>
      <c r="B69" s="1431" t="s">
        <v>29</v>
      </c>
      <c r="C69" s="4159" t="s">
        <v>308</v>
      </c>
      <c r="D69" s="4157"/>
      <c r="E69" s="4157"/>
      <c r="F69" s="4157"/>
      <c r="G69" s="4158"/>
      <c r="H69" s="1339" t="s">
        <v>8</v>
      </c>
      <c r="I69" s="1921">
        <f>SUM(I66+I68)</f>
        <v>1000</v>
      </c>
      <c r="J69" s="1921">
        <f>SUM(J66+J68)</f>
        <v>718</v>
      </c>
      <c r="K69" s="1055">
        <f t="shared" ref="K69" si="4">SUM(K66+K68)</f>
        <v>718</v>
      </c>
      <c r="L69" s="1479"/>
      <c r="M69" s="1479"/>
      <c r="N69" s="1479"/>
      <c r="O69" s="1479"/>
      <c r="P69" s="1480"/>
    </row>
    <row r="70" spans="1:16" ht="16.2" thickBot="1" x14ac:dyDescent="0.3">
      <c r="A70" s="1481" t="s">
        <v>7</v>
      </c>
      <c r="B70" s="4160" t="s">
        <v>11</v>
      </c>
      <c r="C70" s="4161"/>
      <c r="D70" s="4161"/>
      <c r="E70" s="4161"/>
      <c r="F70" s="4161"/>
      <c r="G70" s="4161"/>
      <c r="H70" s="4161"/>
      <c r="I70" s="1920">
        <f>I26+I47+I52+I60+I69</f>
        <v>2114.6999999999998</v>
      </c>
      <c r="J70" s="1920">
        <f>J26+J47+J52+J60+J69</f>
        <v>2214</v>
      </c>
      <c r="K70" s="1920">
        <f>K26+K47+K52+K60+K69</f>
        <v>2208.4</v>
      </c>
      <c r="L70" s="1482"/>
      <c r="M70" s="1483"/>
      <c r="N70" s="1483"/>
      <c r="O70" s="1483"/>
      <c r="P70" s="1484"/>
    </row>
    <row r="71" spans="1:16" ht="16.2" thickBot="1" x14ac:dyDescent="0.3">
      <c r="A71" s="1248" t="s">
        <v>9</v>
      </c>
      <c r="B71" s="4162" t="s">
        <v>459</v>
      </c>
      <c r="C71" s="4163"/>
      <c r="D71" s="4163"/>
      <c r="E71" s="4163"/>
      <c r="F71" s="4163"/>
      <c r="G71" s="4163"/>
      <c r="H71" s="4163"/>
      <c r="I71" s="4163"/>
      <c r="J71" s="4163"/>
      <c r="K71" s="4163"/>
      <c r="L71" s="4163"/>
      <c r="M71" s="4163"/>
      <c r="N71" s="4163"/>
      <c r="O71" s="4163"/>
      <c r="P71" s="4164"/>
    </row>
    <row r="72" spans="1:16" ht="16.2" thickBot="1" x14ac:dyDescent="0.3">
      <c r="A72" s="1253"/>
      <c r="B72" s="1485"/>
      <c r="C72" s="1244"/>
      <c r="D72" s="1244"/>
      <c r="E72" s="1244"/>
      <c r="F72" s="1244"/>
      <c r="G72" s="1244"/>
      <c r="H72" s="1244"/>
      <c r="I72" s="1244"/>
      <c r="J72" s="1244"/>
      <c r="K72" s="1486"/>
      <c r="L72" s="1487" t="s">
        <v>460</v>
      </c>
      <c r="M72" s="1488" t="s">
        <v>360</v>
      </c>
      <c r="N72" s="1489">
        <v>76.25</v>
      </c>
      <c r="O72" s="1489">
        <v>76.25</v>
      </c>
      <c r="P72" s="1490"/>
    </row>
    <row r="73" spans="1:16" ht="16.2" thickBot="1" x14ac:dyDescent="0.3">
      <c r="A73" s="1253" t="s">
        <v>9</v>
      </c>
      <c r="B73" s="1491" t="s">
        <v>7</v>
      </c>
      <c r="C73" s="1464" t="s">
        <v>750</v>
      </c>
      <c r="D73" s="1492"/>
      <c r="E73" s="1492"/>
      <c r="F73" s="1492"/>
      <c r="G73" s="1492"/>
      <c r="H73" s="1492"/>
      <c r="I73" s="1492"/>
      <c r="J73" s="1492"/>
      <c r="K73" s="1493"/>
      <c r="L73" s="1493"/>
      <c r="M73" s="1492"/>
      <c r="N73" s="1492"/>
      <c r="O73" s="1492"/>
      <c r="P73" s="1494"/>
    </row>
    <row r="74" spans="1:16" ht="31.8" thickBot="1" x14ac:dyDescent="0.3">
      <c r="A74" s="1253"/>
      <c r="B74" s="1249"/>
      <c r="C74" s="1495"/>
      <c r="D74" s="1496"/>
      <c r="E74" s="1496"/>
      <c r="F74" s="1496"/>
      <c r="G74" s="1496"/>
      <c r="H74" s="1496"/>
      <c r="I74" s="1496"/>
      <c r="J74" s="1496"/>
      <c r="K74" s="1497"/>
      <c r="L74" s="1498" t="s">
        <v>751</v>
      </c>
      <c r="M74" s="1499"/>
      <c r="N74" s="1500">
        <v>28</v>
      </c>
      <c r="O74" s="1500">
        <v>22</v>
      </c>
      <c r="P74" s="2934" t="s">
        <v>1487</v>
      </c>
    </row>
    <row r="75" spans="1:16" ht="46.8" x14ac:dyDescent="0.25">
      <c r="A75" s="4108" t="s">
        <v>9</v>
      </c>
      <c r="B75" s="4111" t="s">
        <v>7</v>
      </c>
      <c r="C75" s="4116" t="s">
        <v>7</v>
      </c>
      <c r="D75" s="1405"/>
      <c r="E75" s="4119" t="s">
        <v>752</v>
      </c>
      <c r="F75" s="3402" t="s">
        <v>46</v>
      </c>
      <c r="G75" s="4142" t="s">
        <v>263</v>
      </c>
      <c r="H75" s="1406" t="s">
        <v>27</v>
      </c>
      <c r="I75" s="1407">
        <v>0</v>
      </c>
      <c r="J75" s="1408"/>
      <c r="K75" s="1409"/>
      <c r="L75" s="1502" t="s">
        <v>753</v>
      </c>
      <c r="M75" s="1503" t="s">
        <v>264</v>
      </c>
      <c r="N75" s="1504">
        <v>152</v>
      </c>
      <c r="O75" s="2937">
        <v>181</v>
      </c>
      <c r="P75" s="2926" t="s">
        <v>1365</v>
      </c>
    </row>
    <row r="76" spans="1:16" ht="31.2" customHeight="1" x14ac:dyDescent="0.25">
      <c r="A76" s="4109"/>
      <c r="B76" s="4112"/>
      <c r="C76" s="4117"/>
      <c r="D76" s="1413"/>
      <c r="E76" s="4120"/>
      <c r="F76" s="3403"/>
      <c r="G76" s="4143"/>
      <c r="H76" s="1415" t="s">
        <v>52</v>
      </c>
      <c r="I76" s="1505"/>
      <c r="J76" s="1506"/>
      <c r="K76" s="1507"/>
      <c r="L76" s="4166" t="s">
        <v>754</v>
      </c>
      <c r="M76" s="1457" t="s">
        <v>264</v>
      </c>
      <c r="N76" s="1508"/>
      <c r="O76" s="2938"/>
      <c r="P76" s="2939" t="s">
        <v>1366</v>
      </c>
    </row>
    <row r="77" spans="1:16" ht="16.2" thickBot="1" x14ac:dyDescent="0.3">
      <c r="A77" s="4110"/>
      <c r="B77" s="4113"/>
      <c r="C77" s="4118"/>
      <c r="D77" s="1426"/>
      <c r="E77" s="4165"/>
      <c r="F77" s="3405"/>
      <c r="G77" s="4144"/>
      <c r="H77" s="1509" t="s">
        <v>8</v>
      </c>
      <c r="I77" s="1510">
        <f>SUM(I75:I76)</f>
        <v>0</v>
      </c>
      <c r="J77" s="1510">
        <f t="shared" ref="J77:K77" si="5">SUM(J75:J76)</f>
        <v>0</v>
      </c>
      <c r="K77" s="1510">
        <f t="shared" si="5"/>
        <v>0</v>
      </c>
      <c r="L77" s="4167"/>
      <c r="M77" s="1511"/>
      <c r="N77" s="1512"/>
      <c r="O77" s="2940"/>
      <c r="P77" s="2941"/>
    </row>
    <row r="78" spans="1:16" ht="53.4" customHeight="1" x14ac:dyDescent="0.25">
      <c r="A78" s="1514" t="s">
        <v>9</v>
      </c>
      <c r="B78" s="1515" t="s">
        <v>7</v>
      </c>
      <c r="C78" s="1516" t="s">
        <v>9</v>
      </c>
      <c r="D78" s="1517"/>
      <c r="E78" s="4145" t="s">
        <v>755</v>
      </c>
      <c r="F78" s="3504" t="s">
        <v>46</v>
      </c>
      <c r="G78" s="4142" t="s">
        <v>263</v>
      </c>
      <c r="H78" s="1406" t="s">
        <v>27</v>
      </c>
      <c r="I78" s="1518">
        <v>11</v>
      </c>
      <c r="J78" s="1518">
        <v>11</v>
      </c>
      <c r="K78" s="1531">
        <v>10.9</v>
      </c>
      <c r="L78" s="1469" t="s">
        <v>756</v>
      </c>
      <c r="M78" s="1455" t="s">
        <v>393</v>
      </c>
      <c r="N78" s="1411">
        <v>1</v>
      </c>
      <c r="O78" s="1504">
        <v>1</v>
      </c>
      <c r="P78" s="2926" t="s">
        <v>1399</v>
      </c>
    </row>
    <row r="79" spans="1:16" ht="16.2" thickBot="1" x14ac:dyDescent="0.3">
      <c r="A79" s="1521"/>
      <c r="B79" s="1522"/>
      <c r="C79" s="1523"/>
      <c r="D79" s="1517"/>
      <c r="E79" s="4146"/>
      <c r="F79" s="3505"/>
      <c r="G79" s="4144"/>
      <c r="H79" s="1509" t="s">
        <v>8</v>
      </c>
      <c r="I79" s="1524">
        <f>SUM(I78:I78)</f>
        <v>11</v>
      </c>
      <c r="J79" s="1524">
        <f t="shared" ref="J79:K79" si="6">SUM(J78:J78)</f>
        <v>11</v>
      </c>
      <c r="K79" s="1524">
        <f t="shared" si="6"/>
        <v>10.9</v>
      </c>
      <c r="L79" s="1525"/>
      <c r="M79" s="1511"/>
      <c r="N79" s="1512"/>
      <c r="O79" s="1512"/>
      <c r="P79" s="1513"/>
    </row>
    <row r="80" spans="1:16" ht="37.200000000000003" customHeight="1" x14ac:dyDescent="0.25">
      <c r="A80" s="4108" t="s">
        <v>9</v>
      </c>
      <c r="B80" s="4111" t="s">
        <v>7</v>
      </c>
      <c r="C80" s="4116" t="s">
        <v>25</v>
      </c>
      <c r="D80" s="1405"/>
      <c r="E80" s="4119" t="s">
        <v>757</v>
      </c>
      <c r="F80" s="3402" t="s">
        <v>46</v>
      </c>
      <c r="G80" s="4142" t="s">
        <v>263</v>
      </c>
      <c r="H80" s="1406" t="s">
        <v>27</v>
      </c>
      <c r="I80" s="1407">
        <v>0</v>
      </c>
      <c r="J80" s="1408"/>
      <c r="K80" s="1409"/>
      <c r="L80" s="2944" t="s">
        <v>758</v>
      </c>
      <c r="M80" s="1268"/>
      <c r="N80" s="1470"/>
      <c r="O80" s="1470"/>
      <c r="P80" s="4095" t="s">
        <v>1422</v>
      </c>
    </row>
    <row r="81" spans="1:16" ht="62.4" x14ac:dyDescent="0.25">
      <c r="A81" s="4109"/>
      <c r="B81" s="4112"/>
      <c r="C81" s="4117"/>
      <c r="D81" s="1413"/>
      <c r="E81" s="4120"/>
      <c r="F81" s="3403"/>
      <c r="G81" s="4143"/>
      <c r="H81" s="1415" t="s">
        <v>52</v>
      </c>
      <c r="I81" s="1377"/>
      <c r="J81" s="1416"/>
      <c r="K81" s="1417"/>
      <c r="L81" s="2943" t="s">
        <v>759</v>
      </c>
      <c r="M81" s="1282"/>
      <c r="N81" s="1390"/>
      <c r="O81" s="1390"/>
      <c r="P81" s="4096"/>
    </row>
    <row r="82" spans="1:16" ht="16.2" thickBot="1" x14ac:dyDescent="0.3">
      <c r="A82" s="4110"/>
      <c r="B82" s="4113"/>
      <c r="C82" s="4118"/>
      <c r="D82" s="1426"/>
      <c r="E82" s="4165"/>
      <c r="F82" s="3405"/>
      <c r="G82" s="4144"/>
      <c r="H82" s="1509" t="s">
        <v>8</v>
      </c>
      <c r="I82" s="1510">
        <f>SUM(I80:I81)</f>
        <v>0</v>
      </c>
      <c r="J82" s="1510">
        <f t="shared" ref="J82:K82" si="7">SUM(J80:J81)</f>
        <v>0</v>
      </c>
      <c r="K82" s="1510">
        <f t="shared" si="7"/>
        <v>0</v>
      </c>
      <c r="L82" s="1291"/>
      <c r="M82" s="1526"/>
      <c r="N82" s="1429"/>
      <c r="O82" s="1429"/>
      <c r="P82" s="1430"/>
    </row>
    <row r="83" spans="1:16" ht="46.8" x14ac:dyDescent="0.3">
      <c r="A83" s="1527" t="s">
        <v>9</v>
      </c>
      <c r="B83" s="1528" t="s">
        <v>7</v>
      </c>
      <c r="C83" s="1529" t="s">
        <v>26</v>
      </c>
      <c r="D83" s="1530"/>
      <c r="E83" s="4145" t="s">
        <v>760</v>
      </c>
      <c r="F83" s="3504" t="s">
        <v>46</v>
      </c>
      <c r="G83" s="4142" t="s">
        <v>263</v>
      </c>
      <c r="H83" s="1406" t="s">
        <v>27</v>
      </c>
      <c r="I83" s="2587">
        <v>0</v>
      </c>
      <c r="J83" s="1518"/>
      <c r="K83" s="1531"/>
      <c r="L83" s="1519" t="s">
        <v>761</v>
      </c>
      <c r="M83" s="1439" t="s">
        <v>393</v>
      </c>
      <c r="N83" s="1520"/>
      <c r="O83" s="1411"/>
      <c r="P83" s="4097" t="s">
        <v>1422</v>
      </c>
    </row>
    <row r="84" spans="1:16" ht="16.2" thickBot="1" x14ac:dyDescent="0.3">
      <c r="A84" s="1521"/>
      <c r="B84" s="1522"/>
      <c r="C84" s="1523"/>
      <c r="D84" s="1426"/>
      <c r="E84" s="4146"/>
      <c r="F84" s="3505"/>
      <c r="G84" s="4144"/>
      <c r="H84" s="1509" t="s">
        <v>8</v>
      </c>
      <c r="I84" s="1510">
        <f>SUM(I83:I83)</f>
        <v>0</v>
      </c>
      <c r="J84" s="1510">
        <f t="shared" ref="J84:K84" si="8">SUM(J83:J83)</f>
        <v>0</v>
      </c>
      <c r="K84" s="1510">
        <f t="shared" si="8"/>
        <v>0</v>
      </c>
      <c r="L84" s="1525"/>
      <c r="M84" s="1511"/>
      <c r="N84" s="1512"/>
      <c r="O84" s="1512"/>
      <c r="P84" s="4098"/>
    </row>
    <row r="85" spans="1:16" ht="16.2" thickBot="1" x14ac:dyDescent="0.3">
      <c r="A85" s="1450" t="s">
        <v>9</v>
      </c>
      <c r="B85" s="1532" t="s">
        <v>7</v>
      </c>
      <c r="C85" s="4175" t="s">
        <v>308</v>
      </c>
      <c r="D85" s="4175"/>
      <c r="E85" s="4175"/>
      <c r="F85" s="4175"/>
      <c r="G85" s="4176"/>
      <c r="H85" s="1459" t="s">
        <v>8</v>
      </c>
      <c r="I85" s="1460">
        <f>I77+I79+I82+I84</f>
        <v>11</v>
      </c>
      <c r="J85" s="1460">
        <f t="shared" ref="J85:K85" si="9">J77+J79+J82+J84</f>
        <v>11</v>
      </c>
      <c r="K85" s="1460">
        <f t="shared" si="9"/>
        <v>10.9</v>
      </c>
      <c r="L85" s="4172"/>
      <c r="M85" s="4173"/>
      <c r="N85" s="4173"/>
      <c r="O85" s="4173"/>
      <c r="P85" s="4174"/>
    </row>
    <row r="86" spans="1:16" ht="16.2" thickBot="1" x14ac:dyDescent="0.3">
      <c r="A86" s="1248" t="s">
        <v>9</v>
      </c>
      <c r="B86" s="1249" t="s">
        <v>9</v>
      </c>
      <c r="C86" s="1464" t="s">
        <v>461</v>
      </c>
      <c r="D86" s="1492"/>
      <c r="E86" s="1492"/>
      <c r="F86" s="1492"/>
      <c r="G86" s="1492"/>
      <c r="H86" s="1492"/>
      <c r="I86" s="1492"/>
      <c r="J86" s="1492"/>
      <c r="K86" s="1492"/>
      <c r="L86" s="1492"/>
      <c r="M86" s="1492"/>
      <c r="N86" s="1492"/>
      <c r="O86" s="1492"/>
      <c r="P86" s="1494"/>
    </row>
    <row r="87" spans="1:16" ht="15.6" x14ac:dyDescent="0.25">
      <c r="A87" s="4147"/>
      <c r="B87" s="4179"/>
      <c r="C87" s="1533"/>
      <c r="D87" s="1534"/>
      <c r="E87" s="1534"/>
      <c r="F87" s="1534"/>
      <c r="G87" s="1534"/>
      <c r="H87" s="1534"/>
      <c r="I87" s="1534"/>
      <c r="J87" s="1534"/>
      <c r="K87" s="1534"/>
      <c r="L87" s="1267" t="s">
        <v>762</v>
      </c>
      <c r="M87" s="1455" t="s">
        <v>264</v>
      </c>
      <c r="N87" s="1535"/>
      <c r="O87" s="1536"/>
      <c r="P87" s="1537"/>
    </row>
    <row r="88" spans="1:16" ht="31.8" thickBot="1" x14ac:dyDescent="0.3">
      <c r="A88" s="4148"/>
      <c r="B88" s="4180"/>
      <c r="C88" s="1538"/>
      <c r="D88" s="1539"/>
      <c r="E88" s="1539"/>
      <c r="F88" s="1539"/>
      <c r="G88" s="1539"/>
      <c r="H88" s="1539"/>
      <c r="I88" s="1539"/>
      <c r="J88" s="1539"/>
      <c r="K88" s="1539"/>
      <c r="L88" s="1540" t="s">
        <v>763</v>
      </c>
      <c r="M88" s="1541" t="s">
        <v>264</v>
      </c>
      <c r="N88" s="1542"/>
      <c r="O88" s="1542"/>
      <c r="P88" s="1543"/>
    </row>
    <row r="89" spans="1:16" ht="46.8" x14ac:dyDescent="0.25">
      <c r="A89" s="4147" t="s">
        <v>9</v>
      </c>
      <c r="B89" s="4149" t="s">
        <v>9</v>
      </c>
      <c r="C89" s="4181" t="s">
        <v>7</v>
      </c>
      <c r="D89" s="1405"/>
      <c r="E89" s="4119" t="s">
        <v>764</v>
      </c>
      <c r="F89" s="3504" t="s">
        <v>46</v>
      </c>
      <c r="G89" s="4142" t="s">
        <v>263</v>
      </c>
      <c r="H89" s="1406" t="s">
        <v>27</v>
      </c>
      <c r="I89" s="1407">
        <v>60</v>
      </c>
      <c r="J89" s="1408">
        <v>50</v>
      </c>
      <c r="K89" s="1409">
        <v>33.799999999999997</v>
      </c>
      <c r="L89" s="1502" t="s">
        <v>765</v>
      </c>
      <c r="M89" s="1445" t="s">
        <v>360</v>
      </c>
      <c r="N89" s="1504">
        <v>1.4999999999999999E-2</v>
      </c>
      <c r="O89" s="1504">
        <v>0.22</v>
      </c>
      <c r="P89" s="2928" t="s">
        <v>1367</v>
      </c>
    </row>
    <row r="90" spans="1:16" ht="16.2" thickBot="1" x14ac:dyDescent="0.3">
      <c r="A90" s="4148"/>
      <c r="B90" s="4150"/>
      <c r="C90" s="4182"/>
      <c r="D90" s="1426"/>
      <c r="E90" s="4165"/>
      <c r="F90" s="3505"/>
      <c r="G90" s="4144"/>
      <c r="H90" s="1509" t="s">
        <v>8</v>
      </c>
      <c r="I90" s="1510">
        <f>I89*1</f>
        <v>60</v>
      </c>
      <c r="J90" s="1510">
        <f t="shared" ref="J90:K90" si="10">J89*1</f>
        <v>50</v>
      </c>
      <c r="K90" s="1510">
        <f t="shared" si="10"/>
        <v>33.799999999999997</v>
      </c>
      <c r="L90" s="1525"/>
      <c r="M90" s="1511"/>
      <c r="N90" s="1512"/>
      <c r="O90" s="1512"/>
      <c r="P90" s="1513"/>
    </row>
    <row r="91" spans="1:16" ht="31.2" x14ac:dyDescent="0.25">
      <c r="A91" s="4108" t="s">
        <v>9</v>
      </c>
      <c r="B91" s="4149" t="s">
        <v>9</v>
      </c>
      <c r="C91" s="4116" t="s">
        <v>9</v>
      </c>
      <c r="D91" s="1544"/>
      <c r="E91" s="4119" t="s">
        <v>766</v>
      </c>
      <c r="F91" s="3504" t="s">
        <v>46</v>
      </c>
      <c r="G91" s="4142" t="s">
        <v>263</v>
      </c>
      <c r="H91" s="1406" t="s">
        <v>27</v>
      </c>
      <c r="I91" s="1360">
        <v>2210</v>
      </c>
      <c r="J91" s="1360">
        <v>3238.8</v>
      </c>
      <c r="K91" s="1409">
        <v>3157.6</v>
      </c>
      <c r="L91" s="1545" t="s">
        <v>767</v>
      </c>
      <c r="M91" s="1546" t="s">
        <v>536</v>
      </c>
      <c r="N91" s="1439">
        <v>571</v>
      </c>
      <c r="O91" s="1439">
        <v>571</v>
      </c>
      <c r="P91" s="1440"/>
    </row>
    <row r="92" spans="1:16" ht="31.2" x14ac:dyDescent="0.25">
      <c r="A92" s="4109"/>
      <c r="B92" s="4112"/>
      <c r="C92" s="4117"/>
      <c r="D92" s="1547"/>
      <c r="E92" s="4120"/>
      <c r="F92" s="3403"/>
      <c r="G92" s="4143"/>
      <c r="H92" s="1415" t="s">
        <v>84</v>
      </c>
      <c r="I92" s="1367">
        <v>29.14</v>
      </c>
      <c r="J92" s="1365">
        <v>201.14</v>
      </c>
      <c r="K92" s="1417">
        <v>201.1</v>
      </c>
      <c r="L92" s="1549" t="s">
        <v>768</v>
      </c>
      <c r="M92" s="1550" t="s">
        <v>769</v>
      </c>
      <c r="N92" s="1372">
        <v>9243</v>
      </c>
      <c r="O92" s="1372">
        <v>13350</v>
      </c>
      <c r="P92" s="1551"/>
    </row>
    <row r="93" spans="1:16" ht="15.6" x14ac:dyDescent="0.25">
      <c r="A93" s="4109"/>
      <c r="B93" s="4112"/>
      <c r="C93" s="4117"/>
      <c r="D93" s="1547"/>
      <c r="E93" s="4120"/>
      <c r="F93" s="3403"/>
      <c r="G93" s="4143"/>
      <c r="H93" s="1552"/>
      <c r="I93" s="1553"/>
      <c r="J93" s="1554"/>
      <c r="K93" s="1555"/>
      <c r="L93" s="1556" t="s">
        <v>770</v>
      </c>
      <c r="M93" s="1550" t="s">
        <v>389</v>
      </c>
      <c r="N93" s="1550">
        <v>140</v>
      </c>
      <c r="O93" s="1372">
        <v>180</v>
      </c>
      <c r="P93" s="1551"/>
    </row>
    <row r="94" spans="1:16" ht="18.600000000000001" x14ac:dyDescent="0.25">
      <c r="A94" s="4109"/>
      <c r="B94" s="4112"/>
      <c r="C94" s="4117"/>
      <c r="D94" s="1547"/>
      <c r="E94" s="4120"/>
      <c r="F94" s="3403"/>
      <c r="G94" s="4143"/>
      <c r="H94" s="1557"/>
      <c r="I94" s="1558"/>
      <c r="J94" s="1554"/>
      <c r="K94" s="1555"/>
      <c r="L94" s="1556" t="s">
        <v>771</v>
      </c>
      <c r="M94" s="1550" t="s">
        <v>772</v>
      </c>
      <c r="N94" s="1372">
        <v>420</v>
      </c>
      <c r="O94" s="1372">
        <v>420</v>
      </c>
      <c r="P94" s="1551"/>
    </row>
    <row r="95" spans="1:16" ht="16.2" thickBot="1" x14ac:dyDescent="0.3">
      <c r="A95" s="1521"/>
      <c r="B95" s="4150"/>
      <c r="C95" s="1559"/>
      <c r="D95" s="1426"/>
      <c r="E95" s="4165"/>
      <c r="F95" s="3505"/>
      <c r="G95" s="4144"/>
      <c r="H95" s="1509" t="s">
        <v>8</v>
      </c>
      <c r="I95" s="1510">
        <f>SUM(I91:I94)</f>
        <v>2239.14</v>
      </c>
      <c r="J95" s="1510">
        <f t="shared" ref="J95:K95" si="11">SUM(J91:J94)</f>
        <v>3439.94</v>
      </c>
      <c r="K95" s="1510">
        <f t="shared" si="11"/>
        <v>3358.7</v>
      </c>
      <c r="L95" s="1442" t="s">
        <v>773</v>
      </c>
      <c r="M95" s="1452" t="s">
        <v>264</v>
      </c>
      <c r="N95" s="1400">
        <v>21</v>
      </c>
      <c r="O95" s="1400">
        <v>21</v>
      </c>
      <c r="P95" s="1403"/>
    </row>
    <row r="96" spans="1:16" ht="15.6" x14ac:dyDescent="0.25">
      <c r="A96" s="4131"/>
      <c r="B96" s="4133"/>
      <c r="C96" s="4135"/>
      <c r="D96" s="1547"/>
      <c r="E96" s="4123" t="s">
        <v>774</v>
      </c>
      <c r="F96" s="3402"/>
      <c r="G96" s="4136"/>
      <c r="H96" s="1561"/>
      <c r="I96" s="1562"/>
      <c r="J96" s="1563"/>
      <c r="K96" s="1564"/>
      <c r="L96" s="1565" t="s">
        <v>775</v>
      </c>
      <c r="M96" s="1411" t="s">
        <v>264</v>
      </c>
      <c r="N96" s="1411">
        <v>600</v>
      </c>
      <c r="O96" s="1411">
        <v>690</v>
      </c>
      <c r="P96" s="1440"/>
    </row>
    <row r="97" spans="1:16" ht="47.4" thickBot="1" x14ac:dyDescent="0.3">
      <c r="A97" s="4132"/>
      <c r="B97" s="4134"/>
      <c r="C97" s="4135"/>
      <c r="D97" s="1547"/>
      <c r="E97" s="4124"/>
      <c r="F97" s="3403"/>
      <c r="G97" s="4137"/>
      <c r="H97" s="1557"/>
      <c r="I97" s="1553"/>
      <c r="J97" s="1554"/>
      <c r="K97" s="1566"/>
      <c r="L97" s="1567" t="s">
        <v>767</v>
      </c>
      <c r="M97" s="2950" t="s">
        <v>536</v>
      </c>
      <c r="N97" s="1541">
        <v>571</v>
      </c>
      <c r="O97" s="2947">
        <v>700</v>
      </c>
      <c r="P97" s="2948" t="s">
        <v>1368</v>
      </c>
    </row>
    <row r="98" spans="1:16" ht="47.4" thickBot="1" x14ac:dyDescent="0.3">
      <c r="A98" s="1568"/>
      <c r="B98" s="4138"/>
      <c r="C98" s="4140"/>
      <c r="D98" s="1571"/>
      <c r="E98" s="4123" t="s">
        <v>776</v>
      </c>
      <c r="F98" s="4205"/>
      <c r="G98" s="4136"/>
      <c r="H98" s="1573"/>
      <c r="I98" s="1574"/>
      <c r="J98" s="1574"/>
      <c r="K98" s="1575"/>
      <c r="L98" s="1576" t="s">
        <v>768</v>
      </c>
      <c r="M98" s="2951" t="s">
        <v>769</v>
      </c>
      <c r="N98" s="2949">
        <v>9243</v>
      </c>
      <c r="O98" s="2894">
        <v>13350</v>
      </c>
      <c r="P98" s="2919" t="s">
        <v>1369</v>
      </c>
    </row>
    <row r="99" spans="1:16" ht="31.8" thickBot="1" x14ac:dyDescent="0.3">
      <c r="A99" s="1568"/>
      <c r="B99" s="4139"/>
      <c r="C99" s="4141"/>
      <c r="D99" s="1579"/>
      <c r="E99" s="4124"/>
      <c r="F99" s="4206"/>
      <c r="G99" s="4137"/>
      <c r="H99" s="1580"/>
      <c r="I99" s="1553"/>
      <c r="J99" s="1554"/>
      <c r="K99" s="1581"/>
      <c r="L99" s="1582" t="s">
        <v>777</v>
      </c>
      <c r="M99" s="1356" t="s">
        <v>769</v>
      </c>
      <c r="N99" s="1356">
        <v>687</v>
      </c>
      <c r="O99" s="1500">
        <v>525</v>
      </c>
      <c r="P99" s="2934" t="s">
        <v>1370</v>
      </c>
    </row>
    <row r="100" spans="1:16" ht="31.8" thickBot="1" x14ac:dyDescent="0.3">
      <c r="A100" s="1583"/>
      <c r="B100" s="1569"/>
      <c r="C100" s="1570"/>
      <c r="D100" s="1571"/>
      <c r="E100" s="1560" t="s">
        <v>778</v>
      </c>
      <c r="F100" s="1572"/>
      <c r="G100" s="1584"/>
      <c r="H100" s="1561"/>
      <c r="I100" s="1562"/>
      <c r="J100" s="1563"/>
      <c r="K100" s="1564"/>
      <c r="L100" s="1585" t="s">
        <v>779</v>
      </c>
      <c r="M100" s="2936" t="s">
        <v>264</v>
      </c>
      <c r="N100" s="1356">
        <v>2900</v>
      </c>
      <c r="O100" s="1500">
        <v>2900</v>
      </c>
      <c r="P100" s="2934" t="s">
        <v>1370</v>
      </c>
    </row>
    <row r="101" spans="1:16" ht="15.6" x14ac:dyDescent="0.25">
      <c r="A101" s="3794"/>
      <c r="B101" s="3797"/>
      <c r="C101" s="3800"/>
      <c r="D101" s="1586"/>
      <c r="E101" s="4123" t="s">
        <v>780</v>
      </c>
      <c r="F101" s="4125"/>
      <c r="G101" s="4128"/>
      <c r="H101" s="1588"/>
      <c r="I101" s="1589"/>
      <c r="J101" s="1590"/>
      <c r="K101" s="1591"/>
      <c r="L101" s="1592" t="s">
        <v>770</v>
      </c>
      <c r="M101" s="1423" t="s">
        <v>389</v>
      </c>
      <c r="N101" s="1423">
        <v>140</v>
      </c>
      <c r="O101" s="2891">
        <v>180</v>
      </c>
      <c r="P101" s="2919" t="s">
        <v>1370</v>
      </c>
    </row>
    <row r="102" spans="1:16" ht="18.600000000000001" x14ac:dyDescent="0.25">
      <c r="A102" s="3795"/>
      <c r="B102" s="3798"/>
      <c r="C102" s="3801"/>
      <c r="D102" s="1593"/>
      <c r="E102" s="4124"/>
      <c r="F102" s="4126"/>
      <c r="G102" s="4126"/>
      <c r="H102" s="1552"/>
      <c r="I102" s="1594"/>
      <c r="J102" s="1595"/>
      <c r="K102" s="1596"/>
      <c r="L102" s="1556" t="s">
        <v>771</v>
      </c>
      <c r="M102" s="1383" t="s">
        <v>772</v>
      </c>
      <c r="N102" s="1457">
        <v>420</v>
      </c>
      <c r="O102" s="2927">
        <v>420</v>
      </c>
      <c r="P102" s="2919" t="s">
        <v>1370</v>
      </c>
    </row>
    <row r="103" spans="1:16" ht="15.6" x14ac:dyDescent="0.25">
      <c r="A103" s="3795"/>
      <c r="B103" s="3798"/>
      <c r="C103" s="3801"/>
      <c r="D103" s="1593"/>
      <c r="E103" s="4124"/>
      <c r="F103" s="4126"/>
      <c r="G103" s="4126"/>
      <c r="H103" s="1552"/>
      <c r="I103" s="1594"/>
      <c r="J103" s="1595"/>
      <c r="K103" s="1596"/>
      <c r="L103" s="1556" t="s">
        <v>773</v>
      </c>
      <c r="M103" s="2952" t="s">
        <v>264</v>
      </c>
      <c r="N103" s="1457">
        <v>21</v>
      </c>
      <c r="O103" s="2927">
        <v>21</v>
      </c>
      <c r="P103" s="2919" t="s">
        <v>1370</v>
      </c>
    </row>
    <row r="104" spans="1:16" ht="47.4" thickBot="1" x14ac:dyDescent="0.3">
      <c r="A104" s="3795"/>
      <c r="B104" s="3798"/>
      <c r="C104" s="3801"/>
      <c r="D104" s="1593"/>
      <c r="E104" s="1427"/>
      <c r="F104" s="4127"/>
      <c r="G104" s="4127"/>
      <c r="H104" s="1597"/>
      <c r="I104" s="1598"/>
      <c r="J104" s="1599"/>
      <c r="K104" s="1600"/>
      <c r="L104" s="1442" t="s">
        <v>775</v>
      </c>
      <c r="M104" s="1401" t="s">
        <v>264</v>
      </c>
      <c r="N104" s="1401">
        <v>600</v>
      </c>
      <c r="O104" s="1779">
        <v>690</v>
      </c>
      <c r="P104" s="2948" t="s">
        <v>1371</v>
      </c>
    </row>
    <row r="105" spans="1:16" ht="15.6" customHeight="1" x14ac:dyDescent="0.25">
      <c r="A105" s="4207"/>
      <c r="B105" s="4209"/>
      <c r="C105" s="4210"/>
      <c r="D105" s="1586"/>
      <c r="E105" s="4123" t="s">
        <v>781</v>
      </c>
      <c r="F105" s="4128"/>
      <c r="G105" s="4128"/>
      <c r="H105" s="1588"/>
      <c r="I105" s="1589"/>
      <c r="J105" s="1590"/>
      <c r="K105" s="1591"/>
      <c r="L105" s="4121" t="s">
        <v>782</v>
      </c>
      <c r="M105" s="2900" t="s">
        <v>264</v>
      </c>
      <c r="N105" s="1455">
        <v>10</v>
      </c>
      <c r="O105" s="1536">
        <v>14</v>
      </c>
      <c r="P105" s="2928" t="s">
        <v>1416</v>
      </c>
    </row>
    <row r="106" spans="1:16" ht="15.6" x14ac:dyDescent="0.25">
      <c r="A106" s="4208"/>
      <c r="B106" s="3798"/>
      <c r="C106" s="4211"/>
      <c r="D106" s="1593"/>
      <c r="E106" s="4124"/>
      <c r="F106" s="4126"/>
      <c r="G106" s="4126"/>
      <c r="H106" s="1552"/>
      <c r="I106" s="1594"/>
      <c r="J106" s="1595"/>
      <c r="K106" s="1596"/>
      <c r="L106" s="4129"/>
      <c r="M106" s="2957"/>
      <c r="N106" s="2957"/>
      <c r="O106" s="2953"/>
      <c r="P106" s="2955"/>
    </row>
    <row r="107" spans="1:16" ht="15.6" x14ac:dyDescent="0.25">
      <c r="A107" s="4208"/>
      <c r="B107" s="3798"/>
      <c r="C107" s="4211"/>
      <c r="D107" s="1593"/>
      <c r="E107" s="4124"/>
      <c r="F107" s="4126"/>
      <c r="G107" s="4126"/>
      <c r="H107" s="1552"/>
      <c r="I107" s="1594"/>
      <c r="J107" s="1595"/>
      <c r="K107" s="1596"/>
      <c r="L107" s="4129"/>
      <c r="M107" s="2952"/>
      <c r="N107" s="1457"/>
      <c r="O107" s="2927"/>
      <c r="P107" s="2919"/>
    </row>
    <row r="108" spans="1:16" ht="16.2" thickBot="1" x14ac:dyDescent="0.3">
      <c r="A108" s="4208"/>
      <c r="B108" s="3798"/>
      <c r="C108" s="4211"/>
      <c r="D108" s="1593"/>
      <c r="E108" s="1602"/>
      <c r="F108" s="4126"/>
      <c r="G108" s="4127"/>
      <c r="H108" s="1552"/>
      <c r="I108" s="1603"/>
      <c r="J108" s="1595"/>
      <c r="K108" s="1596"/>
      <c r="L108" s="4130"/>
      <c r="M108" s="2959"/>
      <c r="N108" s="1373"/>
      <c r="O108" s="1785"/>
      <c r="P108" s="2920"/>
    </row>
    <row r="109" spans="1:16" ht="47.4" thickBot="1" x14ac:dyDescent="0.3">
      <c r="A109" s="719"/>
      <c r="B109" s="1604"/>
      <c r="C109" s="1605"/>
      <c r="D109" s="1606"/>
      <c r="E109" s="1607" t="s">
        <v>783</v>
      </c>
      <c r="F109" s="1587"/>
      <c r="G109" s="1608"/>
      <c r="H109" s="1588"/>
      <c r="I109" s="1589"/>
      <c r="J109" s="1590"/>
      <c r="K109" s="1591"/>
      <c r="L109" s="1609" t="s">
        <v>784</v>
      </c>
      <c r="M109" s="2936" t="s">
        <v>264</v>
      </c>
      <c r="N109" s="1356">
        <v>200</v>
      </c>
      <c r="O109" s="1500">
        <v>34</v>
      </c>
      <c r="P109" s="2919" t="s">
        <v>1417</v>
      </c>
    </row>
    <row r="110" spans="1:16" ht="15.6" customHeight="1" x14ac:dyDescent="0.25">
      <c r="A110" s="3795"/>
      <c r="B110" s="4212"/>
      <c r="C110" s="4213"/>
      <c r="D110" s="1610"/>
      <c r="E110" s="4123" t="s">
        <v>785</v>
      </c>
      <c r="F110" s="4128"/>
      <c r="G110" s="4128"/>
      <c r="H110" s="1588"/>
      <c r="I110" s="1589"/>
      <c r="J110" s="1590"/>
      <c r="K110" s="1591"/>
      <c r="L110" s="4121" t="s">
        <v>786</v>
      </c>
      <c r="M110" s="2900" t="s">
        <v>264</v>
      </c>
      <c r="N110" s="1455">
        <v>20</v>
      </c>
      <c r="O110" s="1536">
        <v>15</v>
      </c>
      <c r="P110" s="2919" t="s">
        <v>1418</v>
      </c>
    </row>
    <row r="111" spans="1:16" ht="32.4" customHeight="1" thickBot="1" x14ac:dyDescent="0.3">
      <c r="A111" s="3795"/>
      <c r="B111" s="4212"/>
      <c r="C111" s="4214"/>
      <c r="D111" s="1611"/>
      <c r="E111" s="4215"/>
      <c r="F111" s="4127"/>
      <c r="G111" s="4127"/>
      <c r="H111" s="1597"/>
      <c r="I111" s="1612"/>
      <c r="J111" s="1599"/>
      <c r="K111" s="1600"/>
      <c r="L111" s="4122"/>
      <c r="M111" s="2958"/>
      <c r="N111" s="2958"/>
      <c r="O111" s="2954"/>
      <c r="P111" s="2956"/>
    </row>
    <row r="112" spans="1:16" ht="47.4" thickBot="1" x14ac:dyDescent="0.3">
      <c r="A112" s="1613"/>
      <c r="B112" s="1614"/>
      <c r="C112" s="1615"/>
      <c r="D112" s="1616"/>
      <c r="E112" s="1617" t="s">
        <v>787</v>
      </c>
      <c r="F112" s="1618"/>
      <c r="G112" s="1618"/>
      <c r="H112" s="1406"/>
      <c r="I112" s="1407"/>
      <c r="J112" s="1408"/>
      <c r="K112" s="1619"/>
      <c r="L112" s="1620" t="s">
        <v>788</v>
      </c>
      <c r="M112" s="2936"/>
      <c r="N112" s="1356" t="s">
        <v>90</v>
      </c>
      <c r="O112" s="1500" t="s">
        <v>1372</v>
      </c>
      <c r="P112" s="2934" t="s">
        <v>1419</v>
      </c>
    </row>
    <row r="113" spans="1:16" ht="59.4" customHeight="1" thickBot="1" x14ac:dyDescent="0.3">
      <c r="A113" s="1294"/>
      <c r="B113" s="1295"/>
      <c r="C113" s="1601"/>
      <c r="D113" s="1621"/>
      <c r="E113" s="1602" t="s">
        <v>789</v>
      </c>
      <c r="F113" s="1622"/>
      <c r="G113" s="1623"/>
      <c r="H113" s="1624"/>
      <c r="I113" s="1625"/>
      <c r="J113" s="1626"/>
      <c r="K113" s="1627"/>
      <c r="L113" s="1628" t="s">
        <v>790</v>
      </c>
      <c r="M113" s="2960" t="s">
        <v>264</v>
      </c>
      <c r="N113" s="1918">
        <v>30</v>
      </c>
      <c r="O113" s="2891">
        <v>24</v>
      </c>
      <c r="P113" s="2922" t="s">
        <v>1420</v>
      </c>
    </row>
    <row r="114" spans="1:16" ht="36.6" customHeight="1" thickBot="1" x14ac:dyDescent="0.3">
      <c r="A114" s="719"/>
      <c r="B114" s="1604"/>
      <c r="C114" s="1605"/>
      <c r="D114" s="1629"/>
      <c r="E114" s="1630" t="s">
        <v>791</v>
      </c>
      <c r="F114" s="1631"/>
      <c r="G114" s="1632"/>
      <c r="H114" s="1633"/>
      <c r="I114" s="1634"/>
      <c r="J114" s="1635"/>
      <c r="K114" s="1636"/>
      <c r="L114" s="1585" t="s">
        <v>792</v>
      </c>
      <c r="M114" s="2961" t="s">
        <v>264</v>
      </c>
      <c r="N114" s="1356">
        <v>60</v>
      </c>
      <c r="O114" s="1500">
        <v>0</v>
      </c>
      <c r="P114" s="2934" t="s">
        <v>1373</v>
      </c>
    </row>
    <row r="115" spans="1:16" ht="22.8" customHeight="1" x14ac:dyDescent="0.25">
      <c r="A115" s="4221" t="s">
        <v>9</v>
      </c>
      <c r="B115" s="4223" t="s">
        <v>9</v>
      </c>
      <c r="C115" s="4225" t="s">
        <v>25</v>
      </c>
      <c r="D115" s="4227"/>
      <c r="E115" s="4119" t="s">
        <v>793</v>
      </c>
      <c r="F115" s="3504" t="s">
        <v>46</v>
      </c>
      <c r="G115" s="4142" t="s">
        <v>263</v>
      </c>
      <c r="H115" s="1406" t="s">
        <v>27</v>
      </c>
      <c r="I115" s="1360">
        <v>1025.4000000000001</v>
      </c>
      <c r="J115" s="1360">
        <v>995.2</v>
      </c>
      <c r="K115" s="1619">
        <v>898.1</v>
      </c>
      <c r="L115" s="1637" t="s">
        <v>794</v>
      </c>
      <c r="M115" s="2962" t="s">
        <v>795</v>
      </c>
      <c r="N115" s="1455">
        <v>3</v>
      </c>
      <c r="O115" s="1536">
        <v>3</v>
      </c>
      <c r="P115" s="2928"/>
    </row>
    <row r="116" spans="1:16" ht="17.399999999999999" customHeight="1" x14ac:dyDescent="0.25">
      <c r="A116" s="4222"/>
      <c r="B116" s="4224"/>
      <c r="C116" s="4226"/>
      <c r="D116" s="4228"/>
      <c r="E116" s="4120"/>
      <c r="F116" s="3403"/>
      <c r="G116" s="4143"/>
      <c r="H116" s="1415" t="s">
        <v>52</v>
      </c>
      <c r="I116" s="1505"/>
      <c r="J116" s="1505"/>
      <c r="K116" s="1638"/>
      <c r="L116" s="1639" t="s">
        <v>796</v>
      </c>
      <c r="M116" s="2963" t="s">
        <v>795</v>
      </c>
      <c r="N116" s="1457">
        <v>2</v>
      </c>
      <c r="O116" s="2927">
        <v>2</v>
      </c>
      <c r="P116" s="2919" t="s">
        <v>1414</v>
      </c>
    </row>
    <row r="117" spans="1:16" ht="27.6" customHeight="1" x14ac:dyDescent="0.25">
      <c r="A117" s="4222"/>
      <c r="B117" s="4224"/>
      <c r="C117" s="4226"/>
      <c r="D117" s="4228"/>
      <c r="E117" s="4120"/>
      <c r="F117" s="3403"/>
      <c r="G117" s="4143"/>
      <c r="H117" s="1415" t="s">
        <v>84</v>
      </c>
      <c r="I117" s="1641">
        <v>44.13</v>
      </c>
      <c r="J117" s="1641">
        <v>44.13</v>
      </c>
      <c r="K117" s="2612">
        <v>44.12</v>
      </c>
      <c r="L117" s="1639" t="s">
        <v>797</v>
      </c>
      <c r="M117" s="2963" t="s">
        <v>795</v>
      </c>
      <c r="N117" s="1457">
        <v>3</v>
      </c>
      <c r="O117" s="2927">
        <v>3</v>
      </c>
      <c r="P117" s="2919"/>
    </row>
    <row r="118" spans="1:16" ht="31.2" x14ac:dyDescent="0.25">
      <c r="A118" s="4222"/>
      <c r="B118" s="4224"/>
      <c r="C118" s="4226"/>
      <c r="D118" s="4228"/>
      <c r="E118" s="4120"/>
      <c r="F118" s="3403"/>
      <c r="G118" s="4143"/>
      <c r="H118" s="1415"/>
      <c r="I118" s="1505"/>
      <c r="J118" s="1505"/>
      <c r="K118" s="1638"/>
      <c r="L118" s="1639" t="s">
        <v>798</v>
      </c>
      <c r="M118" s="2963" t="s">
        <v>264</v>
      </c>
      <c r="N118" s="1457">
        <v>46</v>
      </c>
      <c r="O118" s="1457">
        <v>46</v>
      </c>
      <c r="P118" s="1384"/>
    </row>
    <row r="119" spans="1:16" ht="15.6" x14ac:dyDescent="0.25">
      <c r="A119" s="4222"/>
      <c r="B119" s="4224"/>
      <c r="C119" s="4226"/>
      <c r="D119" s="4228"/>
      <c r="E119" s="4120"/>
      <c r="F119" s="3403"/>
      <c r="G119" s="4143"/>
      <c r="H119" s="1642"/>
      <c r="I119" s="1377"/>
      <c r="J119" s="1377"/>
      <c r="K119" s="1643"/>
      <c r="L119" s="1639" t="s">
        <v>799</v>
      </c>
      <c r="M119" s="2963" t="s">
        <v>264</v>
      </c>
      <c r="N119" s="1457">
        <v>15</v>
      </c>
      <c r="O119" s="2927">
        <v>41</v>
      </c>
      <c r="P119" s="2919" t="s">
        <v>1414</v>
      </c>
    </row>
    <row r="120" spans="1:16" ht="15.6" x14ac:dyDescent="0.25">
      <c r="A120" s="4222"/>
      <c r="B120" s="4224"/>
      <c r="C120" s="4226"/>
      <c r="D120" s="4228"/>
      <c r="E120" s="4120"/>
      <c r="F120" s="3403"/>
      <c r="G120" s="4143"/>
      <c r="H120" s="1644"/>
      <c r="I120" s="1645"/>
      <c r="J120" s="1645"/>
      <c r="K120" s="1646"/>
      <c r="L120" s="1639" t="s">
        <v>800</v>
      </c>
      <c r="M120" s="2963" t="s">
        <v>264</v>
      </c>
      <c r="N120" s="1457">
        <v>5</v>
      </c>
      <c r="O120" s="2927">
        <v>5</v>
      </c>
      <c r="P120" s="2919"/>
    </row>
    <row r="121" spans="1:16" ht="47.4" thickBot="1" x14ac:dyDescent="0.3">
      <c r="A121" s="1647"/>
      <c r="B121" s="1648"/>
      <c r="C121" s="1649"/>
      <c r="D121" s="4229"/>
      <c r="E121" s="4165"/>
      <c r="F121" s="3505"/>
      <c r="G121" s="4144"/>
      <c r="H121" s="1650" t="s">
        <v>8</v>
      </c>
      <c r="I121" s="1651">
        <f>SUM(I115:I120)</f>
        <v>1069.5300000000002</v>
      </c>
      <c r="J121" s="1651">
        <f t="shared" ref="J121:K121" si="12">SUM(J115:J120)</f>
        <v>1039.3300000000002</v>
      </c>
      <c r="K121" s="1652">
        <f t="shared" si="12"/>
        <v>942.22</v>
      </c>
      <c r="L121" s="1653" t="s">
        <v>801</v>
      </c>
      <c r="M121" s="2965" t="s">
        <v>264</v>
      </c>
      <c r="N121" s="1541"/>
      <c r="O121" s="2947"/>
      <c r="P121" s="2948"/>
    </row>
    <row r="122" spans="1:16" ht="30" customHeight="1" x14ac:dyDescent="0.25">
      <c r="A122" s="4230"/>
      <c r="B122" s="4232"/>
      <c r="C122" s="4234"/>
      <c r="D122" s="1654"/>
      <c r="E122" s="4236" t="s">
        <v>802</v>
      </c>
      <c r="F122" s="4238"/>
      <c r="G122" s="4238"/>
      <c r="H122" s="4203"/>
      <c r="I122" s="4216"/>
      <c r="J122" s="4216"/>
      <c r="K122" s="4289"/>
      <c r="L122" s="2974" t="s">
        <v>803</v>
      </c>
      <c r="M122" s="2975" t="s">
        <v>264</v>
      </c>
      <c r="N122" s="1657">
        <v>2</v>
      </c>
      <c r="O122" s="2973">
        <v>1</v>
      </c>
      <c r="P122" s="3033" t="s">
        <v>1425</v>
      </c>
    </row>
    <row r="123" spans="1:16" ht="45.6" customHeight="1" thickBot="1" x14ac:dyDescent="0.3">
      <c r="A123" s="4231"/>
      <c r="B123" s="4233"/>
      <c r="C123" s="4235"/>
      <c r="D123" s="1658"/>
      <c r="E123" s="4237"/>
      <c r="F123" s="4239"/>
      <c r="G123" s="4239"/>
      <c r="H123" s="4204"/>
      <c r="I123" s="4217"/>
      <c r="J123" s="4217"/>
      <c r="K123" s="4290"/>
      <c r="L123" s="2976" t="s">
        <v>804</v>
      </c>
      <c r="M123" s="2977" t="s">
        <v>795</v>
      </c>
      <c r="N123" s="2966">
        <v>21</v>
      </c>
      <c r="O123" s="2966">
        <v>26</v>
      </c>
      <c r="P123" s="2967" t="s">
        <v>1618</v>
      </c>
    </row>
    <row r="124" spans="1:16" ht="47.4" thickBot="1" x14ac:dyDescent="0.3">
      <c r="A124" s="1659"/>
      <c r="B124" s="249"/>
      <c r="C124" s="1660"/>
      <c r="D124" s="1661"/>
      <c r="E124" s="1630" t="s">
        <v>805</v>
      </c>
      <c r="F124" s="1662"/>
      <c r="G124" s="1662"/>
      <c r="H124" s="1663"/>
      <c r="I124" s="1664"/>
      <c r="J124" s="1664"/>
      <c r="K124" s="1665"/>
      <c r="L124" s="2978" t="s">
        <v>806</v>
      </c>
      <c r="M124" s="2979" t="s">
        <v>264</v>
      </c>
      <c r="N124" s="2971">
        <v>92</v>
      </c>
      <c r="O124" s="2971">
        <v>92</v>
      </c>
      <c r="P124" s="2968"/>
    </row>
    <row r="125" spans="1:16" ht="52.2" customHeight="1" thickBot="1" x14ac:dyDescent="0.3">
      <c r="A125" s="1666"/>
      <c r="B125" s="248"/>
      <c r="C125" s="1667"/>
      <c r="D125" s="1195"/>
      <c r="E125" s="1630" t="s">
        <v>807</v>
      </c>
      <c r="F125" s="1662"/>
      <c r="G125" s="1662"/>
      <c r="H125" s="1663"/>
      <c r="I125" s="1664"/>
      <c r="J125" s="1664"/>
      <c r="K125" s="1665"/>
      <c r="L125" s="2978" t="s">
        <v>808</v>
      </c>
      <c r="M125" s="2979" t="s">
        <v>264</v>
      </c>
      <c r="N125" s="2971">
        <v>45</v>
      </c>
      <c r="O125" s="2971">
        <v>45</v>
      </c>
      <c r="P125" s="2968" t="s">
        <v>1619</v>
      </c>
    </row>
    <row r="126" spans="1:16" ht="45.6" customHeight="1" thickBot="1" x14ac:dyDescent="0.3">
      <c r="A126" s="1666"/>
      <c r="B126" s="248"/>
      <c r="C126" s="1667"/>
      <c r="D126" s="1195"/>
      <c r="E126" s="1668" t="s">
        <v>809</v>
      </c>
      <c r="F126" s="1275"/>
      <c r="G126" s="1275"/>
      <c r="H126" s="1669"/>
      <c r="I126" s="1670"/>
      <c r="J126" s="1670"/>
      <c r="K126" s="1278"/>
      <c r="L126" s="1671" t="s">
        <v>810</v>
      </c>
      <c r="M126" s="2980" t="s">
        <v>264</v>
      </c>
      <c r="N126" s="2972">
        <v>1</v>
      </c>
      <c r="O126" s="2972">
        <v>1</v>
      </c>
      <c r="P126" s="2969"/>
    </row>
    <row r="127" spans="1:16" ht="51.6" customHeight="1" thickBot="1" x14ac:dyDescent="0.3">
      <c r="A127" s="1666"/>
      <c r="B127" s="248"/>
      <c r="C127" s="1667"/>
      <c r="D127" s="1195"/>
      <c r="E127" s="1655" t="s">
        <v>811</v>
      </c>
      <c r="F127" s="1264"/>
      <c r="G127" s="1264"/>
      <c r="H127" s="1656"/>
      <c r="I127" s="1672"/>
      <c r="J127" s="1672"/>
      <c r="K127" s="1266"/>
      <c r="L127" s="1673" t="s">
        <v>812</v>
      </c>
      <c r="M127" s="2980"/>
      <c r="N127" s="2973" t="s">
        <v>90</v>
      </c>
      <c r="O127" s="2973" t="s">
        <v>90</v>
      </c>
      <c r="P127" s="2970"/>
    </row>
    <row r="128" spans="1:16" ht="32.4" customHeight="1" thickBot="1" x14ac:dyDescent="0.3">
      <c r="A128" s="1674" t="s">
        <v>9</v>
      </c>
      <c r="B128" s="1249" t="s">
        <v>9</v>
      </c>
      <c r="C128" s="1478"/>
      <c r="D128" s="4291" t="s">
        <v>308</v>
      </c>
      <c r="E128" s="4291"/>
      <c r="F128" s="4291"/>
      <c r="G128" s="4291"/>
      <c r="H128" s="4292"/>
      <c r="I128" s="1340">
        <f>I90+I95+I121</f>
        <v>3368.67</v>
      </c>
      <c r="J128" s="1340">
        <f t="shared" ref="J128:K128" si="13">J90+J95+J121</f>
        <v>4529.2700000000004</v>
      </c>
      <c r="K128" s="1340">
        <f t="shared" si="13"/>
        <v>4334.72</v>
      </c>
      <c r="L128" s="1675"/>
      <c r="M128" s="1675"/>
      <c r="N128" s="1675"/>
      <c r="O128" s="1675"/>
      <c r="P128" s="1676"/>
    </row>
    <row r="129" spans="1:16" ht="37.799999999999997" customHeight="1" thickBot="1" x14ac:dyDescent="0.3">
      <c r="A129" s="1677" t="s">
        <v>9</v>
      </c>
      <c r="B129" s="4160" t="s">
        <v>11</v>
      </c>
      <c r="C129" s="4161"/>
      <c r="D129" s="4161"/>
      <c r="E129" s="4161"/>
      <c r="F129" s="4161"/>
      <c r="G129" s="4161"/>
      <c r="H129" s="4293"/>
      <c r="I129" s="1678">
        <f>I85+I128</f>
        <v>3379.67</v>
      </c>
      <c r="J129" s="1678">
        <f t="shared" ref="J129:K129" si="14">J85+J128</f>
        <v>4540.2700000000004</v>
      </c>
      <c r="K129" s="1678">
        <f t="shared" si="14"/>
        <v>4345.62</v>
      </c>
      <c r="L129" s="1679"/>
      <c r="M129" s="1679"/>
      <c r="N129" s="1679"/>
      <c r="O129" s="1679"/>
      <c r="P129" s="1680"/>
    </row>
    <row r="130" spans="1:16" ht="31.8" customHeight="1" thickBot="1" x14ac:dyDescent="0.35">
      <c r="A130" s="1235" t="s">
        <v>25</v>
      </c>
      <c r="B130" s="1681" t="s">
        <v>813</v>
      </c>
      <c r="C130" s="1682"/>
      <c r="D130" s="1682"/>
      <c r="E130" s="1682"/>
      <c r="F130" s="1682"/>
      <c r="G130" s="1682"/>
      <c r="H130" s="1683"/>
      <c r="I130" s="1684"/>
      <c r="J130" s="1684"/>
      <c r="K130" s="1684"/>
      <c r="L130" s="1685"/>
      <c r="M130" s="1685"/>
      <c r="N130" s="1685"/>
      <c r="O130" s="1685"/>
      <c r="P130" s="1686"/>
    </row>
    <row r="131" spans="1:16" ht="42" customHeight="1" thickBot="1" x14ac:dyDescent="0.3">
      <c r="A131" s="1687" t="s">
        <v>25</v>
      </c>
      <c r="B131" s="1688"/>
      <c r="C131" s="1689"/>
      <c r="D131" s="1689"/>
      <c r="E131" s="1689"/>
      <c r="F131" s="1689"/>
      <c r="G131" s="1689"/>
      <c r="H131" s="1689"/>
      <c r="I131" s="1690"/>
      <c r="J131" s="1690"/>
      <c r="K131" s="1691"/>
      <c r="L131" s="1692" t="s">
        <v>814</v>
      </c>
      <c r="M131" s="1693" t="s">
        <v>815</v>
      </c>
      <c r="N131" s="1694" t="s">
        <v>816</v>
      </c>
      <c r="O131" s="1694" t="s">
        <v>816</v>
      </c>
      <c r="P131" s="2981"/>
    </row>
    <row r="132" spans="1:16" ht="18.600000000000001" customHeight="1" thickBot="1" x14ac:dyDescent="0.3">
      <c r="A132" s="4294" t="s">
        <v>25</v>
      </c>
      <c r="B132" s="3392"/>
      <c r="C132" s="4296" t="s">
        <v>387</v>
      </c>
      <c r="D132" s="4297"/>
      <c r="E132" s="4297"/>
      <c r="F132" s="4297"/>
      <c r="G132" s="4297"/>
      <c r="H132" s="4297"/>
      <c r="I132" s="4297"/>
      <c r="J132" s="4297"/>
      <c r="K132" s="4297"/>
      <c r="L132" s="4297"/>
      <c r="M132" s="4297"/>
      <c r="N132" s="4297"/>
      <c r="O132" s="4297"/>
      <c r="P132" s="4298"/>
    </row>
    <row r="133" spans="1:16" ht="16.2" thickBot="1" x14ac:dyDescent="0.35">
      <c r="A133" s="4295"/>
      <c r="B133" s="1697"/>
      <c r="C133" s="4299"/>
      <c r="D133" s="4300"/>
      <c r="E133" s="4300"/>
      <c r="F133" s="4300"/>
      <c r="G133" s="4300"/>
      <c r="H133" s="4300"/>
      <c r="I133" s="4300"/>
      <c r="J133" s="4300"/>
      <c r="K133" s="4301"/>
      <c r="L133" s="1698"/>
      <c r="M133" s="1695"/>
      <c r="N133" s="1695"/>
      <c r="O133" s="1695"/>
      <c r="P133" s="1696"/>
    </row>
    <row r="134" spans="1:16" ht="57.6" customHeight="1" thickBot="1" x14ac:dyDescent="0.3">
      <c r="A134" s="4302" t="s">
        <v>25</v>
      </c>
      <c r="B134" s="4304" t="s">
        <v>7</v>
      </c>
      <c r="C134" s="1699" t="s">
        <v>7</v>
      </c>
      <c r="D134" s="1700"/>
      <c r="E134" s="4119" t="s">
        <v>817</v>
      </c>
      <c r="F134" s="3504" t="s">
        <v>46</v>
      </c>
      <c r="G134" s="4142" t="s">
        <v>263</v>
      </c>
      <c r="H134" s="1406" t="s">
        <v>27</v>
      </c>
      <c r="I134" s="1360">
        <v>293</v>
      </c>
      <c r="J134" s="1360">
        <v>516.6</v>
      </c>
      <c r="K134" s="1409">
        <v>505</v>
      </c>
      <c r="L134" s="1701" t="s">
        <v>818</v>
      </c>
      <c r="M134" s="1702" t="s">
        <v>389</v>
      </c>
      <c r="N134" s="1259">
        <f>SUM(N142:N153)</f>
        <v>4.1970000000000001</v>
      </c>
      <c r="O134" s="1259">
        <f>SUM(O142+O144)</f>
        <v>3.12</v>
      </c>
      <c r="P134" s="2982" t="s">
        <v>1620</v>
      </c>
    </row>
    <row r="135" spans="1:16" ht="15.6" customHeight="1" x14ac:dyDescent="0.25">
      <c r="A135" s="4303"/>
      <c r="B135" s="4305"/>
      <c r="C135" s="1704"/>
      <c r="D135" s="1705"/>
      <c r="E135" s="4120"/>
      <c r="F135" s="3403"/>
      <c r="G135" s="4143"/>
      <c r="H135" s="1706" t="s">
        <v>52</v>
      </c>
      <c r="I135" s="1645"/>
      <c r="J135" s="1645"/>
      <c r="K135" s="1638"/>
      <c r="L135" s="4306" t="s">
        <v>819</v>
      </c>
      <c r="M135" s="4247" t="s">
        <v>264</v>
      </c>
      <c r="N135" s="4100">
        <v>1</v>
      </c>
      <c r="O135" s="4100">
        <v>0</v>
      </c>
      <c r="P135" s="4095" t="s">
        <v>1374</v>
      </c>
    </row>
    <row r="136" spans="1:16" ht="15.6" x14ac:dyDescent="0.25">
      <c r="A136" s="4303"/>
      <c r="B136" s="4305"/>
      <c r="C136" s="1704"/>
      <c r="D136" s="1705"/>
      <c r="E136" s="4120"/>
      <c r="F136" s="3403"/>
      <c r="G136" s="4143"/>
      <c r="H136" s="1364" t="s">
        <v>361</v>
      </c>
      <c r="I136" s="1645">
        <v>3024.4</v>
      </c>
      <c r="J136" s="1645">
        <v>2771.5</v>
      </c>
      <c r="K136" s="1638">
        <v>2771.2</v>
      </c>
      <c r="L136" s="4307"/>
      <c r="M136" s="4248"/>
      <c r="N136" s="4250"/>
      <c r="O136" s="4250"/>
      <c r="P136" s="4309"/>
    </row>
    <row r="137" spans="1:16" ht="82.2" customHeight="1" x14ac:dyDescent="0.25">
      <c r="A137" s="4303"/>
      <c r="B137" s="4305"/>
      <c r="C137" s="1704"/>
      <c r="D137" s="1705"/>
      <c r="E137" s="4120"/>
      <c r="F137" s="3403"/>
      <c r="G137" s="4143"/>
      <c r="H137" s="1415" t="s">
        <v>84</v>
      </c>
      <c r="I137" s="2588">
        <v>226.32</v>
      </c>
      <c r="J137" s="2588">
        <v>375.61</v>
      </c>
      <c r="K137" s="1638">
        <v>374.6</v>
      </c>
      <c r="L137" s="4308"/>
      <c r="M137" s="4249"/>
      <c r="N137" s="4101"/>
      <c r="O137" s="4101"/>
      <c r="P137" s="4096"/>
    </row>
    <row r="138" spans="1:16" ht="28.8" customHeight="1" x14ac:dyDescent="0.25">
      <c r="A138" s="1362"/>
      <c r="B138" s="1703"/>
      <c r="C138" s="1704"/>
      <c r="D138" s="1705"/>
      <c r="E138" s="4120"/>
      <c r="F138" s="3403"/>
      <c r="G138" s="4143"/>
      <c r="H138" s="1369" t="s">
        <v>137</v>
      </c>
      <c r="I138" s="1367"/>
      <c r="J138" s="1367">
        <v>1000</v>
      </c>
      <c r="K138" s="1367">
        <v>1000</v>
      </c>
      <c r="L138" s="1707"/>
      <c r="M138" s="1708"/>
      <c r="N138" s="1709"/>
      <c r="O138" s="1709"/>
      <c r="P138" s="1710"/>
    </row>
    <row r="139" spans="1:16" ht="25.2" customHeight="1" thickBot="1" x14ac:dyDescent="0.3">
      <c r="A139" s="1712"/>
      <c r="B139" s="1394"/>
      <c r="C139" s="1523"/>
      <c r="D139" s="1713"/>
      <c r="E139" s="4165"/>
      <c r="F139" s="3505"/>
      <c r="G139" s="4144"/>
      <c r="H139" s="1650" t="s">
        <v>8</v>
      </c>
      <c r="I139" s="1651">
        <f>SUM(I134:I138)</f>
        <v>3543.7200000000003</v>
      </c>
      <c r="J139" s="1651">
        <f>SUM(J134:J138)</f>
        <v>4663.71</v>
      </c>
      <c r="K139" s="1651">
        <f>SUM(K134:K138)</f>
        <v>4650.7999999999993</v>
      </c>
      <c r="L139" s="1714"/>
      <c r="M139" s="1715"/>
      <c r="N139" s="1716"/>
      <c r="O139" s="1716"/>
      <c r="P139" s="1717"/>
    </row>
    <row r="140" spans="1:16" ht="46.8" x14ac:dyDescent="0.25">
      <c r="A140" s="3181"/>
      <c r="B140" s="3182"/>
      <c r="C140" s="3183"/>
      <c r="D140" s="686"/>
      <c r="E140" s="3184" t="s">
        <v>820</v>
      </c>
      <c r="F140" s="3185"/>
      <c r="G140" s="3186"/>
      <c r="H140" s="1723"/>
      <c r="I140" s="2586"/>
      <c r="J140" s="2586"/>
      <c r="K140" s="2586"/>
      <c r="L140" s="3187" t="s">
        <v>821</v>
      </c>
      <c r="M140" s="3188" t="s">
        <v>389</v>
      </c>
      <c r="N140" s="3189">
        <v>183.8</v>
      </c>
      <c r="O140" s="3189">
        <v>183.8</v>
      </c>
      <c r="P140" s="3190"/>
    </row>
    <row r="141" spans="1:16" ht="46.8" x14ac:dyDescent="0.25">
      <c r="A141" s="1718"/>
      <c r="B141" s="1719"/>
      <c r="C141" s="1720"/>
      <c r="D141" s="695"/>
      <c r="E141" s="1724" t="s">
        <v>822</v>
      </c>
      <c r="F141" s="1721"/>
      <c r="G141" s="1722"/>
      <c r="H141" s="1281"/>
      <c r="I141" s="1725"/>
      <c r="J141" s="1726"/>
      <c r="K141" s="1725"/>
      <c r="L141" s="1727" t="s">
        <v>823</v>
      </c>
      <c r="M141" s="1728" t="s">
        <v>389</v>
      </c>
      <c r="N141" s="1728">
        <v>44</v>
      </c>
      <c r="O141" s="1728">
        <v>44</v>
      </c>
      <c r="P141" s="1730"/>
    </row>
    <row r="142" spans="1:16" ht="31.2" x14ac:dyDescent="0.25">
      <c r="A142" s="1718"/>
      <c r="B142" s="1719"/>
      <c r="C142" s="1720"/>
      <c r="D142" s="695"/>
      <c r="E142" s="1731" t="s">
        <v>824</v>
      </c>
      <c r="F142" s="1721"/>
      <c r="G142" s="1722"/>
      <c r="H142" s="1299"/>
      <c r="I142" s="1726"/>
      <c r="J142" s="1726"/>
      <c r="K142" s="1726"/>
      <c r="L142" s="1727" t="s">
        <v>825</v>
      </c>
      <c r="M142" s="1728" t="s">
        <v>389</v>
      </c>
      <c r="N142" s="1742">
        <v>2.1</v>
      </c>
      <c r="O142" s="1742">
        <v>2.1</v>
      </c>
      <c r="P142" s="1730"/>
    </row>
    <row r="143" spans="1:16" ht="31.2" x14ac:dyDescent="0.25">
      <c r="A143" s="1718"/>
      <c r="B143" s="1719"/>
      <c r="C143" s="1720"/>
      <c r="D143" s="695"/>
      <c r="E143" s="1732" t="s">
        <v>826</v>
      </c>
      <c r="F143" s="1721"/>
      <c r="G143" s="1722"/>
      <c r="H143" s="1299"/>
      <c r="I143" s="1725"/>
      <c r="J143" s="1726"/>
      <c r="K143" s="1725"/>
      <c r="L143" s="1733" t="s">
        <v>827</v>
      </c>
      <c r="M143" s="1734" t="s">
        <v>389</v>
      </c>
      <c r="N143" s="1741">
        <v>0.77700000000000002</v>
      </c>
      <c r="O143" s="1741"/>
      <c r="P143" s="2983" t="s">
        <v>1400</v>
      </c>
    </row>
    <row r="144" spans="1:16" ht="78" x14ac:dyDescent="0.25">
      <c r="A144" s="1718"/>
      <c r="B144" s="1719"/>
      <c r="C144" s="1720"/>
      <c r="D144" s="695"/>
      <c r="E144" s="1736" t="s">
        <v>828</v>
      </c>
      <c r="F144" s="1721"/>
      <c r="G144" s="1722"/>
      <c r="H144" s="1299"/>
      <c r="I144" s="1725"/>
      <c r="J144" s="1726"/>
      <c r="K144" s="1725"/>
      <c r="L144" s="1737" t="s">
        <v>829</v>
      </c>
      <c r="M144" s="1738" t="s">
        <v>389</v>
      </c>
      <c r="N144" s="1739">
        <v>1.02</v>
      </c>
      <c r="O144" s="1739">
        <v>1.02</v>
      </c>
      <c r="P144" s="1740"/>
    </row>
    <row r="145" spans="1:16" ht="46.8" x14ac:dyDescent="0.25">
      <c r="A145" s="1718"/>
      <c r="B145" s="1719"/>
      <c r="C145" s="1720"/>
      <c r="D145" s="695"/>
      <c r="E145" s="1731" t="s">
        <v>830</v>
      </c>
      <c r="F145" s="1721"/>
      <c r="G145" s="1722"/>
      <c r="H145" s="1299"/>
      <c r="I145" s="1725"/>
      <c r="J145" s="1726"/>
      <c r="K145" s="1725"/>
      <c r="L145" s="1737" t="s">
        <v>831</v>
      </c>
      <c r="M145" s="1738" t="s">
        <v>389</v>
      </c>
      <c r="N145" s="1741"/>
      <c r="O145" s="1741"/>
      <c r="P145" s="3034" t="s">
        <v>1422</v>
      </c>
    </row>
    <row r="146" spans="1:16" ht="46.8" x14ac:dyDescent="0.25">
      <c r="A146" s="1718"/>
      <c r="B146" s="1719"/>
      <c r="C146" s="1720"/>
      <c r="D146" s="695"/>
      <c r="E146" s="1732" t="s">
        <v>832</v>
      </c>
      <c r="F146" s="1721"/>
      <c r="G146" s="1722"/>
      <c r="H146" s="1299"/>
      <c r="I146" s="1725"/>
      <c r="J146" s="1726"/>
      <c r="K146" s="1725"/>
      <c r="L146" s="1727" t="s">
        <v>833</v>
      </c>
      <c r="M146" s="1728" t="s">
        <v>389</v>
      </c>
      <c r="N146" s="1729"/>
      <c r="O146" s="1742"/>
      <c r="P146" s="1730" t="s">
        <v>1422</v>
      </c>
    </row>
    <row r="147" spans="1:16" ht="109.2" x14ac:dyDescent="0.25">
      <c r="A147" s="1718"/>
      <c r="B147" s="1719"/>
      <c r="C147" s="1720"/>
      <c r="D147" s="695"/>
      <c r="E147" s="1724" t="s">
        <v>834</v>
      </c>
      <c r="F147" s="1721"/>
      <c r="G147" s="1722"/>
      <c r="H147" s="1299"/>
      <c r="I147" s="1726"/>
      <c r="J147" s="1726"/>
      <c r="K147" s="1725"/>
      <c r="L147" s="1325" t="s">
        <v>835</v>
      </c>
      <c r="M147" s="1326" t="s">
        <v>389</v>
      </c>
      <c r="N147" s="3035"/>
      <c r="O147" s="3035"/>
      <c r="P147" s="3036" t="s">
        <v>1422</v>
      </c>
    </row>
    <row r="148" spans="1:16" ht="46.8" x14ac:dyDescent="0.25">
      <c r="A148" s="1718"/>
      <c r="B148" s="1719"/>
      <c r="C148" s="1720"/>
      <c r="D148" s="695"/>
      <c r="E148" s="1731" t="s">
        <v>836</v>
      </c>
      <c r="F148" s="1721"/>
      <c r="G148" s="1722"/>
      <c r="H148" s="1299"/>
      <c r="I148" s="1726"/>
      <c r="J148" s="1726"/>
      <c r="K148" s="1725"/>
      <c r="L148" s="1727" t="s">
        <v>837</v>
      </c>
      <c r="M148" s="1728" t="s">
        <v>389</v>
      </c>
      <c r="N148" s="1729"/>
      <c r="O148" s="1729"/>
      <c r="P148" s="1730" t="s">
        <v>1422</v>
      </c>
    </row>
    <row r="149" spans="1:16" ht="46.8" x14ac:dyDescent="0.25">
      <c r="A149" s="1718"/>
      <c r="B149" s="1719"/>
      <c r="C149" s="1720"/>
      <c r="D149" s="695"/>
      <c r="E149" s="1732" t="s">
        <v>838</v>
      </c>
      <c r="F149" s="1721"/>
      <c r="G149" s="1722"/>
      <c r="H149" s="1299"/>
      <c r="I149" s="1726"/>
      <c r="J149" s="1726"/>
      <c r="K149" s="1725"/>
      <c r="L149" s="1733" t="s">
        <v>839</v>
      </c>
      <c r="M149" s="1734" t="s">
        <v>389</v>
      </c>
      <c r="N149" s="1735"/>
      <c r="O149" s="1735"/>
      <c r="P149" s="3037" t="s">
        <v>1426</v>
      </c>
    </row>
    <row r="150" spans="1:16" ht="46.8" x14ac:dyDescent="0.25">
      <c r="A150" s="1718"/>
      <c r="B150" s="1719"/>
      <c r="C150" s="1720"/>
      <c r="D150" s="695"/>
      <c r="E150" s="1743" t="s">
        <v>840</v>
      </c>
      <c r="F150" s="1721"/>
      <c r="G150" s="1722"/>
      <c r="H150" s="1299"/>
      <c r="I150" s="1726"/>
      <c r="J150" s="1726"/>
      <c r="K150" s="1725"/>
      <c r="L150" s="1737" t="s">
        <v>841</v>
      </c>
      <c r="M150" s="1738" t="s">
        <v>389</v>
      </c>
      <c r="N150" s="1739">
        <v>0.3</v>
      </c>
      <c r="O150" s="1744"/>
      <c r="P150" s="2984" t="s">
        <v>1427</v>
      </c>
    </row>
    <row r="151" spans="1:16" ht="62.4" x14ac:dyDescent="0.25">
      <c r="A151" s="1718"/>
      <c r="B151" s="1719"/>
      <c r="C151" s="1720"/>
      <c r="D151" s="695"/>
      <c r="E151" s="1743" t="s">
        <v>842</v>
      </c>
      <c r="F151" s="1721"/>
      <c r="G151" s="1722"/>
      <c r="H151" s="1299"/>
      <c r="I151" s="1726"/>
      <c r="J151" s="1726"/>
      <c r="K151" s="1725"/>
      <c r="L151" s="1737" t="s">
        <v>843</v>
      </c>
      <c r="M151" s="1738" t="s">
        <v>389</v>
      </c>
      <c r="N151" s="1741"/>
      <c r="O151" s="1745"/>
      <c r="P151" s="3038" t="s">
        <v>1422</v>
      </c>
    </row>
    <row r="152" spans="1:16" ht="156" x14ac:dyDescent="0.25">
      <c r="A152" s="1718"/>
      <c r="B152" s="1719"/>
      <c r="C152" s="1720"/>
      <c r="D152" s="695"/>
      <c r="E152" s="1731" t="s">
        <v>844</v>
      </c>
      <c r="F152" s="1721"/>
      <c r="G152" s="1722"/>
      <c r="H152" s="1299"/>
      <c r="I152" s="1726"/>
      <c r="J152" s="1726"/>
      <c r="K152" s="1725"/>
      <c r="L152" s="3039" t="s">
        <v>845</v>
      </c>
      <c r="M152" s="1311" t="s">
        <v>389</v>
      </c>
      <c r="N152" s="3040"/>
      <c r="O152" s="3040"/>
      <c r="P152" s="3041" t="s">
        <v>1428</v>
      </c>
    </row>
    <row r="153" spans="1:16" ht="46.8" x14ac:dyDescent="0.25">
      <c r="A153" s="1718"/>
      <c r="B153" s="1719"/>
      <c r="C153" s="1720"/>
      <c r="D153" s="695"/>
      <c r="E153" s="1743" t="s">
        <v>846</v>
      </c>
      <c r="F153" s="1721"/>
      <c r="G153" s="1722"/>
      <c r="H153" s="1299"/>
      <c r="I153" s="1726"/>
      <c r="J153" s="1746"/>
      <c r="K153" s="1725"/>
      <c r="L153" s="1737" t="s">
        <v>847</v>
      </c>
      <c r="M153" s="1738" t="s">
        <v>389</v>
      </c>
      <c r="N153" s="1747"/>
      <c r="O153" s="1748"/>
      <c r="P153" s="3042" t="s">
        <v>1422</v>
      </c>
    </row>
    <row r="154" spans="1:16" ht="31.2" x14ac:dyDescent="0.25">
      <c r="A154" s="1718"/>
      <c r="B154" s="1719"/>
      <c r="C154" s="1720"/>
      <c r="D154" s="695"/>
      <c r="E154" s="1743" t="s">
        <v>848</v>
      </c>
      <c r="F154" s="1721"/>
      <c r="G154" s="1722"/>
      <c r="H154" s="1323"/>
      <c r="I154" s="1301"/>
      <c r="J154" s="1316"/>
      <c r="K154" s="1302"/>
      <c r="L154" s="1749" t="s">
        <v>849</v>
      </c>
      <c r="M154" s="2985" t="s">
        <v>327</v>
      </c>
      <c r="N154" s="1741">
        <v>3</v>
      </c>
      <c r="O154" s="2986">
        <v>2</v>
      </c>
      <c r="P154" s="2991" t="s">
        <v>1408</v>
      </c>
    </row>
    <row r="155" spans="1:16" ht="31.8" thickBot="1" x14ac:dyDescent="0.3">
      <c r="A155" s="3191"/>
      <c r="B155" s="3192"/>
      <c r="C155" s="3193"/>
      <c r="D155" s="3194"/>
      <c r="E155" s="3195" t="s">
        <v>850</v>
      </c>
      <c r="F155" s="3196"/>
      <c r="G155" s="3197"/>
      <c r="H155" s="3198"/>
      <c r="I155" s="3199"/>
      <c r="J155" s="3200"/>
      <c r="K155" s="3201"/>
      <c r="L155" s="3202" t="s">
        <v>851</v>
      </c>
      <c r="M155" s="3203" t="s">
        <v>327</v>
      </c>
      <c r="N155" s="3204">
        <v>18</v>
      </c>
      <c r="O155" s="3205">
        <v>59</v>
      </c>
      <c r="P155" s="3206" t="s">
        <v>1408</v>
      </c>
    </row>
    <row r="156" spans="1:16" ht="47.4" thickBot="1" x14ac:dyDescent="0.3">
      <c r="A156" s="4187" t="s">
        <v>25</v>
      </c>
      <c r="B156" s="4112" t="s">
        <v>7</v>
      </c>
      <c r="C156" s="4218" t="s">
        <v>9</v>
      </c>
      <c r="D156" s="4219"/>
      <c r="E156" s="4120" t="s">
        <v>852</v>
      </c>
      <c r="F156" s="3403" t="s">
        <v>46</v>
      </c>
      <c r="G156" s="4143" t="s">
        <v>263</v>
      </c>
      <c r="H156" s="1706" t="s">
        <v>27</v>
      </c>
      <c r="I156" s="1645">
        <v>994</v>
      </c>
      <c r="J156" s="1645">
        <v>1835.1</v>
      </c>
      <c r="K156" s="1507">
        <v>1496.4</v>
      </c>
      <c r="L156" s="3177" t="s">
        <v>853</v>
      </c>
      <c r="M156" s="3178" t="s">
        <v>264</v>
      </c>
      <c r="N156" s="2891">
        <v>8500</v>
      </c>
      <c r="O156" s="3179">
        <v>8600</v>
      </c>
      <c r="P156" s="3180" t="s">
        <v>1430</v>
      </c>
    </row>
    <row r="157" spans="1:16" ht="31.8" thickBot="1" x14ac:dyDescent="0.3">
      <c r="A157" s="4187"/>
      <c r="B157" s="4112"/>
      <c r="C157" s="4218"/>
      <c r="D157" s="4219"/>
      <c r="E157" s="4120"/>
      <c r="F157" s="3403"/>
      <c r="G157" s="4143"/>
      <c r="H157" s="1415" t="s">
        <v>52</v>
      </c>
      <c r="I157" s="1377"/>
      <c r="J157" s="1377"/>
      <c r="K157" s="1417"/>
      <c r="L157" s="1750" t="s">
        <v>854</v>
      </c>
      <c r="M157" s="1640" t="s">
        <v>389</v>
      </c>
      <c r="N157" s="2946">
        <v>1.2</v>
      </c>
      <c r="O157" s="2988">
        <v>1.37</v>
      </c>
      <c r="P157" s="2987" t="s">
        <v>1429</v>
      </c>
    </row>
    <row r="158" spans="1:16" ht="33" customHeight="1" x14ac:dyDescent="0.25">
      <c r="A158" s="4187"/>
      <c r="B158" s="4112"/>
      <c r="C158" s="4218"/>
      <c r="D158" s="4219"/>
      <c r="E158" s="4120"/>
      <c r="F158" s="3403"/>
      <c r="G158" s="4143"/>
      <c r="H158" s="1415" t="s">
        <v>855</v>
      </c>
      <c r="I158" s="1377"/>
      <c r="J158" s="1377"/>
      <c r="K158" s="1417"/>
      <c r="L158" s="1751" t="s">
        <v>856</v>
      </c>
      <c r="M158" s="1438" t="s">
        <v>857</v>
      </c>
      <c r="N158" s="1503">
        <v>2.9</v>
      </c>
      <c r="O158" s="2989">
        <v>3.48</v>
      </c>
      <c r="P158" s="2987" t="s">
        <v>1431</v>
      </c>
    </row>
    <row r="159" spans="1:16" ht="31.8" thickBot="1" x14ac:dyDescent="0.3">
      <c r="A159" s="4187"/>
      <c r="B159" s="4112"/>
      <c r="C159" s="4218"/>
      <c r="D159" s="4219"/>
      <c r="E159" s="4120"/>
      <c r="F159" s="3403"/>
      <c r="G159" s="4143"/>
      <c r="H159" s="1415" t="s">
        <v>137</v>
      </c>
      <c r="I159" s="1421"/>
      <c r="J159" s="1421"/>
      <c r="K159" s="1417"/>
      <c r="L159" s="1752" t="s">
        <v>858</v>
      </c>
      <c r="M159" s="1753" t="s">
        <v>264</v>
      </c>
      <c r="N159" s="1716"/>
      <c r="O159" s="2990">
        <v>5</v>
      </c>
      <c r="P159" s="2987" t="s">
        <v>1432</v>
      </c>
    </row>
    <row r="160" spans="1:16" ht="16.2" thickBot="1" x14ac:dyDescent="0.3">
      <c r="A160" s="4187"/>
      <c r="B160" s="4112"/>
      <c r="C160" s="4218"/>
      <c r="D160" s="4219"/>
      <c r="E160" s="4120"/>
      <c r="F160" s="3403"/>
      <c r="G160" s="4143"/>
      <c r="H160" s="1754" t="s">
        <v>84</v>
      </c>
      <c r="I160" s="1755">
        <v>49.2</v>
      </c>
      <c r="J160" s="1755">
        <v>49.2</v>
      </c>
      <c r="K160" s="1756">
        <v>49.2</v>
      </c>
      <c r="L160" s="1757"/>
      <c r="M160" s="1758"/>
      <c r="N160" s="1577"/>
      <c r="O160" s="1577"/>
      <c r="P160" s="1578"/>
    </row>
    <row r="161" spans="1:16" ht="21.6" customHeight="1" thickBot="1" x14ac:dyDescent="0.3">
      <c r="A161" s="4148"/>
      <c r="B161" s="4150"/>
      <c r="C161" s="4182"/>
      <c r="D161" s="4220"/>
      <c r="E161" s="4165"/>
      <c r="F161" s="3505"/>
      <c r="G161" s="4144"/>
      <c r="H161" s="1759" t="s">
        <v>8</v>
      </c>
      <c r="I161" s="1398">
        <f>SUM(I156:I160)</f>
        <v>1043.2</v>
      </c>
      <c r="J161" s="1398">
        <f>SUM(J156:J160)</f>
        <v>1884.3</v>
      </c>
      <c r="K161" s="1398">
        <f>SUM(K156:K160)</f>
        <v>1545.6000000000001</v>
      </c>
      <c r="L161" s="1760"/>
      <c r="M161" s="1761"/>
      <c r="N161" s="1762"/>
      <c r="O161" s="1762"/>
      <c r="P161" s="1763"/>
    </row>
    <row r="162" spans="1:16" ht="15.6" customHeight="1" x14ac:dyDescent="0.25">
      <c r="A162" s="4108" t="s">
        <v>25</v>
      </c>
      <c r="B162" s="4111" t="s">
        <v>7</v>
      </c>
      <c r="C162" s="4116" t="s">
        <v>25</v>
      </c>
      <c r="D162" s="1405"/>
      <c r="E162" s="4119" t="s">
        <v>859</v>
      </c>
      <c r="F162" s="4279" t="s">
        <v>46</v>
      </c>
      <c r="G162" s="4282" t="s">
        <v>263</v>
      </c>
      <c r="H162" s="1359" t="s">
        <v>27</v>
      </c>
      <c r="I162" s="1764"/>
      <c r="J162" s="1764">
        <v>10</v>
      </c>
      <c r="K162" s="1764">
        <v>10</v>
      </c>
      <c r="L162" s="4244" t="s">
        <v>860</v>
      </c>
      <c r="M162" s="4247" t="s">
        <v>389</v>
      </c>
      <c r="N162" s="4310">
        <v>15</v>
      </c>
      <c r="O162" s="4310">
        <v>10.4</v>
      </c>
      <c r="P162" s="4312" t="s">
        <v>1433</v>
      </c>
    </row>
    <row r="163" spans="1:16" ht="15.6" x14ac:dyDescent="0.25">
      <c r="A163" s="4109"/>
      <c r="B163" s="4112"/>
      <c r="C163" s="4117"/>
      <c r="D163" s="1413"/>
      <c r="E163" s="4120"/>
      <c r="F163" s="4280"/>
      <c r="G163" s="4283"/>
      <c r="H163" s="1364" t="s">
        <v>52</v>
      </c>
      <c r="I163" s="1765"/>
      <c r="J163" s="1765"/>
      <c r="K163" s="1765"/>
      <c r="L163" s="4245"/>
      <c r="M163" s="4248"/>
      <c r="N163" s="4311"/>
      <c r="O163" s="4311"/>
      <c r="P163" s="4313"/>
    </row>
    <row r="164" spans="1:16" ht="15.6" x14ac:dyDescent="0.25">
      <c r="A164" s="4109"/>
      <c r="B164" s="4112"/>
      <c r="C164" s="4117"/>
      <c r="D164" s="1413"/>
      <c r="E164" s="4120"/>
      <c r="F164" s="4280"/>
      <c r="G164" s="4283"/>
      <c r="H164" s="1364" t="s">
        <v>855</v>
      </c>
      <c r="I164" s="1365"/>
      <c r="J164" s="1365"/>
      <c r="K164" s="1365"/>
      <c r="L164" s="4245"/>
      <c r="M164" s="4248"/>
      <c r="N164" s="4311"/>
      <c r="O164" s="4311"/>
      <c r="P164" s="4313"/>
    </row>
    <row r="165" spans="1:16" ht="16.2" thickBot="1" x14ac:dyDescent="0.3">
      <c r="A165" s="4109"/>
      <c r="B165" s="4112"/>
      <c r="C165" s="4117"/>
      <c r="D165" s="1413"/>
      <c r="E165" s="4120"/>
      <c r="F165" s="4280"/>
      <c r="G165" s="4283"/>
      <c r="H165" s="1766" t="s">
        <v>137</v>
      </c>
      <c r="I165" s="1767"/>
      <c r="J165" s="1768"/>
      <c r="K165" s="1767"/>
      <c r="L165" s="4246"/>
      <c r="M165" s="4249"/>
      <c r="N165" s="4105"/>
      <c r="O165" s="4105"/>
      <c r="P165" s="4314"/>
    </row>
    <row r="166" spans="1:16" ht="78" customHeight="1" thickBot="1" x14ac:dyDescent="0.3">
      <c r="A166" s="4240"/>
      <c r="B166" s="4150"/>
      <c r="C166" s="4241"/>
      <c r="D166" s="1713"/>
      <c r="E166" s="4165"/>
      <c r="F166" s="4281"/>
      <c r="G166" s="4284"/>
      <c r="H166" s="1771" t="s">
        <v>8</v>
      </c>
      <c r="I166" s="1772">
        <f>SUM(I162:I165)</f>
        <v>0</v>
      </c>
      <c r="J166" s="1772">
        <f t="shared" ref="J166:K166" si="15">SUM(J162:J165)</f>
        <v>10</v>
      </c>
      <c r="K166" s="1772">
        <f t="shared" si="15"/>
        <v>10</v>
      </c>
      <c r="L166" s="1714" t="s">
        <v>861</v>
      </c>
      <c r="M166" s="1773" t="s">
        <v>389</v>
      </c>
      <c r="N166" s="1400">
        <v>15</v>
      </c>
      <c r="O166" s="3043">
        <v>10</v>
      </c>
      <c r="P166" s="3044" t="s">
        <v>1408</v>
      </c>
    </row>
    <row r="167" spans="1:16" ht="15.6" customHeight="1" x14ac:dyDescent="0.25">
      <c r="A167" s="4108" t="s">
        <v>25</v>
      </c>
      <c r="B167" s="4111" t="s">
        <v>7</v>
      </c>
      <c r="C167" s="4116" t="s">
        <v>26</v>
      </c>
      <c r="D167" s="1405"/>
      <c r="E167" s="4119" t="s">
        <v>862</v>
      </c>
      <c r="F167" s="3524" t="s">
        <v>46</v>
      </c>
      <c r="G167" s="4142" t="s">
        <v>263</v>
      </c>
      <c r="H167" s="1359" t="s">
        <v>27</v>
      </c>
      <c r="I167" s="1360">
        <v>10</v>
      </c>
      <c r="J167" s="1360">
        <v>0</v>
      </c>
      <c r="K167" s="1764"/>
      <c r="L167" s="4244" t="s">
        <v>863</v>
      </c>
      <c r="M167" s="4247" t="s">
        <v>264</v>
      </c>
      <c r="N167" s="4100"/>
      <c r="O167" s="4100"/>
      <c r="P167" s="4095" t="s">
        <v>1422</v>
      </c>
    </row>
    <row r="168" spans="1:16" ht="15.6" x14ac:dyDescent="0.25">
      <c r="A168" s="4109"/>
      <c r="B168" s="4112"/>
      <c r="C168" s="4117"/>
      <c r="D168" s="1413"/>
      <c r="E168" s="4120"/>
      <c r="F168" s="4242"/>
      <c r="G168" s="4143"/>
      <c r="H168" s="1364" t="s">
        <v>52</v>
      </c>
      <c r="I168" s="1365"/>
      <c r="J168" s="1365"/>
      <c r="K168" s="1765"/>
      <c r="L168" s="4245"/>
      <c r="M168" s="4248"/>
      <c r="N168" s="4250"/>
      <c r="O168" s="4250"/>
      <c r="P168" s="4309"/>
    </row>
    <row r="169" spans="1:16" ht="15.6" x14ac:dyDescent="0.25">
      <c r="A169" s="4109"/>
      <c r="B169" s="4112"/>
      <c r="C169" s="4117"/>
      <c r="D169" s="1413"/>
      <c r="E169" s="4120"/>
      <c r="F169" s="4242"/>
      <c r="G169" s="4143"/>
      <c r="H169" s="1364" t="s">
        <v>855</v>
      </c>
      <c r="I169" s="1365"/>
      <c r="J169" s="1365"/>
      <c r="K169" s="1765"/>
      <c r="L169" s="4245"/>
      <c r="M169" s="4248"/>
      <c r="N169" s="4250"/>
      <c r="O169" s="4250"/>
      <c r="P169" s="4309"/>
    </row>
    <row r="170" spans="1:16" ht="21" customHeight="1" thickBot="1" x14ac:dyDescent="0.3">
      <c r="A170" s="4109"/>
      <c r="B170" s="4112"/>
      <c r="C170" s="4117"/>
      <c r="D170" s="1413"/>
      <c r="E170" s="1775"/>
      <c r="F170" s="4242"/>
      <c r="G170" s="4143"/>
      <c r="H170" s="1364" t="s">
        <v>137</v>
      </c>
      <c r="I170" s="1365"/>
      <c r="J170" s="1365"/>
      <c r="K170" s="1765"/>
      <c r="L170" s="4246"/>
      <c r="M170" s="4249"/>
      <c r="N170" s="4101"/>
      <c r="O170" s="4101"/>
      <c r="P170" s="4096"/>
    </row>
    <row r="171" spans="1:16" ht="56.4" customHeight="1" thickBot="1" x14ac:dyDescent="0.3">
      <c r="A171" s="4240"/>
      <c r="B171" s="4150"/>
      <c r="C171" s="4241"/>
      <c r="D171" s="1713"/>
      <c r="E171" s="1776" t="s">
        <v>864</v>
      </c>
      <c r="F171" s="4243"/>
      <c r="G171" s="4144"/>
      <c r="H171" s="1396" t="s">
        <v>8</v>
      </c>
      <c r="I171" s="1397">
        <f>SUM(I167:I170)</f>
        <v>10</v>
      </c>
      <c r="J171" s="1397">
        <f t="shared" ref="J171:K171" si="16">SUM(J167:J170)</f>
        <v>0</v>
      </c>
      <c r="K171" s="1397">
        <f t="shared" si="16"/>
        <v>0</v>
      </c>
      <c r="L171" s="1777" t="s">
        <v>865</v>
      </c>
      <c r="M171" s="1778" t="s">
        <v>264</v>
      </c>
      <c r="N171" s="1779"/>
      <c r="O171" s="1779"/>
      <c r="P171" s="1774"/>
    </row>
    <row r="172" spans="1:16" ht="62.4" x14ac:dyDescent="0.25">
      <c r="A172" s="4326" t="s">
        <v>25</v>
      </c>
      <c r="B172" s="4149" t="s">
        <v>7</v>
      </c>
      <c r="C172" s="4181" t="s">
        <v>29</v>
      </c>
      <c r="D172" s="1405"/>
      <c r="E172" s="4119" t="s">
        <v>866</v>
      </c>
      <c r="F172" s="3504" t="s">
        <v>46</v>
      </c>
      <c r="G172" s="4142" t="s">
        <v>263</v>
      </c>
      <c r="H172" s="1359" t="s">
        <v>27</v>
      </c>
      <c r="I172" s="1360">
        <v>473</v>
      </c>
      <c r="J172" s="1360">
        <v>140</v>
      </c>
      <c r="K172" s="1764">
        <v>99.9</v>
      </c>
      <c r="L172" s="1780" t="s">
        <v>867</v>
      </c>
      <c r="M172" s="1781" t="s">
        <v>264</v>
      </c>
      <c r="N172" s="1503">
        <f>SUM(N173:N176)</f>
        <v>40</v>
      </c>
      <c r="O172" s="1503">
        <v>59</v>
      </c>
      <c r="P172" s="1782"/>
    </row>
    <row r="173" spans="1:16" ht="31.2" x14ac:dyDescent="0.25">
      <c r="A173" s="4327"/>
      <c r="B173" s="4112"/>
      <c r="C173" s="4218"/>
      <c r="D173" s="1413"/>
      <c r="E173" s="4120"/>
      <c r="F173" s="3403"/>
      <c r="G173" s="4143"/>
      <c r="H173" s="1364" t="s">
        <v>52</v>
      </c>
      <c r="I173" s="1365"/>
      <c r="J173" s="1365"/>
      <c r="K173" s="1765"/>
      <c r="L173" s="1783" t="s">
        <v>868</v>
      </c>
      <c r="M173" s="1784" t="s">
        <v>264</v>
      </c>
      <c r="N173" s="1785">
        <v>30</v>
      </c>
      <c r="O173" s="1785">
        <v>35</v>
      </c>
      <c r="P173" s="2920" t="s">
        <v>1375</v>
      </c>
    </row>
    <row r="174" spans="1:16" ht="31.2" x14ac:dyDescent="0.25">
      <c r="A174" s="4327"/>
      <c r="B174" s="4112"/>
      <c r="C174" s="4218"/>
      <c r="D174" s="1413"/>
      <c r="E174" s="4120"/>
      <c r="F174" s="3403"/>
      <c r="G174" s="4143"/>
      <c r="H174" s="1364" t="s">
        <v>855</v>
      </c>
      <c r="I174" s="1365"/>
      <c r="J174" s="1365">
        <v>693.3</v>
      </c>
      <c r="K174" s="1765">
        <v>693.3</v>
      </c>
      <c r="L174" s="1783" t="s">
        <v>869</v>
      </c>
      <c r="M174" s="1784" t="s">
        <v>264</v>
      </c>
      <c r="N174" s="1785">
        <v>6</v>
      </c>
      <c r="O174" s="1785">
        <v>23</v>
      </c>
      <c r="P174" s="2920" t="s">
        <v>1376</v>
      </c>
    </row>
    <row r="175" spans="1:16" ht="31.2" x14ac:dyDescent="0.25">
      <c r="A175" s="4327"/>
      <c r="B175" s="4112"/>
      <c r="C175" s="4218"/>
      <c r="D175" s="1413"/>
      <c r="E175" s="4120"/>
      <c r="F175" s="3403"/>
      <c r="G175" s="4143"/>
      <c r="H175" s="1364" t="s">
        <v>137</v>
      </c>
      <c r="I175" s="1365"/>
      <c r="J175" s="1365"/>
      <c r="K175" s="1765"/>
      <c r="L175" s="1783" t="s">
        <v>870</v>
      </c>
      <c r="M175" s="1784" t="s">
        <v>264</v>
      </c>
      <c r="N175" s="1786">
        <v>0</v>
      </c>
      <c r="O175" s="1786">
        <v>1</v>
      </c>
      <c r="P175" s="2993"/>
    </row>
    <row r="176" spans="1:16" ht="31.2" x14ac:dyDescent="0.25">
      <c r="A176" s="4327"/>
      <c r="B176" s="4112"/>
      <c r="C176" s="4218"/>
      <c r="D176" s="1413"/>
      <c r="E176" s="4120"/>
      <c r="F176" s="3403"/>
      <c r="G176" s="4143"/>
      <c r="H176" s="1787"/>
      <c r="I176" s="1370"/>
      <c r="J176" s="1370"/>
      <c r="K176" s="1370"/>
      <c r="L176" s="1783" t="s">
        <v>871</v>
      </c>
      <c r="M176" s="1784" t="s">
        <v>264</v>
      </c>
      <c r="N176" s="1786">
        <v>4</v>
      </c>
      <c r="O176" s="1786">
        <v>0</v>
      </c>
      <c r="P176" s="2992" t="s">
        <v>1415</v>
      </c>
    </row>
    <row r="177" spans="1:16" ht="16.2" thickBot="1" x14ac:dyDescent="0.3">
      <c r="A177" s="4328"/>
      <c r="B177" s="4150"/>
      <c r="C177" s="1425"/>
      <c r="D177" s="1426"/>
      <c r="E177" s="4165"/>
      <c r="F177" s="3505"/>
      <c r="G177" s="4144"/>
      <c r="H177" s="1396" t="s">
        <v>8</v>
      </c>
      <c r="I177" s="1397">
        <f>SUM(I172:I175)</f>
        <v>473</v>
      </c>
      <c r="J177" s="1397">
        <f t="shared" ref="J177:K177" si="17">SUM(J172:J175)</f>
        <v>833.3</v>
      </c>
      <c r="K177" s="1397">
        <f t="shared" si="17"/>
        <v>793.19999999999993</v>
      </c>
      <c r="L177" s="1291"/>
      <c r="M177" s="1292"/>
      <c r="N177" s="1429"/>
      <c r="O177" s="1429"/>
      <c r="P177" s="1430"/>
    </row>
    <row r="178" spans="1:16" ht="62.4" x14ac:dyDescent="0.25">
      <c r="A178" s="4147" t="s">
        <v>25</v>
      </c>
      <c r="B178" s="4149" t="s">
        <v>7</v>
      </c>
      <c r="C178" s="4116" t="s">
        <v>30</v>
      </c>
      <c r="D178" s="4329"/>
      <c r="E178" s="1788" t="s">
        <v>872</v>
      </c>
      <c r="F178" s="4332">
        <v>288724610</v>
      </c>
      <c r="G178" s="4335" t="s">
        <v>263</v>
      </c>
      <c r="H178" s="1406" t="s">
        <v>27</v>
      </c>
      <c r="I178" s="1504">
        <v>335.3</v>
      </c>
      <c r="J178" s="1504">
        <v>344.5</v>
      </c>
      <c r="K178" s="2614">
        <v>335</v>
      </c>
      <c r="L178" s="1789" t="s">
        <v>873</v>
      </c>
      <c r="M178" s="1268" t="s">
        <v>264</v>
      </c>
      <c r="N178" s="2942">
        <v>200</v>
      </c>
      <c r="O178" s="1503">
        <v>103</v>
      </c>
      <c r="P178" s="2996" t="s">
        <v>1412</v>
      </c>
    </row>
    <row r="179" spans="1:16" ht="31.2" x14ac:dyDescent="0.25">
      <c r="A179" s="4187"/>
      <c r="B179" s="4112"/>
      <c r="C179" s="4117"/>
      <c r="D179" s="4330"/>
      <c r="E179" s="1790"/>
      <c r="F179" s="4333"/>
      <c r="G179" s="4336"/>
      <c r="H179" s="1415" t="s">
        <v>84</v>
      </c>
      <c r="I179" s="1383">
        <v>0.99</v>
      </c>
      <c r="J179" s="1383">
        <v>0.99</v>
      </c>
      <c r="K179" s="1383">
        <v>0.99</v>
      </c>
      <c r="L179" s="1792" t="s">
        <v>874</v>
      </c>
      <c r="M179" s="1793" t="s">
        <v>875</v>
      </c>
      <c r="N179" s="2927">
        <v>468.5</v>
      </c>
      <c r="O179" s="2927">
        <v>468.5</v>
      </c>
      <c r="P179" s="2919" t="s">
        <v>1414</v>
      </c>
    </row>
    <row r="180" spans="1:16" ht="31.2" x14ac:dyDescent="0.25">
      <c r="A180" s="4187"/>
      <c r="B180" s="4112"/>
      <c r="C180" s="4117"/>
      <c r="D180" s="4330"/>
      <c r="E180" s="1790"/>
      <c r="F180" s="4333"/>
      <c r="G180" s="4336"/>
      <c r="H180" s="1415"/>
      <c r="I180" s="1791"/>
      <c r="J180" s="1791"/>
      <c r="K180" s="1791"/>
      <c r="L180" s="1794" t="s">
        <v>876</v>
      </c>
      <c r="M180" s="1419" t="s">
        <v>264</v>
      </c>
      <c r="N180" s="2946">
        <v>5</v>
      </c>
      <c r="O180" s="2946">
        <v>6</v>
      </c>
      <c r="P180" s="2997" t="s">
        <v>1411</v>
      </c>
    </row>
    <row r="181" spans="1:16" ht="16.2" thickBot="1" x14ac:dyDescent="0.3">
      <c r="A181" s="4148"/>
      <c r="B181" s="4150"/>
      <c r="C181" s="4118"/>
      <c r="D181" s="4331"/>
      <c r="E181" s="1795"/>
      <c r="F181" s="4334"/>
      <c r="G181" s="4337"/>
      <c r="H181" s="1396" t="s">
        <v>8</v>
      </c>
      <c r="I181" s="1397">
        <f>SUM(I178:I180)</f>
        <v>336.29</v>
      </c>
      <c r="J181" s="1397">
        <f>SUM(J178:J180)</f>
        <v>345.49</v>
      </c>
      <c r="K181" s="1397">
        <f>SUM(K178:K180)</f>
        <v>335.99</v>
      </c>
      <c r="L181" s="1796"/>
      <c r="M181" s="1452"/>
      <c r="N181" s="2994"/>
      <c r="O181" s="2994"/>
      <c r="P181" s="2998"/>
    </row>
    <row r="182" spans="1:16" ht="31.2" x14ac:dyDescent="0.25">
      <c r="A182" s="4108"/>
      <c r="B182" s="4111"/>
      <c r="C182" s="4116"/>
      <c r="D182" s="1405"/>
      <c r="E182" s="4123" t="s">
        <v>877</v>
      </c>
      <c r="F182" s="4258"/>
      <c r="G182" s="4142"/>
      <c r="H182" s="2615"/>
      <c r="I182" s="2616"/>
      <c r="J182" s="2617"/>
      <c r="K182" s="2618"/>
      <c r="L182" s="1800" t="s">
        <v>874</v>
      </c>
      <c r="M182" s="1801" t="s">
        <v>875</v>
      </c>
      <c r="N182" s="2891">
        <v>468.5</v>
      </c>
      <c r="O182" s="2891">
        <v>468.5</v>
      </c>
      <c r="P182" s="2922" t="s">
        <v>1414</v>
      </c>
    </row>
    <row r="183" spans="1:16" ht="27" customHeight="1" x14ac:dyDescent="0.25">
      <c r="A183" s="4254"/>
      <c r="B183" s="4255"/>
      <c r="C183" s="4256"/>
      <c r="D183" s="2619"/>
      <c r="E183" s="4257"/>
      <c r="F183" s="4259"/>
      <c r="G183" s="4259"/>
      <c r="H183" s="1799"/>
      <c r="I183" s="1802"/>
      <c r="J183" s="1803"/>
      <c r="K183" s="1804"/>
      <c r="L183" s="1805" t="s">
        <v>878</v>
      </c>
      <c r="M183" s="1419" t="s">
        <v>264</v>
      </c>
      <c r="N183" s="2946">
        <v>1</v>
      </c>
      <c r="O183" s="2946">
        <v>1</v>
      </c>
      <c r="P183" s="2997" t="s">
        <v>1413</v>
      </c>
    </row>
    <row r="184" spans="1:16" ht="62.4" x14ac:dyDescent="0.25">
      <c r="A184" s="2620"/>
      <c r="B184" s="2621"/>
      <c r="C184" s="2622"/>
      <c r="D184" s="2623"/>
      <c r="E184" s="2624" t="s">
        <v>128</v>
      </c>
      <c r="F184" s="2625"/>
      <c r="G184" s="2626"/>
      <c r="H184" s="2627"/>
      <c r="I184" s="1802"/>
      <c r="J184" s="2628"/>
      <c r="K184" s="1804"/>
      <c r="L184" s="1807" t="s">
        <v>128</v>
      </c>
      <c r="M184" s="1419" t="s">
        <v>264</v>
      </c>
      <c r="N184" s="2995">
        <v>200</v>
      </c>
      <c r="O184" s="2946">
        <v>103</v>
      </c>
      <c r="P184" s="2997" t="s">
        <v>1412</v>
      </c>
    </row>
    <row r="185" spans="1:16" ht="31.8" thickBot="1" x14ac:dyDescent="0.3">
      <c r="A185" s="1271"/>
      <c r="B185" s="1272"/>
      <c r="C185" s="1412"/>
      <c r="D185" s="1413"/>
      <c r="E185" s="2611" t="s">
        <v>127</v>
      </c>
      <c r="F185" s="1414"/>
      <c r="G185" s="1861"/>
      <c r="H185" s="1808"/>
      <c r="I185" s="1809"/>
      <c r="J185" s="1810"/>
      <c r="K185" s="1811"/>
      <c r="L185" s="1812" t="s">
        <v>876</v>
      </c>
      <c r="M185" s="1813" t="s">
        <v>264</v>
      </c>
      <c r="N185" s="2892">
        <v>5</v>
      </c>
      <c r="O185" s="2892">
        <v>6</v>
      </c>
      <c r="P185" s="2992" t="s">
        <v>1411</v>
      </c>
    </row>
    <row r="186" spans="1:16" ht="16.2" thickBot="1" x14ac:dyDescent="0.3">
      <c r="A186" s="1248" t="s">
        <v>25</v>
      </c>
      <c r="B186" s="1431" t="s">
        <v>7</v>
      </c>
      <c r="C186" s="4159" t="s">
        <v>308</v>
      </c>
      <c r="D186" s="4157"/>
      <c r="E186" s="4157"/>
      <c r="F186" s="4157"/>
      <c r="G186" s="4157"/>
      <c r="H186" s="1339" t="s">
        <v>8</v>
      </c>
      <c r="I186" s="1340">
        <f>I139+I161+I166+I171+I177+I181</f>
        <v>5406.21</v>
      </c>
      <c r="J186" s="1340">
        <f>J139+J161+J166+J171+J177+J181</f>
        <v>7736.8</v>
      </c>
      <c r="K186" s="1340">
        <f>K139+K161+K166+K171+K177+K181</f>
        <v>7335.5899999999992</v>
      </c>
      <c r="L186" s="1814"/>
      <c r="M186" s="1814"/>
      <c r="N186" s="1815"/>
      <c r="O186" s="1815"/>
      <c r="P186" s="1816"/>
    </row>
    <row r="187" spans="1:16" ht="29.4" customHeight="1" thickBot="1" x14ac:dyDescent="0.3">
      <c r="A187" s="1248" t="s">
        <v>25</v>
      </c>
      <c r="B187" s="1431" t="s">
        <v>9</v>
      </c>
      <c r="C187" s="4260" t="s">
        <v>879</v>
      </c>
      <c r="D187" s="4261"/>
      <c r="E187" s="4261"/>
      <c r="F187" s="4261"/>
      <c r="G187" s="4261"/>
      <c r="H187" s="4261"/>
      <c r="I187" s="4261"/>
      <c r="J187" s="4261"/>
      <c r="K187" s="4261"/>
      <c r="L187" s="4261"/>
      <c r="M187" s="4261"/>
      <c r="N187" s="4261"/>
      <c r="O187" s="4261"/>
      <c r="P187" s="4262"/>
    </row>
    <row r="188" spans="1:16" ht="83.4" customHeight="1" thickBot="1" x14ac:dyDescent="0.3">
      <c r="A188" s="1248"/>
      <c r="B188" s="1431"/>
      <c r="C188" s="1817"/>
      <c r="D188" s="1818"/>
      <c r="E188" s="1818"/>
      <c r="F188" s="1818"/>
      <c r="G188" s="1818"/>
      <c r="H188" s="1818"/>
      <c r="I188" s="1818"/>
      <c r="J188" s="1818"/>
      <c r="K188" s="1819"/>
      <c r="L188" s="1820" t="s">
        <v>880</v>
      </c>
      <c r="M188" s="1821" t="s">
        <v>360</v>
      </c>
      <c r="N188" s="3000" t="s">
        <v>123</v>
      </c>
      <c r="O188" s="1468">
        <v>2</v>
      </c>
      <c r="P188" s="3002" t="s">
        <v>1410</v>
      </c>
    </row>
    <row r="189" spans="1:16" ht="15.6" x14ac:dyDescent="0.25">
      <c r="A189" s="4147" t="s">
        <v>25</v>
      </c>
      <c r="B189" s="4149" t="s">
        <v>9</v>
      </c>
      <c r="C189" s="4181" t="s">
        <v>7</v>
      </c>
      <c r="D189" s="1405"/>
      <c r="E189" s="4119" t="s">
        <v>129</v>
      </c>
      <c r="F189" s="4251">
        <v>288724610</v>
      </c>
      <c r="G189" s="4142" t="s">
        <v>263</v>
      </c>
      <c r="H189" s="1406" t="s">
        <v>27</v>
      </c>
      <c r="I189" s="1360">
        <v>165</v>
      </c>
      <c r="J189" s="1408">
        <v>200</v>
      </c>
      <c r="K189" s="1409">
        <v>196.5</v>
      </c>
      <c r="L189" s="1637" t="s">
        <v>130</v>
      </c>
      <c r="M189" s="1822" t="s">
        <v>264</v>
      </c>
      <c r="N189" s="1536">
        <v>52</v>
      </c>
      <c r="O189" s="1536">
        <v>54</v>
      </c>
      <c r="P189" s="3003" t="s">
        <v>1408</v>
      </c>
    </row>
    <row r="190" spans="1:16" ht="15.6" x14ac:dyDescent="0.25">
      <c r="A190" s="4187"/>
      <c r="B190" s="4112"/>
      <c r="C190" s="4218"/>
      <c r="D190" s="1413"/>
      <c r="E190" s="4120"/>
      <c r="F190" s="4252"/>
      <c r="G190" s="4143"/>
      <c r="H190" s="1415" t="s">
        <v>52</v>
      </c>
      <c r="I190" s="1823"/>
      <c r="J190" s="1548"/>
      <c r="K190" s="1824"/>
      <c r="L190" s="1825"/>
      <c r="M190" s="1826"/>
      <c r="N190" s="3001"/>
      <c r="O190" s="3001"/>
      <c r="P190" s="3004"/>
    </row>
    <row r="191" spans="1:16" ht="33.6" customHeight="1" thickBot="1" x14ac:dyDescent="0.3">
      <c r="A191" s="1769"/>
      <c r="B191" s="1394"/>
      <c r="C191" s="1770"/>
      <c r="D191" s="1713"/>
      <c r="E191" s="4165"/>
      <c r="F191" s="4253"/>
      <c r="G191" s="4144"/>
      <c r="H191" s="1396" t="s">
        <v>8</v>
      </c>
      <c r="I191" s="1398">
        <f>SUM(I189:I190)</f>
        <v>165</v>
      </c>
      <c r="J191" s="1398">
        <f>SUM(J189:J190)</f>
        <v>200</v>
      </c>
      <c r="K191" s="1398">
        <f>SUM(K189:K190)</f>
        <v>196.5</v>
      </c>
      <c r="L191" s="1827"/>
      <c r="M191" s="3008"/>
      <c r="N191" s="3009"/>
      <c r="O191" s="3009"/>
      <c r="P191" s="3005"/>
    </row>
    <row r="192" spans="1:16" ht="31.2" x14ac:dyDescent="0.25">
      <c r="A192" s="4147" t="s">
        <v>25</v>
      </c>
      <c r="B192" s="4149" t="s">
        <v>9</v>
      </c>
      <c r="C192" s="4181" t="s">
        <v>9</v>
      </c>
      <c r="D192" s="1828"/>
      <c r="E192" s="4119" t="s">
        <v>131</v>
      </c>
      <c r="F192" s="3504" t="s">
        <v>46</v>
      </c>
      <c r="G192" s="4142" t="s">
        <v>263</v>
      </c>
      <c r="H192" s="2589" t="s">
        <v>27</v>
      </c>
      <c r="I192" s="1518">
        <v>4</v>
      </c>
      <c r="J192" s="1518">
        <v>4</v>
      </c>
      <c r="K192" s="1531">
        <v>2.9</v>
      </c>
      <c r="L192" s="1829" t="s">
        <v>132</v>
      </c>
      <c r="M192" s="3006" t="s">
        <v>264</v>
      </c>
      <c r="N192" s="1504">
        <v>5</v>
      </c>
      <c r="O192" s="1536">
        <v>7</v>
      </c>
      <c r="P192" s="2928" t="s">
        <v>1409</v>
      </c>
    </row>
    <row r="193" spans="1:16" ht="31.2" x14ac:dyDescent="0.25">
      <c r="A193" s="4187"/>
      <c r="B193" s="4112"/>
      <c r="C193" s="4218"/>
      <c r="D193" s="1830"/>
      <c r="E193" s="4120"/>
      <c r="F193" s="3403"/>
      <c r="G193" s="4143"/>
      <c r="H193" s="1415"/>
      <c r="I193" s="1831"/>
      <c r="J193" s="1832"/>
      <c r="K193" s="1833"/>
      <c r="L193" s="1834" t="s">
        <v>133</v>
      </c>
      <c r="M193" s="2902" t="s">
        <v>327</v>
      </c>
      <c r="N193" s="2927">
        <v>5</v>
      </c>
      <c r="O193" s="2927">
        <v>7</v>
      </c>
      <c r="P193" s="2919" t="s">
        <v>1408</v>
      </c>
    </row>
    <row r="194" spans="1:16" ht="16.2" thickBot="1" x14ac:dyDescent="0.3">
      <c r="A194" s="4148"/>
      <c r="B194" s="4150"/>
      <c r="C194" s="4182"/>
      <c r="D194" s="1835"/>
      <c r="E194" s="1475"/>
      <c r="F194" s="3505"/>
      <c r="G194" s="4144"/>
      <c r="H194" s="1396" t="s">
        <v>8</v>
      </c>
      <c r="I194" s="1397">
        <f>I192*1</f>
        <v>4</v>
      </c>
      <c r="J194" s="1397">
        <f t="shared" ref="J194:K194" si="18">J192*1</f>
        <v>4</v>
      </c>
      <c r="K194" s="1397">
        <f t="shared" si="18"/>
        <v>2.9</v>
      </c>
      <c r="L194" s="1836"/>
      <c r="M194" s="3007"/>
      <c r="N194" s="1779"/>
      <c r="O194" s="1779"/>
      <c r="P194" s="2948"/>
    </row>
    <row r="195" spans="1:16" ht="31.2" x14ac:dyDescent="0.25">
      <c r="A195" s="4108" t="s">
        <v>25</v>
      </c>
      <c r="B195" s="4111" t="s">
        <v>9</v>
      </c>
      <c r="C195" s="4116" t="s">
        <v>25</v>
      </c>
      <c r="D195" s="1405"/>
      <c r="E195" s="4119" t="s">
        <v>134</v>
      </c>
      <c r="F195" s="3402" t="s">
        <v>46</v>
      </c>
      <c r="G195" s="4142" t="s">
        <v>263</v>
      </c>
      <c r="H195" s="2590" t="s">
        <v>27</v>
      </c>
      <c r="I195" s="1518">
        <v>14</v>
      </c>
      <c r="J195" s="1518">
        <v>14</v>
      </c>
      <c r="K195" s="1518">
        <v>2.5</v>
      </c>
      <c r="L195" s="1838" t="s">
        <v>135</v>
      </c>
      <c r="M195" s="3006" t="s">
        <v>264</v>
      </c>
      <c r="N195" s="1536">
        <v>11</v>
      </c>
      <c r="O195" s="1536">
        <v>5</v>
      </c>
      <c r="P195" s="2928" t="s">
        <v>1408</v>
      </c>
    </row>
    <row r="196" spans="1:16" ht="16.2" thickBot="1" x14ac:dyDescent="0.35">
      <c r="A196" s="4110"/>
      <c r="B196" s="4113"/>
      <c r="C196" s="4118"/>
      <c r="D196" s="1426"/>
      <c r="E196" s="4165"/>
      <c r="F196" s="3405"/>
      <c r="G196" s="4144"/>
      <c r="H196" s="1396" t="s">
        <v>8</v>
      </c>
      <c r="I196" s="1398">
        <f>SUM(I195:I195)</f>
        <v>14</v>
      </c>
      <c r="J196" s="1398">
        <f t="shared" ref="J196:K196" si="19">SUM(J195:J195)</f>
        <v>14</v>
      </c>
      <c r="K196" s="1398">
        <f t="shared" si="19"/>
        <v>2.5</v>
      </c>
      <c r="L196" s="1839"/>
      <c r="M196" s="1840"/>
      <c r="N196" s="1841"/>
      <c r="O196" s="1841"/>
      <c r="P196" s="1837"/>
    </row>
    <row r="197" spans="1:16" ht="46.8" x14ac:dyDescent="0.3">
      <c r="A197" s="1253" t="s">
        <v>25</v>
      </c>
      <c r="B197" s="1351" t="s">
        <v>9</v>
      </c>
      <c r="C197" s="4116" t="s">
        <v>26</v>
      </c>
      <c r="D197" s="4263"/>
      <c r="E197" s="4119" t="s">
        <v>136</v>
      </c>
      <c r="F197" s="3402" t="s">
        <v>46</v>
      </c>
      <c r="G197" s="4142" t="s">
        <v>263</v>
      </c>
      <c r="H197" s="2589" t="s">
        <v>27</v>
      </c>
      <c r="I197" s="2587">
        <v>1074.2</v>
      </c>
      <c r="J197" s="2587">
        <v>1054.0999999999999</v>
      </c>
      <c r="K197" s="1531">
        <v>711.3</v>
      </c>
      <c r="L197" s="1842" t="s">
        <v>881</v>
      </c>
      <c r="M197" s="3010" t="s">
        <v>264</v>
      </c>
      <c r="N197" s="2935">
        <v>5</v>
      </c>
      <c r="O197" s="2935">
        <v>2</v>
      </c>
      <c r="P197" s="3021"/>
    </row>
    <row r="198" spans="1:16" ht="15.6" x14ac:dyDescent="0.3">
      <c r="A198" s="1271"/>
      <c r="B198" s="1272"/>
      <c r="C198" s="4117"/>
      <c r="D198" s="4264"/>
      <c r="E198" s="4120"/>
      <c r="F198" s="3403"/>
      <c r="G198" s="4143"/>
      <c r="H198" s="1415" t="s">
        <v>52</v>
      </c>
      <c r="I198" s="1365"/>
      <c r="J198" s="1365">
        <v>0</v>
      </c>
      <c r="K198" s="1417"/>
      <c r="L198" s="1843"/>
      <c r="M198" s="3011"/>
      <c r="N198" s="3012"/>
      <c r="O198" s="3012"/>
      <c r="P198" s="3013"/>
    </row>
    <row r="199" spans="1:16" ht="15.6" x14ac:dyDescent="0.3">
      <c r="A199" s="1271"/>
      <c r="B199" s="1272"/>
      <c r="C199" s="4117"/>
      <c r="D199" s="4264"/>
      <c r="E199" s="4120"/>
      <c r="F199" s="3403"/>
      <c r="G199" s="4143"/>
      <c r="H199" s="1415" t="s">
        <v>855</v>
      </c>
      <c r="I199" s="1377"/>
      <c r="J199" s="1377"/>
      <c r="K199" s="1417"/>
      <c r="L199" s="1844"/>
      <c r="M199" s="3014"/>
      <c r="N199" s="2964"/>
      <c r="O199" s="2964"/>
      <c r="P199" s="2999"/>
    </row>
    <row r="200" spans="1:16" ht="15.6" x14ac:dyDescent="0.25">
      <c r="A200" s="1271"/>
      <c r="B200" s="1272"/>
      <c r="C200" s="4117"/>
      <c r="D200" s="4264"/>
      <c r="E200" s="4120"/>
      <c r="F200" s="3403"/>
      <c r="G200" s="4143"/>
      <c r="H200" s="1415" t="s">
        <v>137</v>
      </c>
      <c r="I200" s="1365">
        <v>44.3</v>
      </c>
      <c r="J200" s="1365">
        <v>1044.3</v>
      </c>
      <c r="K200" s="1417">
        <v>0</v>
      </c>
      <c r="L200" s="1845"/>
      <c r="M200" s="3015"/>
      <c r="N200" s="3016"/>
      <c r="O200" s="3016"/>
      <c r="P200" s="3017"/>
    </row>
    <row r="201" spans="1:16" ht="15.6" x14ac:dyDescent="0.25">
      <c r="A201" s="1271"/>
      <c r="B201" s="1272"/>
      <c r="C201" s="4117"/>
      <c r="D201" s="4264"/>
      <c r="E201" s="4120"/>
      <c r="F201" s="3403"/>
      <c r="G201" s="4143"/>
      <c r="H201" s="1846" t="s">
        <v>84</v>
      </c>
      <c r="I201" s="1768">
        <v>69.3</v>
      </c>
      <c r="J201" s="1768">
        <v>219.3</v>
      </c>
      <c r="K201" s="1847">
        <v>219.3</v>
      </c>
      <c r="L201" s="1845"/>
      <c r="M201" s="3015"/>
      <c r="N201" s="3016"/>
      <c r="O201" s="3016"/>
      <c r="P201" s="3017"/>
    </row>
    <row r="202" spans="1:16" ht="16.2" thickBot="1" x14ac:dyDescent="0.3">
      <c r="A202" s="1769"/>
      <c r="B202" s="1394"/>
      <c r="C202" s="4118"/>
      <c r="D202" s="4265"/>
      <c r="E202" s="4165"/>
      <c r="F202" s="3405"/>
      <c r="G202" s="4144"/>
      <c r="H202" s="1396" t="s">
        <v>8</v>
      </c>
      <c r="I202" s="1397">
        <f>SUM(I197:I201)</f>
        <v>1187.8</v>
      </c>
      <c r="J202" s="1397">
        <f>SUM(J197:J201)</f>
        <v>2317.6999999999998</v>
      </c>
      <c r="K202" s="1397">
        <f>SUM(K197:K201)</f>
        <v>930.59999999999991</v>
      </c>
      <c r="L202" s="1848"/>
      <c r="M202" s="3018"/>
      <c r="N202" s="3019"/>
      <c r="O202" s="3019"/>
      <c r="P202" s="3020"/>
    </row>
    <row r="203" spans="1:16" ht="31.8" thickBot="1" x14ac:dyDescent="0.3">
      <c r="A203" s="1248"/>
      <c r="B203" s="1431"/>
      <c r="C203" s="1849"/>
      <c r="D203" s="1850"/>
      <c r="E203" s="1617" t="s">
        <v>882</v>
      </c>
      <c r="F203" s="1851"/>
      <c r="G203" s="1852"/>
      <c r="H203" s="1853"/>
      <c r="I203" s="1854"/>
      <c r="J203" s="1854"/>
      <c r="K203" s="1855"/>
      <c r="L203" s="3024" t="s">
        <v>140</v>
      </c>
      <c r="M203" s="3025" t="s">
        <v>264</v>
      </c>
      <c r="N203" s="3022">
        <v>1</v>
      </c>
      <c r="O203" s="3023">
        <v>1</v>
      </c>
      <c r="P203" s="2945"/>
    </row>
    <row r="204" spans="1:16" ht="94.2" thickBot="1" x14ac:dyDescent="0.3">
      <c r="A204" s="1248"/>
      <c r="B204" s="1431"/>
      <c r="C204" s="1849"/>
      <c r="D204" s="1850"/>
      <c r="E204" s="1617" t="s">
        <v>139</v>
      </c>
      <c r="F204" s="1851"/>
      <c r="G204" s="1852"/>
      <c r="H204" s="1857"/>
      <c r="I204" s="1806"/>
      <c r="J204" s="1806"/>
      <c r="K204" s="1858"/>
      <c r="L204" s="1859" t="s">
        <v>883</v>
      </c>
      <c r="M204" s="1856" t="s">
        <v>264</v>
      </c>
      <c r="N204" s="1500">
        <v>1</v>
      </c>
      <c r="O204" s="1500" t="s">
        <v>1372</v>
      </c>
      <c r="P204" s="2934" t="s">
        <v>1406</v>
      </c>
    </row>
    <row r="205" spans="1:16" ht="94.2" thickBot="1" x14ac:dyDescent="0.3">
      <c r="A205" s="1797"/>
      <c r="B205" s="1798"/>
      <c r="C205" s="1412"/>
      <c r="D205" s="1413"/>
      <c r="E205" s="1860" t="s">
        <v>884</v>
      </c>
      <c r="F205" s="1851"/>
      <c r="G205" s="1852"/>
      <c r="H205" s="1857"/>
      <c r="I205" s="1806"/>
      <c r="J205" s="1806"/>
      <c r="K205" s="1858"/>
      <c r="L205" s="1859" t="s">
        <v>885</v>
      </c>
      <c r="M205" s="3028" t="s">
        <v>264</v>
      </c>
      <c r="N205" s="1500">
        <v>1</v>
      </c>
      <c r="O205" s="1500" t="s">
        <v>1372</v>
      </c>
      <c r="P205" s="3027" t="s">
        <v>1407</v>
      </c>
    </row>
    <row r="206" spans="1:16" ht="78.599999999999994" thickBot="1" x14ac:dyDescent="0.3">
      <c r="A206" s="1260"/>
      <c r="B206" s="1261"/>
      <c r="C206" s="1404"/>
      <c r="D206" s="1405"/>
      <c r="E206" s="1860" t="s">
        <v>886</v>
      </c>
      <c r="F206" s="1851"/>
      <c r="G206" s="1852"/>
      <c r="H206" s="1857"/>
      <c r="I206" s="1806"/>
      <c r="J206" s="1806"/>
      <c r="K206" s="1858"/>
      <c r="L206" s="1859" t="s">
        <v>887</v>
      </c>
      <c r="M206" s="3028" t="s">
        <v>264</v>
      </c>
      <c r="N206" s="1500">
        <v>1</v>
      </c>
      <c r="O206" s="3026" t="s">
        <v>1372</v>
      </c>
      <c r="P206" s="3027" t="s">
        <v>1403</v>
      </c>
    </row>
    <row r="207" spans="1:16" ht="78.599999999999994" thickBot="1" x14ac:dyDescent="0.3">
      <c r="A207" s="1260"/>
      <c r="B207" s="1261"/>
      <c r="C207" s="1404"/>
      <c r="D207" s="1405"/>
      <c r="E207" s="1617" t="s">
        <v>888</v>
      </c>
      <c r="F207" s="1851"/>
      <c r="G207" s="1852"/>
      <c r="H207" s="1857"/>
      <c r="I207" s="1806"/>
      <c r="J207" s="1806"/>
      <c r="K207" s="1858"/>
      <c r="L207" s="1859" t="s">
        <v>889</v>
      </c>
      <c r="M207" s="3028" t="s">
        <v>264</v>
      </c>
      <c r="N207" s="1500">
        <v>1</v>
      </c>
      <c r="O207" s="1500">
        <v>1</v>
      </c>
      <c r="P207" s="2934" t="s">
        <v>1402</v>
      </c>
    </row>
    <row r="208" spans="1:16" ht="47.4" thickBot="1" x14ac:dyDescent="0.3">
      <c r="A208" s="1260"/>
      <c r="B208" s="1261"/>
      <c r="C208" s="1404"/>
      <c r="D208" s="1405"/>
      <c r="E208" s="1602" t="s">
        <v>890</v>
      </c>
      <c r="F208" s="1414"/>
      <c r="G208" s="1861"/>
      <c r="H208" s="1862"/>
      <c r="I208" s="1810"/>
      <c r="J208" s="1810"/>
      <c r="K208" s="1863"/>
      <c r="L208" s="1864" t="s">
        <v>891</v>
      </c>
      <c r="M208" s="3029" t="s">
        <v>264</v>
      </c>
      <c r="N208" s="3030">
        <v>1</v>
      </c>
      <c r="O208" s="3030" t="s">
        <v>1372</v>
      </c>
      <c r="P208" s="3031" t="s">
        <v>1401</v>
      </c>
    </row>
    <row r="209" spans="1:16" ht="16.2" thickBot="1" x14ac:dyDescent="0.3">
      <c r="A209" s="1865"/>
      <c r="B209" s="1866"/>
      <c r="C209" s="1867"/>
      <c r="D209" s="1868"/>
      <c r="E209" s="1617" t="s">
        <v>848</v>
      </c>
      <c r="F209" s="1869"/>
      <c r="G209" s="1852"/>
      <c r="H209" s="1857"/>
      <c r="I209" s="1806"/>
      <c r="J209" s="1806"/>
      <c r="K209" s="1858"/>
      <c r="L209" s="1859" t="s">
        <v>892</v>
      </c>
      <c r="M209" s="3028" t="s">
        <v>264</v>
      </c>
      <c r="N209" s="1500">
        <v>1</v>
      </c>
      <c r="O209" s="1500">
        <v>1</v>
      </c>
      <c r="P209" s="2934"/>
    </row>
    <row r="210" spans="1:16" ht="31.8" thickBot="1" x14ac:dyDescent="0.3">
      <c r="A210" s="1870"/>
      <c r="B210" s="1515"/>
      <c r="C210" s="1871"/>
      <c r="D210" s="1413"/>
      <c r="E210" s="1617" t="s">
        <v>893</v>
      </c>
      <c r="F210" s="1851"/>
      <c r="G210" s="1872"/>
      <c r="H210" s="1857"/>
      <c r="I210" s="1806"/>
      <c r="J210" s="1806"/>
      <c r="K210" s="1858"/>
      <c r="L210" s="1859" t="s">
        <v>894</v>
      </c>
      <c r="M210" s="3028" t="s">
        <v>264</v>
      </c>
      <c r="N210" s="1500">
        <v>1</v>
      </c>
      <c r="O210" s="1500">
        <v>1</v>
      </c>
      <c r="P210" s="2934"/>
    </row>
    <row r="211" spans="1:16" ht="31.8" thickBot="1" x14ac:dyDescent="0.3">
      <c r="A211" s="1260"/>
      <c r="B211" s="1261"/>
      <c r="C211" s="1404"/>
      <c r="D211" s="1405"/>
      <c r="E211" s="1860" t="s">
        <v>895</v>
      </c>
      <c r="F211" s="1851"/>
      <c r="G211" s="1852"/>
      <c r="H211" s="1857"/>
      <c r="I211" s="1806"/>
      <c r="J211" s="1806"/>
      <c r="K211" s="1858"/>
      <c r="L211" s="1873" t="s">
        <v>896</v>
      </c>
      <c r="M211" s="3025" t="s">
        <v>264</v>
      </c>
      <c r="N211" s="1500">
        <v>4</v>
      </c>
      <c r="O211" s="1500" t="s">
        <v>1372</v>
      </c>
      <c r="P211" s="2934" t="s">
        <v>1404</v>
      </c>
    </row>
    <row r="212" spans="1:16" ht="31.8" thickBot="1" x14ac:dyDescent="0.3">
      <c r="A212" s="1674"/>
      <c r="B212" s="1431"/>
      <c r="C212" s="1874"/>
      <c r="D212" s="1850"/>
      <c r="E212" s="1617" t="s">
        <v>897</v>
      </c>
      <c r="F212" s="1851"/>
      <c r="G212" s="1852"/>
      <c r="H212" s="1857"/>
      <c r="I212" s="1806"/>
      <c r="J212" s="1806"/>
      <c r="K212" s="1858"/>
      <c r="L212" s="1873" t="s">
        <v>898</v>
      </c>
      <c r="M212" s="3025" t="s">
        <v>264</v>
      </c>
      <c r="N212" s="1500">
        <v>1</v>
      </c>
      <c r="O212" s="1500">
        <v>1</v>
      </c>
      <c r="P212" s="2934"/>
    </row>
    <row r="213" spans="1:16" ht="47.4" thickBot="1" x14ac:dyDescent="0.3">
      <c r="A213" s="1674"/>
      <c r="B213" s="1431"/>
      <c r="C213" s="1874"/>
      <c r="D213" s="1850"/>
      <c r="E213" s="1617" t="s">
        <v>899</v>
      </c>
      <c r="F213" s="1851"/>
      <c r="G213" s="1852"/>
      <c r="H213" s="1857"/>
      <c r="I213" s="1806"/>
      <c r="J213" s="1806"/>
      <c r="K213" s="1858"/>
      <c r="L213" s="1617" t="s">
        <v>269</v>
      </c>
      <c r="M213" s="3025" t="s">
        <v>264</v>
      </c>
      <c r="N213" s="1500">
        <v>1</v>
      </c>
      <c r="O213" s="1500">
        <v>0</v>
      </c>
      <c r="P213" s="2934" t="s">
        <v>1405</v>
      </c>
    </row>
    <row r="214" spans="1:16" ht="31.8" thickBot="1" x14ac:dyDescent="0.3">
      <c r="A214" s="1674"/>
      <c r="B214" s="1431"/>
      <c r="C214" s="1874"/>
      <c r="D214" s="1850"/>
      <c r="E214" s="1617" t="s">
        <v>900</v>
      </c>
      <c r="F214" s="1875"/>
      <c r="G214" s="1876"/>
      <c r="H214" s="1877"/>
      <c r="I214" s="1878"/>
      <c r="J214" s="1878"/>
      <c r="K214" s="1879"/>
      <c r="L214" s="1617" t="s">
        <v>901</v>
      </c>
      <c r="M214" s="3025" t="s">
        <v>264</v>
      </c>
      <c r="N214" s="1500">
        <v>1</v>
      </c>
      <c r="O214" s="1500">
        <v>1</v>
      </c>
      <c r="P214" s="1501"/>
    </row>
    <row r="215" spans="1:16" ht="94.2" thickBot="1" x14ac:dyDescent="0.35">
      <c r="A215" s="1674"/>
      <c r="B215" s="1431"/>
      <c r="C215" s="1874"/>
      <c r="D215" s="1868"/>
      <c r="E215" s="1880" t="s">
        <v>902</v>
      </c>
      <c r="F215" s="1875"/>
      <c r="G215" s="1876"/>
      <c r="H215" s="1877"/>
      <c r="I215" s="1878"/>
      <c r="J215" s="1878"/>
      <c r="K215" s="1879"/>
      <c r="L215" s="1617" t="s">
        <v>269</v>
      </c>
      <c r="M215" s="3025" t="s">
        <v>264</v>
      </c>
      <c r="N215" s="1500"/>
      <c r="O215" s="1500"/>
      <c r="P215" s="1501"/>
    </row>
    <row r="216" spans="1:16" ht="31.8" thickBot="1" x14ac:dyDescent="0.35">
      <c r="A216" s="1674"/>
      <c r="B216" s="1431"/>
      <c r="C216" s="1874"/>
      <c r="D216" s="1868"/>
      <c r="E216" s="1919" t="s">
        <v>903</v>
      </c>
      <c r="F216" s="1875"/>
      <c r="G216" s="1876"/>
      <c r="H216" s="1877"/>
      <c r="I216" s="1878"/>
      <c r="J216" s="1878"/>
      <c r="K216" s="1879"/>
      <c r="L216" s="1617" t="s">
        <v>904</v>
      </c>
      <c r="M216" s="3025" t="s">
        <v>264</v>
      </c>
      <c r="N216" s="1500"/>
      <c r="O216" s="1500"/>
      <c r="P216" s="1501"/>
    </row>
    <row r="217" spans="1:16" ht="16.2" thickBot="1" x14ac:dyDescent="0.3">
      <c r="A217" s="1248" t="s">
        <v>25</v>
      </c>
      <c r="B217" s="1431" t="s">
        <v>9</v>
      </c>
      <c r="C217" s="4157" t="s">
        <v>308</v>
      </c>
      <c r="D217" s="4157"/>
      <c r="E217" s="4157"/>
      <c r="F217" s="4157"/>
      <c r="G217" s="4158"/>
      <c r="H217" s="1881" t="s">
        <v>8</v>
      </c>
      <c r="I217" s="1340">
        <f>I191+I194+I196+I202</f>
        <v>1370.8</v>
      </c>
      <c r="J217" s="1340">
        <f>J191+J194+J196+J202</f>
        <v>2535.6999999999998</v>
      </c>
      <c r="K217" s="1340">
        <f>K191+K194+K196+K202</f>
        <v>1132.5</v>
      </c>
      <c r="L217" s="1882"/>
      <c r="M217" s="4315"/>
      <c r="N217" s="4316"/>
      <c r="O217" s="4316"/>
      <c r="P217" s="4317"/>
    </row>
    <row r="218" spans="1:16" ht="16.2" thickBot="1" x14ac:dyDescent="0.3">
      <c r="A218" s="1481" t="s">
        <v>25</v>
      </c>
      <c r="B218" s="4318" t="s">
        <v>11</v>
      </c>
      <c r="C218" s="4319"/>
      <c r="D218" s="4319"/>
      <c r="E218" s="4319"/>
      <c r="F218" s="4319"/>
      <c r="G218" s="4319"/>
      <c r="H218" s="4319"/>
      <c r="I218" s="1678">
        <f>I186+I217</f>
        <v>6777.01</v>
      </c>
      <c r="J218" s="1678">
        <f>J186+J217</f>
        <v>10272.5</v>
      </c>
      <c r="K218" s="1678">
        <f>K186+K217</f>
        <v>8468.09</v>
      </c>
      <c r="L218" s="1883"/>
      <c r="M218" s="1679"/>
      <c r="N218" s="1679"/>
      <c r="O218" s="1679"/>
      <c r="P218" s="1680"/>
    </row>
    <row r="219" spans="1:16" ht="16.2" thickBot="1" x14ac:dyDescent="0.3">
      <c r="A219" s="4320" t="s">
        <v>905</v>
      </c>
      <c r="B219" s="4321"/>
      <c r="C219" s="4321"/>
      <c r="D219" s="4321"/>
      <c r="E219" s="4321"/>
      <c r="F219" s="4321"/>
      <c r="G219" s="4321"/>
      <c r="H219" s="4322"/>
      <c r="I219" s="1884">
        <f>I220-I201-I137-I92-I117-I179-I160-I65-I33</f>
        <v>11852.300000000003</v>
      </c>
      <c r="J219" s="1884">
        <f>J220-J201-J137</f>
        <v>16431.86</v>
      </c>
      <c r="K219" s="1884">
        <f>K220-K201-K137</f>
        <v>14428.210000000001</v>
      </c>
      <c r="L219" s="1885"/>
      <c r="M219" s="1886"/>
      <c r="N219" s="1886"/>
      <c r="O219" s="1886"/>
      <c r="P219" s="1887"/>
    </row>
    <row r="220" spans="1:16" ht="16.2" thickBot="1" x14ac:dyDescent="0.3">
      <c r="A220" s="4320" t="s">
        <v>12</v>
      </c>
      <c r="B220" s="4321"/>
      <c r="C220" s="4321"/>
      <c r="D220" s="4321"/>
      <c r="E220" s="4321"/>
      <c r="F220" s="4321"/>
      <c r="G220" s="4321"/>
      <c r="H220" s="4322"/>
      <c r="I220" s="1888">
        <f>I70+I129+I218</f>
        <v>12271.380000000001</v>
      </c>
      <c r="J220" s="1888">
        <f>J70+J129+J218</f>
        <v>17026.77</v>
      </c>
      <c r="K220" s="1888">
        <f>K70+K129+K218</f>
        <v>15022.11</v>
      </c>
      <c r="L220" s="4323"/>
      <c r="M220" s="4324"/>
      <c r="N220" s="4324"/>
      <c r="O220" s="4324"/>
      <c r="P220" s="4325"/>
    </row>
    <row r="221" spans="1:16" x14ac:dyDescent="0.25">
      <c r="A221" s="928" t="s">
        <v>431</v>
      </c>
      <c r="B221" s="928"/>
      <c r="C221" s="928"/>
      <c r="D221" s="928"/>
      <c r="E221" s="928"/>
      <c r="F221" s="928"/>
      <c r="G221" s="928"/>
      <c r="H221" s="928"/>
      <c r="I221" s="928"/>
      <c r="J221" s="928"/>
      <c r="K221" s="197"/>
      <c r="L221" s="197"/>
      <c r="M221" s="197"/>
      <c r="N221" s="197"/>
      <c r="O221" s="197"/>
      <c r="P221" s="197"/>
    </row>
    <row r="222" spans="1:16" x14ac:dyDescent="0.25">
      <c r="A222" s="197"/>
      <c r="B222" s="197"/>
      <c r="C222" s="197"/>
      <c r="D222" s="197"/>
      <c r="E222" s="197"/>
      <c r="F222" s="197"/>
      <c r="G222" s="197"/>
      <c r="H222" s="197"/>
      <c r="I222" s="197"/>
      <c r="J222" s="197"/>
      <c r="K222" s="197"/>
      <c r="L222" s="197"/>
      <c r="M222" s="197"/>
      <c r="N222" s="197"/>
      <c r="O222" s="197"/>
      <c r="P222" s="197"/>
    </row>
    <row r="223" spans="1:16" x14ac:dyDescent="0.25">
      <c r="A223" s="197"/>
      <c r="B223" s="197"/>
      <c r="C223" s="197"/>
      <c r="D223" s="197"/>
      <c r="E223" s="197"/>
      <c r="F223" s="197"/>
      <c r="G223" s="197"/>
      <c r="H223" s="197" t="s">
        <v>27</v>
      </c>
      <c r="I223" s="1889">
        <f>I12+I50+I57+I64+I75+I78+I80+I83+I89+I91+I115+I134+I156+I162+I172+I167+I178+I189+I192+I195+I197+I29</f>
        <v>8032.9</v>
      </c>
      <c r="J223" s="1889">
        <f t="shared" ref="J223:K223" si="20">J12+J50+J57+J64+J75+J78+J80+J83+J89+J91+J115+J134+J156+J162+J172+J167+J178+J189+J192+J195+J197+J29</f>
        <v>9383.7000000000007</v>
      </c>
      <c r="K223" s="1889">
        <f t="shared" si="20"/>
        <v>8429.8999999999978</v>
      </c>
      <c r="L223" s="197"/>
      <c r="M223" s="1890"/>
      <c r="N223" s="197"/>
      <c r="O223" s="197"/>
      <c r="P223" s="197"/>
    </row>
    <row r="224" spans="1:16" x14ac:dyDescent="0.25">
      <c r="A224" s="197"/>
      <c r="B224" s="197"/>
      <c r="C224" s="197"/>
      <c r="D224" s="197"/>
      <c r="E224" s="197"/>
      <c r="F224" s="197"/>
      <c r="G224" s="197"/>
      <c r="H224" s="197" t="s">
        <v>361</v>
      </c>
      <c r="I224" s="1889">
        <f>I14+I31+I136+I174+I199</f>
        <v>3775.1000000000004</v>
      </c>
      <c r="J224" s="1889">
        <f>J14+J31+J136+J174+J199</f>
        <v>4679.7</v>
      </c>
      <c r="K224" s="1889">
        <f>K14+K31+K136+K174+K199</f>
        <v>4674.2</v>
      </c>
      <c r="L224" s="197"/>
      <c r="M224" s="197"/>
      <c r="N224" s="197"/>
      <c r="O224" s="197"/>
      <c r="P224" s="197"/>
    </row>
    <row r="225" spans="1:16" x14ac:dyDescent="0.25">
      <c r="A225" s="197"/>
      <c r="B225" s="197"/>
      <c r="C225" s="197"/>
      <c r="D225" s="197"/>
      <c r="E225" s="197"/>
      <c r="F225" s="197"/>
      <c r="G225" s="197"/>
      <c r="H225" s="197" t="s">
        <v>52</v>
      </c>
      <c r="I225" s="1891"/>
      <c r="J225" s="1891"/>
      <c r="K225" s="1891"/>
      <c r="L225" s="197"/>
      <c r="M225" s="1892"/>
      <c r="N225" s="197"/>
      <c r="O225" s="197"/>
      <c r="P225" s="197"/>
    </row>
    <row r="226" spans="1:16" x14ac:dyDescent="0.25">
      <c r="A226" s="197"/>
      <c r="B226" s="197"/>
      <c r="C226" s="197"/>
      <c r="D226" s="197"/>
      <c r="E226" s="197"/>
      <c r="F226" s="197"/>
      <c r="G226" s="197"/>
      <c r="H226" s="197" t="s">
        <v>137</v>
      </c>
      <c r="I226" s="1893">
        <f>I15+I32+I45+I159+I165+I170+I175+I200+I138</f>
        <v>44.3</v>
      </c>
      <c r="J226" s="1893">
        <f t="shared" ref="J226:K226" si="21">J15+J32+J45+J159+J165+J170+J175+J200+J138</f>
        <v>2044.3</v>
      </c>
      <c r="K226" s="1893">
        <f t="shared" si="21"/>
        <v>1000</v>
      </c>
      <c r="L226" s="197"/>
      <c r="M226" s="197"/>
      <c r="N226" s="197"/>
      <c r="O226" s="197"/>
      <c r="P226" s="197"/>
    </row>
    <row r="227" spans="1:16" x14ac:dyDescent="0.25">
      <c r="A227" s="197"/>
      <c r="B227" s="197"/>
      <c r="C227" s="197"/>
      <c r="D227" s="197"/>
      <c r="E227" s="197"/>
      <c r="F227" s="197"/>
      <c r="G227" s="197"/>
      <c r="H227" s="197" t="s">
        <v>84</v>
      </c>
      <c r="I227" s="1893">
        <f>I137+I201+I92+I117+I160+I179+I33+I65</f>
        <v>419.08</v>
      </c>
      <c r="J227" s="1893">
        <f t="shared" ref="J227:K227" si="22">J137+J201+J92+J117+J160+J179+J33+J65</f>
        <v>919.07000000000016</v>
      </c>
      <c r="K227" s="1891">
        <f t="shared" si="22"/>
        <v>918.01000000000022</v>
      </c>
      <c r="L227" s="197"/>
      <c r="M227" s="1895"/>
      <c r="N227" s="197"/>
      <c r="O227" s="197"/>
      <c r="P227" s="197"/>
    </row>
    <row r="228" spans="1:16" x14ac:dyDescent="0.25">
      <c r="A228" s="197"/>
      <c r="B228" s="197"/>
      <c r="C228" s="197"/>
      <c r="D228" s="197"/>
      <c r="E228" s="197"/>
      <c r="F228" s="197"/>
      <c r="G228" s="197"/>
      <c r="H228" s="197" t="s">
        <v>906</v>
      </c>
      <c r="I228" s="1894">
        <f>SUM(I223:I227)</f>
        <v>12271.38</v>
      </c>
      <c r="J228" s="1894">
        <f t="shared" ref="J228:K228" si="23">SUM(J223:J227)</f>
        <v>17026.77</v>
      </c>
      <c r="K228" s="1889">
        <f t="shared" si="23"/>
        <v>15022.109999999999</v>
      </c>
      <c r="L228" s="197"/>
      <c r="M228" s="197"/>
      <c r="N228" s="197"/>
      <c r="O228" s="197"/>
      <c r="P228" s="197"/>
    </row>
    <row r="229" spans="1:16" ht="16.2" thickBot="1" x14ac:dyDescent="0.3">
      <c r="A229" s="197"/>
      <c r="B229" s="197"/>
      <c r="C229" s="197"/>
      <c r="D229" s="197"/>
      <c r="E229" s="4201" t="s">
        <v>13</v>
      </c>
      <c r="F229" s="4201"/>
      <c r="G229" s="4201"/>
      <c r="H229" s="4201"/>
      <c r="I229" s="4201"/>
      <c r="J229" s="4201"/>
      <c r="K229" s="4201"/>
      <c r="L229" s="197"/>
      <c r="M229" s="197"/>
      <c r="N229" s="197"/>
      <c r="O229" s="197"/>
      <c r="P229" s="197"/>
    </row>
    <row r="230" spans="1:16" ht="41.4" thickBot="1" x14ac:dyDescent="0.3">
      <c r="A230" s="197"/>
      <c r="B230" s="197"/>
      <c r="C230" s="197"/>
      <c r="D230" s="197"/>
      <c r="E230" s="1896"/>
      <c r="F230" s="1897"/>
      <c r="G230" s="1897"/>
      <c r="H230" s="1898"/>
      <c r="I230" s="2613" t="s">
        <v>192</v>
      </c>
      <c r="J230" s="31" t="s">
        <v>193</v>
      </c>
      <c r="K230" s="31" t="s">
        <v>83</v>
      </c>
      <c r="L230" s="197"/>
      <c r="M230" s="197"/>
      <c r="N230" s="197"/>
      <c r="O230" s="197"/>
      <c r="P230" s="197"/>
    </row>
    <row r="231" spans="1:16" ht="14.4" thickBot="1" x14ac:dyDescent="0.3">
      <c r="A231" s="197"/>
      <c r="B231" s="197"/>
      <c r="C231" s="197"/>
      <c r="D231" s="197"/>
      <c r="E231" s="4286" t="s">
        <v>14</v>
      </c>
      <c r="F231" s="4287"/>
      <c r="G231" s="4287"/>
      <c r="H231" s="4288"/>
      <c r="I231" s="1899">
        <f>SUM(I232:I242)</f>
        <v>12271.38</v>
      </c>
      <c r="J231" s="1900">
        <f t="shared" ref="J231:K231" si="24">SUM(J232:J242)</f>
        <v>17026.780000000002</v>
      </c>
      <c r="K231" s="1901">
        <f t="shared" si="24"/>
        <v>15022.099999999999</v>
      </c>
      <c r="L231" s="197"/>
      <c r="M231" s="197"/>
      <c r="N231" s="197"/>
      <c r="O231" s="197"/>
      <c r="P231" s="197"/>
    </row>
    <row r="232" spans="1:16" ht="13.8" x14ac:dyDescent="0.25">
      <c r="A232" s="3"/>
      <c r="B232" s="3"/>
      <c r="C232" s="3"/>
      <c r="D232" s="3"/>
      <c r="E232" s="4009" t="s">
        <v>433</v>
      </c>
      <c r="F232" s="4010"/>
      <c r="G232" s="4010"/>
      <c r="H232" s="4011"/>
      <c r="I232" s="1902">
        <v>8032.9</v>
      </c>
      <c r="J232" s="1903">
        <v>9383.7000000000007</v>
      </c>
      <c r="K232" s="1904">
        <v>8429.9</v>
      </c>
      <c r="L232" s="3"/>
      <c r="M232" s="1905"/>
      <c r="N232" s="3"/>
      <c r="O232" s="3"/>
      <c r="P232" s="3"/>
    </row>
    <row r="233" spans="1:16" ht="13.8" x14ac:dyDescent="0.25">
      <c r="A233" s="3"/>
      <c r="B233" s="3"/>
      <c r="C233" s="3"/>
      <c r="D233" s="3"/>
      <c r="E233" s="4009" t="s">
        <v>434</v>
      </c>
      <c r="F233" s="4010"/>
      <c r="G233" s="4010"/>
      <c r="H233" s="4011"/>
      <c r="I233" s="1904"/>
      <c r="J233" s="1906"/>
      <c r="K233" s="1904"/>
      <c r="L233" s="3"/>
      <c r="M233" s="1907"/>
      <c r="N233" s="3"/>
      <c r="O233" s="3"/>
      <c r="P233" s="3"/>
    </row>
    <row r="234" spans="1:16" ht="13.8" x14ac:dyDescent="0.25">
      <c r="A234" s="197"/>
      <c r="B234" s="197"/>
      <c r="C234" s="197"/>
      <c r="D234" s="197"/>
      <c r="E234" s="4009" t="s">
        <v>435</v>
      </c>
      <c r="F234" s="4010"/>
      <c r="G234" s="4010"/>
      <c r="H234" s="4011"/>
      <c r="I234" s="1904"/>
      <c r="J234" s="1906"/>
      <c r="K234" s="1904"/>
      <c r="L234" s="3"/>
      <c r="M234" s="1907"/>
      <c r="N234" s="197"/>
      <c r="O234" s="197"/>
      <c r="P234" s="197"/>
    </row>
    <row r="235" spans="1:16" ht="31.2" customHeight="1" x14ac:dyDescent="0.25">
      <c r="A235" s="197"/>
      <c r="B235" s="197"/>
      <c r="C235" s="197"/>
      <c r="D235" s="197"/>
      <c r="E235" s="4009" t="s">
        <v>436</v>
      </c>
      <c r="F235" s="4010"/>
      <c r="G235" s="4010"/>
      <c r="H235" s="4011"/>
      <c r="I235" s="1904">
        <v>3775.1</v>
      </c>
      <c r="J235" s="1906">
        <v>4679.7</v>
      </c>
      <c r="K235" s="1904">
        <v>4674.2</v>
      </c>
      <c r="L235" s="3"/>
      <c r="M235" s="1907"/>
      <c r="N235" s="197"/>
      <c r="O235" s="197"/>
      <c r="P235" s="197"/>
    </row>
    <row r="236" spans="1:16" ht="13.8" x14ac:dyDescent="0.25">
      <c r="E236" s="3583" t="s">
        <v>437</v>
      </c>
      <c r="F236" s="3584"/>
      <c r="G236" s="3584"/>
      <c r="H236" s="3585"/>
      <c r="I236" s="1908">
        <v>44.3</v>
      </c>
      <c r="J236" s="1909">
        <v>2044.3</v>
      </c>
      <c r="K236" s="1910">
        <v>1000</v>
      </c>
      <c r="M236" s="1911"/>
    </row>
    <row r="237" spans="1:16" ht="13.8" x14ac:dyDescent="0.25">
      <c r="E237" s="1085" t="s">
        <v>438</v>
      </c>
      <c r="F237" s="1086"/>
      <c r="G237" s="1086"/>
      <c r="H237" s="1087"/>
      <c r="I237" s="1904"/>
      <c r="J237" s="1906"/>
      <c r="K237" s="1904"/>
      <c r="M237" s="1911"/>
    </row>
    <row r="238" spans="1:16" ht="13.8" x14ac:dyDescent="0.25">
      <c r="E238" s="4009" t="s">
        <v>439</v>
      </c>
      <c r="F238" s="4010"/>
      <c r="G238" s="4010"/>
      <c r="H238" s="4011"/>
      <c r="I238" s="1904"/>
      <c r="J238" s="1906"/>
      <c r="K238" s="1904"/>
      <c r="M238" s="1911"/>
    </row>
    <row r="239" spans="1:16" ht="13.8" x14ac:dyDescent="0.25">
      <c r="E239" s="4009" t="s">
        <v>440</v>
      </c>
      <c r="F239" s="4010"/>
      <c r="G239" s="4010"/>
      <c r="H239" s="4011"/>
      <c r="I239" s="1912"/>
      <c r="J239" s="1913"/>
      <c r="K239" s="1912"/>
      <c r="M239" s="1911"/>
    </row>
    <row r="240" spans="1:16" ht="13.8" x14ac:dyDescent="0.25">
      <c r="E240" s="4009" t="s">
        <v>441</v>
      </c>
      <c r="F240" s="4010"/>
      <c r="G240" s="4010"/>
      <c r="H240" s="4011"/>
      <c r="I240" s="1912"/>
      <c r="J240" s="1913"/>
      <c r="K240" s="1912"/>
      <c r="M240" s="1911"/>
    </row>
    <row r="241" spans="5:13" ht="13.8" x14ac:dyDescent="0.25">
      <c r="E241" s="4009" t="s">
        <v>442</v>
      </c>
      <c r="F241" s="4010"/>
      <c r="G241" s="4010"/>
      <c r="H241" s="4011"/>
      <c r="I241" s="1912"/>
      <c r="J241" s="1913"/>
      <c r="K241" s="1912"/>
      <c r="M241" s="1911"/>
    </row>
    <row r="242" spans="5:13" ht="14.4" thickBot="1" x14ac:dyDescent="0.3">
      <c r="E242" s="4012" t="s">
        <v>443</v>
      </c>
      <c r="F242" s="4013"/>
      <c r="G242" s="4013"/>
      <c r="H242" s="4014"/>
      <c r="I242" s="1914">
        <v>419.08</v>
      </c>
      <c r="J242" s="1915">
        <v>919.08</v>
      </c>
      <c r="K242" s="1914">
        <v>918</v>
      </c>
      <c r="M242" s="1916"/>
    </row>
    <row r="243" spans="5:13" ht="14.4" thickBot="1" x14ac:dyDescent="0.3">
      <c r="E243" s="4015" t="s">
        <v>15</v>
      </c>
      <c r="F243" s="4016"/>
      <c r="G243" s="4016"/>
      <c r="H243" s="4016"/>
      <c r="I243" s="1096"/>
      <c r="J243" s="1096"/>
      <c r="K243" s="1917"/>
      <c r="M243" s="1911"/>
    </row>
  </sheetData>
  <mergeCells count="284">
    <mergeCell ref="E233:H233"/>
    <mergeCell ref="E240:H240"/>
    <mergeCell ref="E241:H241"/>
    <mergeCell ref="E242:H242"/>
    <mergeCell ref="E243:H243"/>
    <mergeCell ref="A5:A7"/>
    <mergeCell ref="B5:B7"/>
    <mergeCell ref="C5:C7"/>
    <mergeCell ref="D5:D7"/>
    <mergeCell ref="E5:E7"/>
    <mergeCell ref="F5:F7"/>
    <mergeCell ref="G5:G7"/>
    <mergeCell ref="H5:H7"/>
    <mergeCell ref="F197:F202"/>
    <mergeCell ref="G197:G202"/>
    <mergeCell ref="C217:G217"/>
    <mergeCell ref="F156:F161"/>
    <mergeCell ref="G156:G161"/>
    <mergeCell ref="A162:A166"/>
    <mergeCell ref="B162:B166"/>
    <mergeCell ref="C162:C166"/>
    <mergeCell ref="E162:E166"/>
    <mergeCell ref="F162:F166"/>
    <mergeCell ref="G162:G166"/>
    <mergeCell ref="M217:P217"/>
    <mergeCell ref="B218:H218"/>
    <mergeCell ref="A219:H219"/>
    <mergeCell ref="A220:H220"/>
    <mergeCell ref="L220:P220"/>
    <mergeCell ref="E229:K229"/>
    <mergeCell ref="O167:O170"/>
    <mergeCell ref="P167:P170"/>
    <mergeCell ref="A172:A177"/>
    <mergeCell ref="B172:B177"/>
    <mergeCell ref="C172:C176"/>
    <mergeCell ref="E172:E177"/>
    <mergeCell ref="F172:F177"/>
    <mergeCell ref="G172:G177"/>
    <mergeCell ref="A178:A181"/>
    <mergeCell ref="B178:B181"/>
    <mergeCell ref="C178:C181"/>
    <mergeCell ref="D178:D181"/>
    <mergeCell ref="F178:F181"/>
    <mergeCell ref="G178:G181"/>
    <mergeCell ref="A189:A190"/>
    <mergeCell ref="B189:B190"/>
    <mergeCell ref="C189:C190"/>
    <mergeCell ref="E189:E191"/>
    <mergeCell ref="L162:L165"/>
    <mergeCell ref="J122:J123"/>
    <mergeCell ref="K122:K123"/>
    <mergeCell ref="D128:H128"/>
    <mergeCell ref="B129:H129"/>
    <mergeCell ref="A132:A133"/>
    <mergeCell ref="C132:P132"/>
    <mergeCell ref="C133:K133"/>
    <mergeCell ref="A134:A137"/>
    <mergeCell ref="B134:B137"/>
    <mergeCell ref="E134:E139"/>
    <mergeCell ref="F134:F139"/>
    <mergeCell ref="G134:G139"/>
    <mergeCell ref="L135:L137"/>
    <mergeCell ref="M135:M137"/>
    <mergeCell ref="N135:N137"/>
    <mergeCell ref="O135:O137"/>
    <mergeCell ref="P135:P137"/>
    <mergeCell ref="M162:M165"/>
    <mergeCell ref="N162:N165"/>
    <mergeCell ref="O162:O165"/>
    <mergeCell ref="P162:P165"/>
    <mergeCell ref="A156:A161"/>
    <mergeCell ref="B156:B161"/>
    <mergeCell ref="A80:A82"/>
    <mergeCell ref="B80:B82"/>
    <mergeCell ref="C80:C82"/>
    <mergeCell ref="E80:E82"/>
    <mergeCell ref="F80:F82"/>
    <mergeCell ref="G80:G82"/>
    <mergeCell ref="E83:E84"/>
    <mergeCell ref="F83:F84"/>
    <mergeCell ref="G83:G84"/>
    <mergeCell ref="E234:H234"/>
    <mergeCell ref="E235:H235"/>
    <mergeCell ref="E236:H236"/>
    <mergeCell ref="E238:H238"/>
    <mergeCell ref="E239:H239"/>
    <mergeCell ref="A12:A16"/>
    <mergeCell ref="B12:B16"/>
    <mergeCell ref="C12:C16"/>
    <mergeCell ref="F12:F16"/>
    <mergeCell ref="G12:G16"/>
    <mergeCell ref="A17:A24"/>
    <mergeCell ref="B17:B24"/>
    <mergeCell ref="C17:C24"/>
    <mergeCell ref="F17:F24"/>
    <mergeCell ref="E26:G26"/>
    <mergeCell ref="A29:A41"/>
    <mergeCell ref="B29:B41"/>
    <mergeCell ref="C29:C41"/>
    <mergeCell ref="E29:E32"/>
    <mergeCell ref="F29:F41"/>
    <mergeCell ref="G29:G41"/>
    <mergeCell ref="E37:E38"/>
    <mergeCell ref="E39:E41"/>
    <mergeCell ref="E231:H231"/>
    <mergeCell ref="E232:H232"/>
    <mergeCell ref="A192:A194"/>
    <mergeCell ref="B192:B194"/>
    <mergeCell ref="C192:C194"/>
    <mergeCell ref="E192:E193"/>
    <mergeCell ref="F192:F194"/>
    <mergeCell ref="G192:G194"/>
    <mergeCell ref="A195:A196"/>
    <mergeCell ref="B195:B196"/>
    <mergeCell ref="C195:C196"/>
    <mergeCell ref="E195:E196"/>
    <mergeCell ref="F195:F196"/>
    <mergeCell ref="G195:G196"/>
    <mergeCell ref="C197:C202"/>
    <mergeCell ref="D197:D202"/>
    <mergeCell ref="E197:E202"/>
    <mergeCell ref="F189:F191"/>
    <mergeCell ref="G189:G191"/>
    <mergeCell ref="A182:A183"/>
    <mergeCell ref="B182:B183"/>
    <mergeCell ref="C182:C183"/>
    <mergeCell ref="E182:E183"/>
    <mergeCell ref="F182:F183"/>
    <mergeCell ref="G182:G183"/>
    <mergeCell ref="C186:G186"/>
    <mergeCell ref="C187:P187"/>
    <mergeCell ref="A167:A171"/>
    <mergeCell ref="B167:B171"/>
    <mergeCell ref="C167:C171"/>
    <mergeCell ref="E167:E169"/>
    <mergeCell ref="F167:F171"/>
    <mergeCell ref="G167:G171"/>
    <mergeCell ref="L167:L170"/>
    <mergeCell ref="M167:M170"/>
    <mergeCell ref="N167:N170"/>
    <mergeCell ref="A91:A94"/>
    <mergeCell ref="A110:A111"/>
    <mergeCell ref="B110:B111"/>
    <mergeCell ref="C110:C111"/>
    <mergeCell ref="E110:E111"/>
    <mergeCell ref="F110:F111"/>
    <mergeCell ref="G110:G111"/>
    <mergeCell ref="I122:I123"/>
    <mergeCell ref="C156:C161"/>
    <mergeCell ref="D156:D161"/>
    <mergeCell ref="E156:E161"/>
    <mergeCell ref="A115:A120"/>
    <mergeCell ref="B115:B120"/>
    <mergeCell ref="C115:C120"/>
    <mergeCell ref="D115:D121"/>
    <mergeCell ref="E115:E121"/>
    <mergeCell ref="F115:F121"/>
    <mergeCell ref="G115:G121"/>
    <mergeCell ref="A122:A123"/>
    <mergeCell ref="B122:B123"/>
    <mergeCell ref="C122:C123"/>
    <mergeCell ref="E122:E123"/>
    <mergeCell ref="F122:F123"/>
    <mergeCell ref="G122:G123"/>
    <mergeCell ref="H122:H123"/>
    <mergeCell ref="F98:F99"/>
    <mergeCell ref="G98:G99"/>
    <mergeCell ref="A105:A108"/>
    <mergeCell ref="B105:B108"/>
    <mergeCell ref="C105:C108"/>
    <mergeCell ref="E105:E107"/>
    <mergeCell ref="F105:F108"/>
    <mergeCell ref="G105:G108"/>
    <mergeCell ref="A87:A88"/>
    <mergeCell ref="B87:B88"/>
    <mergeCell ref="A89:A90"/>
    <mergeCell ref="B89:B90"/>
    <mergeCell ref="C89:C90"/>
    <mergeCell ref="E89:E90"/>
    <mergeCell ref="F89:F90"/>
    <mergeCell ref="M29:M30"/>
    <mergeCell ref="G89:G90"/>
    <mergeCell ref="C47:G47"/>
    <mergeCell ref="L47:P47"/>
    <mergeCell ref="A50:A51"/>
    <mergeCell ref="B50:B51"/>
    <mergeCell ref="C50:C51"/>
    <mergeCell ref="E50:E51"/>
    <mergeCell ref="F50:F51"/>
    <mergeCell ref="G50:G51"/>
    <mergeCell ref="L52:P52"/>
    <mergeCell ref="A54:A56"/>
    <mergeCell ref="B54:B56"/>
    <mergeCell ref="C54:C56"/>
    <mergeCell ref="D54:D56"/>
    <mergeCell ref="E54:K56"/>
    <mergeCell ref="A57:A59"/>
    <mergeCell ref="L29:L30"/>
    <mergeCell ref="B91:B95"/>
    <mergeCell ref="C91:C94"/>
    <mergeCell ref="E91:E95"/>
    <mergeCell ref="F91:F95"/>
    <mergeCell ref="L85:P85"/>
    <mergeCell ref="G91:G95"/>
    <mergeCell ref="C60:G60"/>
    <mergeCell ref="C85:G85"/>
    <mergeCell ref="B57:B59"/>
    <mergeCell ref="C57:C59"/>
    <mergeCell ref="E57:E58"/>
    <mergeCell ref="F57:F59"/>
    <mergeCell ref="G57:G59"/>
    <mergeCell ref="B64:B66"/>
    <mergeCell ref="C64:C66"/>
    <mergeCell ref="E64:E66"/>
    <mergeCell ref="F64:F66"/>
    <mergeCell ref="G64:G66"/>
    <mergeCell ref="B67:B68"/>
    <mergeCell ref="C67:C68"/>
    <mergeCell ref="E67:E68"/>
    <mergeCell ref="F67:F68"/>
    <mergeCell ref="G67:G68"/>
    <mergeCell ref="G42:G46"/>
    <mergeCell ref="E78:E79"/>
    <mergeCell ref="F78:F79"/>
    <mergeCell ref="G78:G79"/>
    <mergeCell ref="A62:A63"/>
    <mergeCell ref="B62:B63"/>
    <mergeCell ref="C62:K63"/>
    <mergeCell ref="C52:G52"/>
    <mergeCell ref="A64:A66"/>
    <mergeCell ref="A67:A68"/>
    <mergeCell ref="C69:G69"/>
    <mergeCell ref="B70:H70"/>
    <mergeCell ref="B71:P71"/>
    <mergeCell ref="A75:A77"/>
    <mergeCell ref="B75:B77"/>
    <mergeCell ref="C75:C77"/>
    <mergeCell ref="E75:E77"/>
    <mergeCell ref="F75:F77"/>
    <mergeCell ref="G75:G77"/>
    <mergeCell ref="L76:L77"/>
    <mergeCell ref="P67:P68"/>
    <mergeCell ref="P57:P59"/>
    <mergeCell ref="L110:L111"/>
    <mergeCell ref="C101:C104"/>
    <mergeCell ref="E101:E103"/>
    <mergeCell ref="F101:F104"/>
    <mergeCell ref="G101:G104"/>
    <mergeCell ref="A101:A104"/>
    <mergeCell ref="B101:B104"/>
    <mergeCell ref="L105:L108"/>
    <mergeCell ref="A96:A97"/>
    <mergeCell ref="B96:B97"/>
    <mergeCell ref="C96:C97"/>
    <mergeCell ref="E96:E97"/>
    <mergeCell ref="F96:F97"/>
    <mergeCell ref="G96:G97"/>
    <mergeCell ref="B98:B99"/>
    <mergeCell ref="C98:C99"/>
    <mergeCell ref="E98:E99"/>
    <mergeCell ref="P80:P81"/>
    <mergeCell ref="P83:P84"/>
    <mergeCell ref="D2:O2"/>
    <mergeCell ref="A3:O3"/>
    <mergeCell ref="I5:I7"/>
    <mergeCell ref="J5:J7"/>
    <mergeCell ref="K5:K7"/>
    <mergeCell ref="L5:P5"/>
    <mergeCell ref="L6:L7"/>
    <mergeCell ref="M6:M7"/>
    <mergeCell ref="N6:P6"/>
    <mergeCell ref="N29:N30"/>
    <mergeCell ref="O29:O30"/>
    <mergeCell ref="P29:P30"/>
    <mergeCell ref="N31:N32"/>
    <mergeCell ref="O31:O32"/>
    <mergeCell ref="P31:P32"/>
    <mergeCell ref="A42:A46"/>
    <mergeCell ref="B42:B46"/>
    <mergeCell ref="L31:L32"/>
    <mergeCell ref="M31:M32"/>
    <mergeCell ref="C42:C46"/>
    <mergeCell ref="E42:E44"/>
    <mergeCell ref="F42:F46"/>
  </mergeCells>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18</vt:i4>
      </vt:variant>
    </vt:vector>
  </HeadingPairs>
  <TitlesOfParts>
    <vt:vector size="18" baseType="lpstr">
      <vt:lpstr>01</vt:lpstr>
      <vt:lpstr>02</vt:lpstr>
      <vt:lpstr>03</vt:lpstr>
      <vt:lpstr>04</vt:lpstr>
      <vt:lpstr>05</vt:lpstr>
      <vt:lpstr>06</vt:lpstr>
      <vt:lpstr>08</vt:lpstr>
      <vt:lpstr>09</vt:lpstr>
      <vt:lpstr>10</vt:lpstr>
      <vt:lpstr>11</vt:lpstr>
      <vt:lpstr>12</vt:lpstr>
      <vt:lpstr>13</vt:lpstr>
      <vt:lpstr>14</vt:lpstr>
      <vt:lpstr>15</vt:lpstr>
      <vt:lpstr>16</vt:lpstr>
      <vt:lpstr>VšĮ rodikliai</vt:lpstr>
      <vt:lpstr>Įmonių rodikliai</vt:lpstr>
      <vt:lpstr>Priemonių vykdytojų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2023-03-08T14:33:56Z</cp:lastPrinted>
  <dcterms:created xsi:type="dcterms:W3CDTF">1996-10-14T23:33:28Z</dcterms:created>
  <dcterms:modified xsi:type="dcterms:W3CDTF">2023-03-09T13:30:17Z</dcterms:modified>
</cp:coreProperties>
</file>