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2023-06 medziaga\"/>
    </mc:Choice>
  </mc:AlternateContent>
  <bookViews>
    <workbookView xWindow="-108" yWindow="-108" windowWidth="23256" windowHeight="12576" tabRatio="629"/>
  </bookViews>
  <sheets>
    <sheet name="01" sheetId="92" r:id="rId1"/>
    <sheet name="02" sheetId="124" r:id="rId2"/>
    <sheet name="04" sheetId="125" r:id="rId3"/>
    <sheet name="08" sheetId="126" r:id="rId4"/>
    <sheet name="10" sheetId="101" r:id="rId5"/>
    <sheet name="12" sheetId="128" r:id="rId6"/>
    <sheet name="13" sheetId="87" r:id="rId7"/>
    <sheet name="14" sheetId="122" r:id="rId8"/>
    <sheet name="15" sheetId="106" r:id="rId9"/>
    <sheet name="16" sheetId="127" r:id="rId10"/>
    <sheet name="Priemoniu vykdytoju kodai" sheetId="3" r:id="rId11"/>
  </sheets>
  <calcPr calcId="191029"/>
</workbook>
</file>

<file path=xl/calcChain.xml><?xml version="1.0" encoding="utf-8"?>
<calcChain xmlns="http://schemas.openxmlformats.org/spreadsheetml/2006/main">
  <c r="K59" i="125" l="1"/>
  <c r="J59" i="125"/>
  <c r="I59" i="125"/>
  <c r="I55" i="125" s="1"/>
  <c r="K57" i="125"/>
  <c r="J57" i="125"/>
  <c r="J55" i="125" s="1"/>
  <c r="I57" i="125"/>
  <c r="K49" i="125"/>
  <c r="J49" i="125"/>
  <c r="I49" i="125"/>
  <c r="K48" i="125"/>
  <c r="K67" i="125" s="1"/>
  <c r="J48" i="125"/>
  <c r="J67" i="125" s="1"/>
  <c r="I48" i="125"/>
  <c r="K45" i="125"/>
  <c r="J45" i="125"/>
  <c r="I45" i="125"/>
  <c r="K40" i="125"/>
  <c r="J40" i="125"/>
  <c r="J46" i="125" s="1"/>
  <c r="I40" i="125"/>
  <c r="K31" i="125"/>
  <c r="J31" i="125"/>
  <c r="J32" i="125" s="1"/>
  <c r="I31" i="125"/>
  <c r="I50" i="125" s="1"/>
  <c r="K26" i="125"/>
  <c r="J26" i="125"/>
  <c r="I26" i="125"/>
  <c r="K21" i="125"/>
  <c r="J21" i="125"/>
  <c r="I21" i="125"/>
  <c r="I32" i="125" l="1"/>
  <c r="I46" i="125"/>
  <c r="K32" i="125"/>
  <c r="K46" i="125"/>
  <c r="K47" i="125" s="1"/>
  <c r="K50" i="125" s="1"/>
  <c r="K55" i="125"/>
  <c r="J47" i="125"/>
  <c r="J50" i="125" s="1"/>
  <c r="I47" i="125" l="1"/>
  <c r="K95" i="106" l="1"/>
  <c r="J95" i="106"/>
  <c r="I95" i="106"/>
  <c r="K93" i="106"/>
  <c r="J93" i="106"/>
  <c r="I93" i="106"/>
  <c r="K79" i="106"/>
  <c r="J79" i="106"/>
  <c r="I79" i="106"/>
  <c r="J72" i="106"/>
  <c r="K71" i="106"/>
  <c r="K72" i="106" s="1"/>
  <c r="J71" i="106"/>
  <c r="I71" i="106"/>
  <c r="I72" i="106" s="1"/>
  <c r="K64" i="106"/>
  <c r="J64" i="106"/>
  <c r="I64" i="106"/>
  <c r="K59" i="106"/>
  <c r="J59" i="106"/>
  <c r="I59" i="106"/>
  <c r="K53" i="106"/>
  <c r="J53" i="106"/>
  <c r="I53" i="106"/>
  <c r="K49" i="106"/>
  <c r="J49" i="106"/>
  <c r="I49" i="106"/>
  <c r="K44" i="106"/>
  <c r="J44" i="106"/>
  <c r="I44" i="106"/>
  <c r="K38" i="106"/>
  <c r="J38" i="106"/>
  <c r="I38" i="106"/>
  <c r="K33" i="106"/>
  <c r="J33" i="106"/>
  <c r="I33" i="106"/>
  <c r="K27" i="106"/>
  <c r="J27" i="106"/>
  <c r="I27" i="106"/>
  <c r="K19" i="106"/>
  <c r="J19" i="106"/>
  <c r="I19" i="106"/>
  <c r="K15" i="106"/>
  <c r="K65" i="106" s="1"/>
  <c r="K73" i="106" s="1"/>
  <c r="K74" i="106" s="1"/>
  <c r="J15" i="106"/>
  <c r="J65" i="106" s="1"/>
  <c r="J73" i="106" s="1"/>
  <c r="J74" i="106" s="1"/>
  <c r="I15" i="106"/>
  <c r="I65" i="106" s="1"/>
  <c r="I73" i="106" s="1"/>
  <c r="I74" i="106" s="1"/>
  <c r="I227" i="101" l="1"/>
  <c r="I223" i="101"/>
  <c r="K238" i="101"/>
  <c r="J238" i="101"/>
  <c r="I238" i="101"/>
  <c r="K227" i="101"/>
  <c r="J227" i="101"/>
  <c r="K226" i="101"/>
  <c r="J226" i="101"/>
  <c r="I226" i="101"/>
  <c r="K224" i="101"/>
  <c r="J224" i="101"/>
  <c r="I224" i="101"/>
  <c r="K223" i="101"/>
  <c r="J223" i="101"/>
  <c r="K205" i="101"/>
  <c r="J205" i="101"/>
  <c r="I205" i="101"/>
  <c r="K199" i="101"/>
  <c r="J199" i="101"/>
  <c r="I199" i="101"/>
  <c r="K197" i="101"/>
  <c r="J197" i="101"/>
  <c r="I197" i="101"/>
  <c r="K194" i="101"/>
  <c r="J194" i="101"/>
  <c r="I194" i="101"/>
  <c r="K184" i="101"/>
  <c r="J184" i="101"/>
  <c r="I184" i="101"/>
  <c r="K180" i="101"/>
  <c r="J180" i="101"/>
  <c r="I180" i="101"/>
  <c r="K174" i="101"/>
  <c r="J174" i="101"/>
  <c r="I174" i="101"/>
  <c r="K169" i="101"/>
  <c r="J169" i="101"/>
  <c r="I169" i="101"/>
  <c r="K164" i="101"/>
  <c r="J164" i="101"/>
  <c r="I164" i="101"/>
  <c r="K138" i="101"/>
  <c r="J138" i="101"/>
  <c r="I138" i="101"/>
  <c r="P133" i="101"/>
  <c r="O133" i="101"/>
  <c r="N133" i="101"/>
  <c r="K120" i="101"/>
  <c r="J120" i="101"/>
  <c r="I120" i="101"/>
  <c r="K97" i="101"/>
  <c r="J97" i="101"/>
  <c r="I97" i="101"/>
  <c r="K94" i="101"/>
  <c r="J94" i="101"/>
  <c r="I94" i="101"/>
  <c r="K88" i="101"/>
  <c r="J88" i="101"/>
  <c r="I88" i="101"/>
  <c r="K86" i="101"/>
  <c r="J86" i="101"/>
  <c r="I86" i="101"/>
  <c r="K83" i="101"/>
  <c r="J83" i="101"/>
  <c r="I83" i="101"/>
  <c r="K81" i="101"/>
  <c r="J81" i="101"/>
  <c r="I81" i="101"/>
  <c r="K72" i="101"/>
  <c r="J72" i="101"/>
  <c r="I72" i="101"/>
  <c r="K70" i="101"/>
  <c r="J70" i="101"/>
  <c r="I70" i="101"/>
  <c r="K62" i="101"/>
  <c r="K63" i="101" s="1"/>
  <c r="J62" i="101"/>
  <c r="J63" i="101" s="1"/>
  <c r="I62" i="101"/>
  <c r="I63" i="101" s="1"/>
  <c r="K54" i="101"/>
  <c r="K55" i="101" s="1"/>
  <c r="J54" i="101"/>
  <c r="J55" i="101" s="1"/>
  <c r="I54" i="101"/>
  <c r="I55" i="101" s="1"/>
  <c r="K49" i="101"/>
  <c r="J49" i="101"/>
  <c r="I49" i="101"/>
  <c r="K44" i="101"/>
  <c r="J44" i="101"/>
  <c r="I44" i="101"/>
  <c r="K17" i="101"/>
  <c r="K28" i="101" s="1"/>
  <c r="J17" i="101"/>
  <c r="J28" i="101" s="1"/>
  <c r="I17" i="101"/>
  <c r="I28" i="101" s="1"/>
  <c r="P15" i="101"/>
  <c r="O15" i="101"/>
  <c r="N15" i="101"/>
  <c r="K189" i="101" l="1"/>
  <c r="K89" i="101"/>
  <c r="I89" i="101"/>
  <c r="K127" i="101"/>
  <c r="K50" i="101"/>
  <c r="I50" i="101"/>
  <c r="J50" i="101"/>
  <c r="J89" i="101"/>
  <c r="I228" i="101"/>
  <c r="J228" i="101"/>
  <c r="I73" i="101"/>
  <c r="J73" i="101"/>
  <c r="K73" i="101"/>
  <c r="J127" i="101"/>
  <c r="I217" i="101"/>
  <c r="K217" i="101"/>
  <c r="I127" i="101"/>
  <c r="J189" i="101"/>
  <c r="J217" i="101"/>
  <c r="K228" i="101"/>
  <c r="I189" i="101"/>
  <c r="K74" i="101"/>
  <c r="I74" i="101" l="1"/>
  <c r="J128" i="101"/>
  <c r="K128" i="101"/>
  <c r="I128" i="101"/>
  <c r="K218" i="101"/>
  <c r="J74" i="101"/>
  <c r="I218" i="101"/>
  <c r="J218" i="101"/>
  <c r="I220" i="101"/>
  <c r="I219" i="101" s="1"/>
  <c r="J220" i="101" l="1"/>
  <c r="J219" i="101" s="1"/>
  <c r="K220" i="101"/>
  <c r="K219" i="101" s="1"/>
  <c r="J390" i="124"/>
  <c r="K390" i="124"/>
  <c r="I390" i="124"/>
  <c r="I485" i="124"/>
  <c r="I120" i="87" l="1"/>
  <c r="I61" i="127"/>
  <c r="K485" i="124"/>
  <c r="J485" i="124"/>
  <c r="K478" i="124"/>
  <c r="J478" i="124"/>
  <c r="K464" i="124"/>
  <c r="J464" i="124"/>
  <c r="I464" i="124"/>
  <c r="K460" i="124"/>
  <c r="J460" i="124"/>
  <c r="I460" i="124"/>
  <c r="K456" i="124"/>
  <c r="J456" i="124"/>
  <c r="I456" i="124"/>
  <c r="K452" i="124"/>
  <c r="J452" i="124"/>
  <c r="I452" i="124"/>
  <c r="K445" i="124"/>
  <c r="J445" i="124"/>
  <c r="I445" i="124"/>
  <c r="I438" i="124"/>
  <c r="K437" i="124"/>
  <c r="J437" i="124"/>
  <c r="I437" i="124"/>
  <c r="K436" i="124"/>
  <c r="J436" i="124"/>
  <c r="I436" i="124"/>
  <c r="K435" i="124"/>
  <c r="J435" i="124"/>
  <c r="I435" i="124"/>
  <c r="K434" i="124"/>
  <c r="J434" i="124"/>
  <c r="I434" i="124"/>
  <c r="K433" i="124"/>
  <c r="J433" i="124"/>
  <c r="I433" i="124"/>
  <c r="K426" i="124"/>
  <c r="J426" i="124"/>
  <c r="I426" i="124"/>
  <c r="K419" i="124"/>
  <c r="J419" i="124"/>
  <c r="I419" i="124"/>
  <c r="K412" i="124"/>
  <c r="J412" i="124"/>
  <c r="I412" i="124"/>
  <c r="K405" i="124"/>
  <c r="J405" i="124"/>
  <c r="I405" i="124"/>
  <c r="K398" i="124"/>
  <c r="J398" i="124"/>
  <c r="I398" i="124"/>
  <c r="K389" i="124"/>
  <c r="J389" i="124"/>
  <c r="I389" i="124"/>
  <c r="K388" i="124"/>
  <c r="J388" i="124"/>
  <c r="I388" i="124"/>
  <c r="K387" i="124"/>
  <c r="J387" i="124"/>
  <c r="I387" i="124"/>
  <c r="K386" i="124"/>
  <c r="J386" i="124"/>
  <c r="I386" i="124"/>
  <c r="K385" i="124"/>
  <c r="J385" i="124"/>
  <c r="I385" i="124"/>
  <c r="K378" i="124"/>
  <c r="J378" i="124"/>
  <c r="I378" i="124"/>
  <c r="K372" i="124"/>
  <c r="J372" i="124"/>
  <c r="I372" i="124"/>
  <c r="K365" i="124"/>
  <c r="J365" i="124"/>
  <c r="I365" i="124"/>
  <c r="K364" i="124"/>
  <c r="J364" i="124"/>
  <c r="I364" i="124"/>
  <c r="K363" i="124"/>
  <c r="J363" i="124"/>
  <c r="I363" i="124"/>
  <c r="K362" i="124"/>
  <c r="J362" i="124"/>
  <c r="I362" i="124"/>
  <c r="K361" i="124"/>
  <c r="J361" i="124"/>
  <c r="I361" i="124"/>
  <c r="K354" i="124"/>
  <c r="J354" i="124"/>
  <c r="I354" i="124"/>
  <c r="K348" i="124"/>
  <c r="J348" i="124"/>
  <c r="I348" i="124"/>
  <c r="K342" i="124"/>
  <c r="J342" i="124"/>
  <c r="I342" i="124"/>
  <c r="K336" i="124"/>
  <c r="J336" i="124"/>
  <c r="I336" i="124"/>
  <c r="K330" i="124"/>
  <c r="J330" i="124"/>
  <c r="I330" i="124"/>
  <c r="K324" i="124"/>
  <c r="J324" i="124"/>
  <c r="I324" i="124"/>
  <c r="K318" i="124"/>
  <c r="J318" i="124"/>
  <c r="I318" i="124"/>
  <c r="K312" i="124"/>
  <c r="J312" i="124"/>
  <c r="I312" i="124"/>
  <c r="K305" i="124"/>
  <c r="J305" i="124"/>
  <c r="I305" i="124"/>
  <c r="K304" i="124"/>
  <c r="J304" i="124"/>
  <c r="I304" i="124"/>
  <c r="K303" i="124"/>
  <c r="J303" i="124"/>
  <c r="I303" i="124"/>
  <c r="K302" i="124"/>
  <c r="J302" i="124"/>
  <c r="I302" i="124"/>
  <c r="K301" i="124"/>
  <c r="J301" i="124"/>
  <c r="I301" i="124"/>
  <c r="K297" i="124"/>
  <c r="J297" i="124"/>
  <c r="I297" i="124"/>
  <c r="K290" i="124"/>
  <c r="J290" i="124"/>
  <c r="I290" i="124"/>
  <c r="K289" i="124"/>
  <c r="J289" i="124"/>
  <c r="I289" i="124"/>
  <c r="K288" i="124"/>
  <c r="J288" i="124"/>
  <c r="I288" i="124"/>
  <c r="K287" i="124"/>
  <c r="J287" i="124"/>
  <c r="I287" i="124"/>
  <c r="K286" i="124"/>
  <c r="J286" i="124"/>
  <c r="I286" i="124"/>
  <c r="K282" i="124"/>
  <c r="J282" i="124"/>
  <c r="I282" i="124"/>
  <c r="I274" i="124"/>
  <c r="K273" i="124"/>
  <c r="J273" i="124"/>
  <c r="I273" i="124"/>
  <c r="K272" i="124"/>
  <c r="J272" i="124"/>
  <c r="I272" i="124"/>
  <c r="K271" i="124"/>
  <c r="J271" i="124"/>
  <c r="I271" i="124"/>
  <c r="K270" i="124"/>
  <c r="J270" i="124"/>
  <c r="I270" i="124"/>
  <c r="K269" i="124"/>
  <c r="J269" i="124"/>
  <c r="I269" i="124"/>
  <c r="K262" i="124"/>
  <c r="J262" i="124"/>
  <c r="I262" i="124"/>
  <c r="K255" i="124"/>
  <c r="J255" i="124"/>
  <c r="I255" i="124"/>
  <c r="K254" i="124"/>
  <c r="J254" i="124"/>
  <c r="I254" i="124"/>
  <c r="K253" i="124"/>
  <c r="J253" i="124"/>
  <c r="I253" i="124"/>
  <c r="K252" i="124"/>
  <c r="J252" i="124"/>
  <c r="I252" i="124"/>
  <c r="K251" i="124"/>
  <c r="J251" i="124"/>
  <c r="I251" i="124"/>
  <c r="K247" i="124"/>
  <c r="K248" i="124" s="1"/>
  <c r="J247" i="124"/>
  <c r="J248" i="124" s="1"/>
  <c r="I247" i="124"/>
  <c r="I248" i="124" s="1"/>
  <c r="K238" i="124"/>
  <c r="J238" i="124"/>
  <c r="I238" i="124"/>
  <c r="K231" i="124"/>
  <c r="J231" i="124"/>
  <c r="I231" i="124"/>
  <c r="K230" i="124"/>
  <c r="J230" i="124"/>
  <c r="I230" i="124"/>
  <c r="K229" i="124"/>
  <c r="J229" i="124"/>
  <c r="I229" i="124"/>
  <c r="K228" i="124"/>
  <c r="J228" i="124"/>
  <c r="I228" i="124"/>
  <c r="K227" i="124"/>
  <c r="K232" i="124" s="1"/>
  <c r="K239" i="124" s="1"/>
  <c r="J227" i="124"/>
  <c r="I227" i="124"/>
  <c r="K220" i="124"/>
  <c r="J220" i="124"/>
  <c r="I220" i="124"/>
  <c r="K214" i="124"/>
  <c r="J214" i="124"/>
  <c r="I214" i="124"/>
  <c r="K208" i="124"/>
  <c r="J208" i="124"/>
  <c r="I208" i="124"/>
  <c r="K202" i="124"/>
  <c r="J202" i="124"/>
  <c r="I202" i="124"/>
  <c r="K196" i="124"/>
  <c r="J196" i="124"/>
  <c r="I196" i="124"/>
  <c r="K190" i="124"/>
  <c r="J190" i="124"/>
  <c r="I190" i="124"/>
  <c r="I184" i="124"/>
  <c r="K171" i="124"/>
  <c r="J171" i="124"/>
  <c r="I171" i="124"/>
  <c r="K170" i="124"/>
  <c r="J170" i="124"/>
  <c r="I170" i="124"/>
  <c r="K169" i="124"/>
  <c r="J169" i="124"/>
  <c r="I169" i="124"/>
  <c r="K168" i="124"/>
  <c r="J168" i="124"/>
  <c r="I168" i="124"/>
  <c r="K167" i="124"/>
  <c r="J167" i="124"/>
  <c r="I167" i="124"/>
  <c r="K160" i="124"/>
  <c r="K161" i="124" s="1"/>
  <c r="J160" i="124"/>
  <c r="J161" i="124" s="1"/>
  <c r="I160" i="124"/>
  <c r="I161" i="124" s="1"/>
  <c r="K151" i="124"/>
  <c r="J151" i="124"/>
  <c r="I151" i="124"/>
  <c r="K144" i="124"/>
  <c r="J144" i="124"/>
  <c r="I144" i="124"/>
  <c r="K143" i="124"/>
  <c r="J143" i="124"/>
  <c r="I143" i="124"/>
  <c r="K142" i="124"/>
  <c r="J142" i="124"/>
  <c r="I142" i="124"/>
  <c r="K141" i="124"/>
  <c r="J141" i="124"/>
  <c r="I141" i="124"/>
  <c r="K140" i="124"/>
  <c r="J140" i="124"/>
  <c r="I140" i="124"/>
  <c r="K139" i="124"/>
  <c r="J139" i="124"/>
  <c r="I139" i="124"/>
  <c r="K133" i="124"/>
  <c r="J133" i="124"/>
  <c r="I133" i="124"/>
  <c r="K126" i="124"/>
  <c r="J126" i="124"/>
  <c r="I126" i="124"/>
  <c r="K125" i="124"/>
  <c r="J125" i="124"/>
  <c r="I125" i="124"/>
  <c r="K124" i="124"/>
  <c r="J124" i="124"/>
  <c r="I124" i="124"/>
  <c r="K123" i="124"/>
  <c r="J123" i="124"/>
  <c r="I123" i="124"/>
  <c r="K122" i="124"/>
  <c r="J122" i="124"/>
  <c r="I122" i="124"/>
  <c r="K115" i="124"/>
  <c r="J115" i="124"/>
  <c r="I115" i="124"/>
  <c r="K108" i="124"/>
  <c r="J108" i="124"/>
  <c r="I108" i="124"/>
  <c r="K102" i="124"/>
  <c r="J102" i="124"/>
  <c r="I102" i="124"/>
  <c r="K95" i="124"/>
  <c r="K479" i="124" s="1"/>
  <c r="J95" i="124"/>
  <c r="J479" i="124" s="1"/>
  <c r="I95" i="124"/>
  <c r="I479" i="124" s="1"/>
  <c r="K94" i="124"/>
  <c r="J94" i="124"/>
  <c r="I94" i="124"/>
  <c r="K93" i="124"/>
  <c r="J93" i="124"/>
  <c r="I93" i="124"/>
  <c r="K92" i="124"/>
  <c r="J92" i="124"/>
  <c r="I92" i="124"/>
  <c r="K91" i="124"/>
  <c r="J91" i="124"/>
  <c r="I91" i="124"/>
  <c r="K90" i="124"/>
  <c r="J90" i="124"/>
  <c r="I90" i="124"/>
  <c r="K89" i="124"/>
  <c r="J89" i="124"/>
  <c r="I89" i="124"/>
  <c r="K83" i="124"/>
  <c r="J83" i="124"/>
  <c r="I83" i="124"/>
  <c r="K77" i="124"/>
  <c r="J77" i="124"/>
  <c r="I77" i="124"/>
  <c r="K70" i="124"/>
  <c r="J70" i="124"/>
  <c r="I70" i="124"/>
  <c r="K69" i="124"/>
  <c r="J69" i="124"/>
  <c r="I69" i="124"/>
  <c r="K68" i="124"/>
  <c r="J68" i="124"/>
  <c r="I68" i="124"/>
  <c r="K67" i="124"/>
  <c r="J67" i="124"/>
  <c r="I67" i="124"/>
  <c r="K66" i="124"/>
  <c r="J66" i="124"/>
  <c r="I66" i="124"/>
  <c r="K59" i="124"/>
  <c r="J59" i="124"/>
  <c r="I59" i="124"/>
  <c r="K53" i="124"/>
  <c r="J53" i="124"/>
  <c r="I53" i="124"/>
  <c r="K46" i="124"/>
  <c r="J46" i="124"/>
  <c r="I46" i="124"/>
  <c r="K45" i="124"/>
  <c r="J45" i="124"/>
  <c r="I45" i="124"/>
  <c r="K44" i="124"/>
  <c r="J44" i="124"/>
  <c r="I44" i="124"/>
  <c r="K43" i="124"/>
  <c r="J43" i="124"/>
  <c r="I43" i="124"/>
  <c r="K42" i="124"/>
  <c r="J42" i="124"/>
  <c r="I42" i="124"/>
  <c r="K41" i="124"/>
  <c r="J41" i="124"/>
  <c r="I41" i="124"/>
  <c r="K35" i="124"/>
  <c r="J35" i="124"/>
  <c r="I35" i="124"/>
  <c r="K29" i="124"/>
  <c r="J29" i="124"/>
  <c r="I29" i="124"/>
  <c r="K23" i="124"/>
  <c r="J23" i="124"/>
  <c r="I23" i="124"/>
  <c r="K16" i="124"/>
  <c r="J16" i="124"/>
  <c r="I16" i="124"/>
  <c r="K15" i="124"/>
  <c r="J15" i="124"/>
  <c r="I15" i="124"/>
  <c r="K14" i="124"/>
  <c r="J14" i="124"/>
  <c r="I14" i="124"/>
  <c r="K13" i="124"/>
  <c r="J13" i="124"/>
  <c r="I13" i="124"/>
  <c r="K12" i="124"/>
  <c r="J12" i="124"/>
  <c r="I12" i="124"/>
  <c r="I306" i="124" l="1"/>
  <c r="I355" i="124" s="1"/>
  <c r="J366" i="124"/>
  <c r="J379" i="124" s="1"/>
  <c r="J380" i="124" s="1"/>
  <c r="I256" i="124"/>
  <c r="I263" i="124" s="1"/>
  <c r="J439" i="124"/>
  <c r="J465" i="124" s="1"/>
  <c r="J466" i="124" s="1"/>
  <c r="I477" i="124"/>
  <c r="J474" i="124"/>
  <c r="K145" i="124"/>
  <c r="K127" i="124"/>
  <c r="J306" i="124"/>
  <c r="J355" i="124" s="1"/>
  <c r="I475" i="124"/>
  <c r="K477" i="124"/>
  <c r="I96" i="124"/>
  <c r="K172" i="124"/>
  <c r="K221" i="124" s="1"/>
  <c r="K222" i="124" s="1"/>
  <c r="I232" i="124"/>
  <c r="I239" i="124" s="1"/>
  <c r="I264" i="124" s="1"/>
  <c r="I127" i="124"/>
  <c r="J96" i="124"/>
  <c r="J232" i="124"/>
  <c r="J239" i="124" s="1"/>
  <c r="I291" i="124"/>
  <c r="I298" i="124" s="1"/>
  <c r="K291" i="124"/>
  <c r="K298" i="124" s="1"/>
  <c r="I474" i="124"/>
  <c r="J291" i="124"/>
  <c r="J298" i="124" s="1"/>
  <c r="I366" i="124"/>
  <c r="I379" i="124" s="1"/>
  <c r="I380" i="124" s="1"/>
  <c r="J473" i="124"/>
  <c r="J71" i="124"/>
  <c r="J116" i="124" s="1"/>
  <c r="J117" i="124" s="1"/>
  <c r="J275" i="124"/>
  <c r="J283" i="124" s="1"/>
  <c r="I478" i="124"/>
  <c r="K71" i="124"/>
  <c r="K473" i="124"/>
  <c r="J145" i="124"/>
  <c r="J152" i="124" s="1"/>
  <c r="J162" i="124" s="1"/>
  <c r="K275" i="124"/>
  <c r="K283" i="124" s="1"/>
  <c r="K474" i="124"/>
  <c r="J477" i="124"/>
  <c r="J47" i="124"/>
  <c r="K439" i="124"/>
  <c r="K465" i="124" s="1"/>
  <c r="K466" i="124" s="1"/>
  <c r="J127" i="124"/>
  <c r="K17" i="124"/>
  <c r="I47" i="124"/>
  <c r="K47" i="124"/>
  <c r="K306" i="124"/>
  <c r="K355" i="124" s="1"/>
  <c r="K366" i="124"/>
  <c r="K379" i="124" s="1"/>
  <c r="K380" i="124" s="1"/>
  <c r="J475" i="124"/>
  <c r="I145" i="124"/>
  <c r="I152" i="124" s="1"/>
  <c r="I162" i="124" s="1"/>
  <c r="I172" i="124"/>
  <c r="I221" i="124" s="1"/>
  <c r="I222" i="124" s="1"/>
  <c r="J256" i="124"/>
  <c r="J263" i="124" s="1"/>
  <c r="I476" i="124"/>
  <c r="I71" i="124"/>
  <c r="I116" i="124" s="1"/>
  <c r="I117" i="124" s="1"/>
  <c r="I473" i="124"/>
  <c r="K475" i="124"/>
  <c r="J172" i="124"/>
  <c r="J221" i="124" s="1"/>
  <c r="J222" i="124" s="1"/>
  <c r="K256" i="124"/>
  <c r="K263" i="124" s="1"/>
  <c r="K264" i="124" s="1"/>
  <c r="I275" i="124"/>
  <c r="I283" i="124" s="1"/>
  <c r="K391" i="124"/>
  <c r="K427" i="124" s="1"/>
  <c r="K428" i="124" s="1"/>
  <c r="J391" i="124"/>
  <c r="J427" i="124" s="1"/>
  <c r="J428" i="124" s="1"/>
  <c r="I439" i="124"/>
  <c r="I465" i="124" s="1"/>
  <c r="I466" i="124" s="1"/>
  <c r="I391" i="124"/>
  <c r="I427" i="124" s="1"/>
  <c r="I428" i="124" s="1"/>
  <c r="K96" i="124"/>
  <c r="K116" i="124" s="1"/>
  <c r="K117" i="124" s="1"/>
  <c r="J476" i="124"/>
  <c r="K476" i="124"/>
  <c r="I17" i="124"/>
  <c r="J17" i="124"/>
  <c r="J356" i="124" l="1"/>
  <c r="J264" i="124"/>
  <c r="I60" i="124"/>
  <c r="I61" i="124" s="1"/>
  <c r="K152" i="124"/>
  <c r="K162" i="124" s="1"/>
  <c r="I480" i="124"/>
  <c r="J480" i="124"/>
  <c r="J60" i="124"/>
  <c r="J61" i="124" s="1"/>
  <c r="K356" i="124"/>
  <c r="K480" i="124"/>
  <c r="I356" i="124"/>
  <c r="K60" i="124"/>
  <c r="K61" i="124" s="1"/>
  <c r="I468" i="124"/>
  <c r="I467" i="124" s="1"/>
  <c r="J468" i="124" l="1"/>
  <c r="J467" i="124" s="1"/>
  <c r="K468" i="124"/>
  <c r="K467" i="124" s="1"/>
  <c r="K42" i="128"/>
  <c r="J42" i="128"/>
  <c r="I42" i="128"/>
  <c r="K33" i="128"/>
  <c r="J33" i="128"/>
  <c r="I33" i="128"/>
  <c r="K31" i="128"/>
  <c r="J31" i="128"/>
  <c r="I31" i="128"/>
  <c r="K29" i="128"/>
  <c r="K34" i="128" s="1"/>
  <c r="J29" i="128"/>
  <c r="I29" i="128"/>
  <c r="K24" i="128"/>
  <c r="J24" i="128"/>
  <c r="I24" i="128"/>
  <c r="K22" i="128"/>
  <c r="J22" i="128"/>
  <c r="I22" i="128"/>
  <c r="K18" i="128"/>
  <c r="J18" i="128"/>
  <c r="I18" i="128"/>
  <c r="J34" i="128" l="1"/>
  <c r="K25" i="128"/>
  <c r="J25" i="128"/>
  <c r="J35" i="128" s="1"/>
  <c r="J37" i="128" s="1"/>
  <c r="J36" i="128" s="1"/>
  <c r="I34" i="128"/>
  <c r="I25" i="128"/>
  <c r="I35" i="128" s="1"/>
  <c r="I37" i="128" s="1"/>
  <c r="I36" i="128" s="1"/>
  <c r="K35" i="128"/>
  <c r="K37" i="128" s="1"/>
  <c r="K36" i="128" s="1"/>
  <c r="I22" i="92" l="1"/>
  <c r="I64" i="92"/>
  <c r="J57" i="122"/>
  <c r="K57" i="122"/>
  <c r="I57" i="122"/>
  <c r="J61" i="127"/>
  <c r="K61" i="127"/>
  <c r="K38" i="127"/>
  <c r="J38" i="127"/>
  <c r="I38" i="127"/>
  <c r="K32" i="127"/>
  <c r="J32" i="127"/>
  <c r="I32" i="127"/>
  <c r="K30" i="127"/>
  <c r="J30" i="127"/>
  <c r="I30" i="127"/>
  <c r="K21" i="127"/>
  <c r="J21" i="127"/>
  <c r="I21" i="127"/>
  <c r="K56" i="126"/>
  <c r="J56" i="126"/>
  <c r="I56" i="126"/>
  <c r="K39" i="126"/>
  <c r="K40" i="126" s="1"/>
  <c r="J39" i="126"/>
  <c r="J40" i="126" s="1"/>
  <c r="I39" i="126"/>
  <c r="I40" i="126" s="1"/>
  <c r="K33" i="126"/>
  <c r="J33" i="126"/>
  <c r="I33" i="126"/>
  <c r="K21" i="126"/>
  <c r="J21" i="126"/>
  <c r="I21" i="126"/>
  <c r="K14" i="126"/>
  <c r="J14" i="126"/>
  <c r="I14" i="126"/>
  <c r="I40" i="127" l="1"/>
  <c r="I42" i="127" s="1"/>
  <c r="I41" i="127" s="1"/>
  <c r="J40" i="127"/>
  <c r="J42" i="127" s="1"/>
  <c r="J41" i="127" s="1"/>
  <c r="K39" i="127"/>
  <c r="I39" i="127"/>
  <c r="J39" i="127"/>
  <c r="K40" i="127"/>
  <c r="K42" i="127" s="1"/>
  <c r="K41" i="127" s="1"/>
  <c r="J22" i="126"/>
  <c r="J23" i="126" s="1"/>
  <c r="K22" i="126"/>
  <c r="K23" i="126" s="1"/>
  <c r="I22" i="126"/>
  <c r="I23" i="126" s="1"/>
  <c r="K41" i="126"/>
  <c r="I41" i="126"/>
  <c r="J41" i="126"/>
  <c r="J42" i="126" l="1"/>
  <c r="I42" i="126"/>
  <c r="K42" i="126"/>
  <c r="I24" i="87" l="1"/>
  <c r="I40" i="92" l="1"/>
  <c r="K130" i="87" l="1"/>
  <c r="J130" i="87"/>
  <c r="I130" i="87"/>
  <c r="K125" i="87"/>
  <c r="J125" i="87"/>
  <c r="I125" i="87"/>
  <c r="K124" i="87"/>
  <c r="J124" i="87"/>
  <c r="I124" i="87"/>
  <c r="K123" i="87"/>
  <c r="J123" i="87"/>
  <c r="I123" i="87"/>
  <c r="K122" i="87"/>
  <c r="J122" i="87"/>
  <c r="I122" i="87"/>
  <c r="K121" i="87"/>
  <c r="J121" i="87"/>
  <c r="I121" i="87"/>
  <c r="K120" i="87"/>
  <c r="J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50" i="122" l="1"/>
  <c r="J51" i="122" s="1"/>
  <c r="K50" i="122"/>
  <c r="K51" i="122" s="1"/>
  <c r="I50" i="122"/>
  <c r="I51" i="122" s="1"/>
  <c r="K45" i="122" l="1"/>
  <c r="J45" i="122"/>
  <c r="I45" i="122"/>
  <c r="K35" i="122"/>
  <c r="K46" i="122" s="1"/>
  <c r="J35" i="122"/>
  <c r="J46" i="122" s="1"/>
  <c r="I35" i="122"/>
  <c r="K25" i="122"/>
  <c r="J25" i="122"/>
  <c r="I25" i="122"/>
  <c r="K20" i="122"/>
  <c r="J20" i="122"/>
  <c r="I20" i="122"/>
  <c r="K17" i="122"/>
  <c r="J17" i="122"/>
  <c r="I17" i="122"/>
  <c r="I46" i="122" l="1"/>
  <c r="K26" i="122"/>
  <c r="K52" i="122" s="1"/>
  <c r="K53" i="122" s="1"/>
  <c r="J26" i="122"/>
  <c r="J52" i="122" s="1"/>
  <c r="J53" i="122" s="1"/>
  <c r="I26" i="122"/>
  <c r="I52" i="122" l="1"/>
  <c r="I53" i="122" s="1"/>
  <c r="J40" i="92"/>
  <c r="K40" i="92"/>
  <c r="J22" i="92" l="1"/>
  <c r="K22" i="92"/>
  <c r="I29" i="92"/>
  <c r="J29" i="92"/>
  <c r="K29" i="92"/>
  <c r="I31" i="92"/>
  <c r="J31" i="92"/>
  <c r="K31" i="92"/>
  <c r="I33" i="92"/>
  <c r="J33" i="92"/>
  <c r="K33" i="92"/>
  <c r="I35" i="92"/>
  <c r="J35" i="92"/>
  <c r="K35" i="92"/>
  <c r="I37" i="92"/>
  <c r="J37" i="92"/>
  <c r="K37"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J64" i="92"/>
  <c r="K64" i="92"/>
  <c r="I66" i="92"/>
  <c r="J66" i="92"/>
  <c r="K66" i="92"/>
  <c r="I68" i="92"/>
  <c r="J68" i="92"/>
  <c r="K68" i="92"/>
  <c r="I70" i="92"/>
  <c r="J70" i="92"/>
  <c r="K70" i="92"/>
  <c r="I72" i="92"/>
  <c r="J72" i="92"/>
  <c r="K72" i="92"/>
  <c r="J104" i="92"/>
  <c r="K104" i="92"/>
  <c r="I73" i="92" l="1"/>
  <c r="I112" i="92" s="1"/>
  <c r="I104" i="92" s="1"/>
  <c r="I41" i="92"/>
  <c r="J41" i="92"/>
  <c r="K73" i="92"/>
  <c r="J73" i="92"/>
  <c r="K41" i="92"/>
  <c r="J74" i="92" l="1"/>
  <c r="J76" i="92" s="1"/>
  <c r="J75" i="92" s="1"/>
  <c r="K74" i="92"/>
  <c r="K76" i="92" s="1"/>
  <c r="K75" i="92" s="1"/>
  <c r="I74" i="92"/>
  <c r="I76" i="92" s="1"/>
  <c r="I75" i="92" s="1"/>
</calcChain>
</file>

<file path=xl/sharedStrings.xml><?xml version="1.0" encoding="utf-8"?>
<sst xmlns="http://schemas.openxmlformats.org/spreadsheetml/2006/main" count="3655" uniqueCount="1014">
  <si>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</si>
  <si>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</si>
  <si>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</si>
  <si>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</si>
  <si>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</si>
  <si>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</si>
  <si>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</si>
  <si>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</si>
  <si>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</si>
  <si>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</si>
  <si>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</si>
  <si>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</si>
  <si>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</si>
  <si>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</si>
  <si>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</si>
  <si>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</si>
  <si>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</si>
  <si>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</si>
  <si>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</si>
  <si>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</si>
  <si>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</si>
  <si>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</si>
  <si>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</si>
  <si>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</si>
  <si>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</si>
  <si>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</si>
  <si>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</si>
  <si>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</si>
  <si>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</si>
  <si>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</si>
  <si>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</si>
  <si>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</si>
  <si>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</si>
  <si>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</si>
  <si>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</si>
  <si>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</si>
  <si>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</si>
  <si>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</si>
  <si>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</si>
  <si>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</si>
  <si>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</si>
  <si>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</si>
  <si>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</si>
  <si>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</si>
  <si>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</si>
  <si>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</si>
  <si>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</si>
  <si>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</si>
  <si>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</si>
  <si>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</si>
  <si>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</si>
  <si>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</si>
  <si>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</si>
  <si>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</si>
  <si>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</si>
  <si>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</si>
  <si>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</si>
  <si>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</si>
  <si>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</si>
  <si>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</si>
  <si>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</si>
  <si>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</si>
  <si>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</si>
  <si>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</si>
  <si>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</si>
  <si>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</si>
  <si>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</si>
  <si>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</si>
  <si>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</si>
  <si>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</si>
  <si>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</si>
  <si>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</si>
  <si>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</si>
  <si>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</si>
  <si>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</si>
  <si>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</si>
  <si>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</si>
  <si>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</si>
  <si>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</si>
  <si>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</si>
  <si>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</si>
  <si>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</si>
  <si>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</si>
  <si>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</si>
  <si>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</si>
  <si>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</si>
  <si>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</si>
  <si>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</si>
  <si>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</si>
  <si>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</si>
  <si>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</si>
  <si>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</si>
  <si>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</si>
  <si>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</si>
  <si>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</si>
  <si>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</si>
  <si>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</si>
  <si>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</si>
  <si>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</si>
  <si>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</si>
  <si>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</si>
  <si>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</si>
  <si>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</si>
  <si>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</si>
  <si>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</si>
  <si>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</si>
  <si>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</si>
  <si>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</si>
  <si>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</si>
  <si>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</si>
  <si>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</si>
  <si>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</si>
  <si>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</si>
  <si>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</si>
  <si>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</si>
  <si>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</si>
  <si>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</si>
  <si>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</si>
  <si>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</si>
  <si>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</si>
  <si>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</si>
  <si>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</si>
  <si>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</si>
  <si>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</si>
  <si>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</si>
  <si>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</si>
  <si>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</si>
  <si>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</si>
  <si>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</si>
  <si>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</si>
  <si>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</si>
  <si>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</si>
  <si>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</si>
  <si>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</si>
  <si>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</si>
  <si>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</si>
  <si>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</si>
  <si>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</si>
  <si>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</si>
  <si>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</si>
  <si>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</si>
  <si>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</si>
  <si>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</si>
  <si>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</si>
  <si>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</si>
  <si>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</si>
  <si>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</si>
  <si>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</si>
  <si>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</si>
  <si>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</si>
  <si>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</si>
  <si>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</si>
  <si>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</si>
  <si>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</si>
  <si>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</si>
  <si>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</si>
  <si>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</si>
  <si>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</si>
  <si>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</si>
  <si>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</si>
  <si>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</si>
  <si>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</si>
  <si>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</si>
  <si>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</si>
  <si>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</si>
  <si>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</si>
  <si>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</si>
  <si>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</si>
  <si>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</si>
  <si>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</si>
  <si>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</si>
  <si>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</si>
  <si>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</si>
  <si>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</si>
  <si>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</si>
  <si>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</si>
  <si>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</si>
  <si>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</si>
  <si>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</si>
  <si>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</si>
  <si>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</si>
  <si>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</si>
  <si>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</si>
  <si>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</si>
  <si>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</si>
  <si>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</si>
  <si>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</si>
  <si>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</si>
  <si>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</si>
  <si>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</si>
  <si>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</si>
  <si>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</si>
  <si>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</si>
  <si>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</si>
  <si>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</si>
  <si>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</si>
  <si>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</si>
  <si>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</si>
  <si>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</si>
  <si>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</si>
  <si>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</si>
  <si>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</si>
  <si>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</si>
  <si>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</si>
  <si>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</si>
  <si>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</si>
  <si>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</si>
  <si>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</si>
  <si>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</si>
  <si>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</si>
  <si>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</si>
  <si>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</si>
  <si>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</si>
  <si>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</si>
  <si>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</si>
  <si>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</si>
  <si>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</si>
  <si>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</si>
  <si>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</si>
  <si>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</si>
  <si>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</si>
  <si>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</si>
  <si>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</si>
  <si>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</si>
  <si>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</si>
  <si>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</si>
  <si>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</si>
  <si>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</si>
  <si>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</si>
  <si>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</si>
  <si>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</si>
  <si>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</si>
  <si>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</si>
  <si>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</si>
  <si>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</si>
  <si>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</si>
  <si>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</si>
  <si>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</si>
  <si>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</si>
  <si>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</si>
  <si>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</si>
  <si>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</si>
  <si>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</si>
  <si>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</si>
  <si>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</si>
  <si>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</si>
  <si>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</si>
  <si>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</si>
  <si>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</si>
  <si>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</si>
  <si>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</si>
  <si>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</si>
  <si>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</si>
  <si>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</si>
  <si>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</si>
  <si>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</si>
  <si>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</si>
  <si>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</si>
  <si>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</si>
  <si>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</si>
  <si>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</si>
  <si>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</si>
  <si>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</si>
  <si>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</si>
  <si>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</si>
  <si>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</si>
  <si>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</si>
  <si>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</si>
  <si>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</si>
  <si>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</si>
  <si>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</si>
  <si>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</si>
  <si>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</si>
  <si>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</si>
  <si>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</si>
  <si>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</si>
  <si>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</si>
  <si>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</si>
  <si>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</si>
  <si>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</si>
  <si>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</si>
  <si>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</si>
  <si>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</si>
  <si>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</si>
  <si>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</si>
  <si>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</si>
  <si>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</si>
  <si>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</si>
  <si>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</si>
  <si>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</si>
  <si>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</si>
  <si>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</si>
  <si>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</si>
  <si>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</si>
  <si>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</si>
  <si>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</si>
  <si>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</si>
  <si>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</si>
  <si>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</si>
  <si>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</si>
  <si>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</si>
  <si>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</si>
  <si>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</si>
  <si>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</si>
  <si>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</si>
  <si>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</si>
  <si>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</si>
  <si>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</si>
  <si>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</si>
  <si>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</si>
  <si>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</si>
  <si>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</si>
  <si>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</si>
  <si>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</si>
  <si>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</si>
  <si>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</si>
  <si>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Paslaugas gavusių asmenų skaičius</t>
  </si>
  <si>
    <t>Įstaigų, dalyvaujančių projekte gerinant teikiamų paslaugų kokybę, skaičius</t>
  </si>
  <si>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</si>
  <si>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</si>
  <si>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</si>
  <si>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</si>
  <si>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</si>
  <si>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</si>
  <si>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</si>
  <si>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</si>
  <si>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</si>
  <si>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</si>
  <si>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</si>
  <si>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</si>
  <si>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</si>
  <si>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</si>
  <si>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</si>
  <si>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</si>
  <si>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</si>
  <si>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</si>
  <si>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</si>
  <si>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</si>
  <si>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</si>
  <si>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</si>
  <si>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</si>
  <si>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</si>
  <si>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</si>
  <si>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</si>
  <si>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</si>
  <si>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</si>
  <si>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</si>
  <si>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</si>
  <si>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</si>
  <si>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</si>
  <si>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</si>
  <si>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</si>
  <si>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</si>
  <si>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</si>
  <si>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</si>
  <si>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</si>
  <si>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</si>
  <si>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</si>
  <si>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</si>
  <si>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</si>
  <si>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</si>
  <si>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</si>
  <si>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</si>
  <si>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</si>
  <si>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</si>
  <si>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</si>
  <si>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</si>
  <si>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</si>
  <si>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</si>
  <si>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</si>
  <si>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</si>
  <si>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</si>
  <si>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</si>
  <si>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</si>
  <si>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Savivaldybės Tarybos narių skaičius</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</si>
  <si>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</si>
  <si>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</si>
  <si>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</si>
  <si>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</si>
  <si>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</si>
  <si>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</si>
  <si>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</si>
  <si>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</si>
  <si>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</si>
  <si>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</si>
  <si>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</si>
  <si>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</si>
  <si>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</si>
  <si>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</si>
  <si>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</si>
  <si>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</si>
  <si>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</si>
  <si>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</si>
  <si>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</si>
  <si>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</si>
  <si>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</si>
  <si>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</si>
  <si>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</si>
  <si>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</si>
  <si>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</si>
  <si>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</si>
  <si>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</si>
  <si>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</si>
  <si>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</si>
  <si>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</si>
  <si>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</si>
  <si>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</si>
  <si>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</si>
  <si>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</si>
  <si>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</si>
  <si>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</si>
  <si>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</si>
  <si>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</si>
  <si>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</si>
  <si>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</si>
  <si>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</si>
  <si>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</si>
  <si>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</si>
  <si>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</si>
  <si>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</si>
  <si>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</si>
  <si>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</si>
  <si>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</si>
  <si>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</si>
  <si>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</si>
  <si>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</si>
  <si>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</si>
  <si>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</si>
  <si>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</si>
  <si>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</si>
  <si>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</si>
  <si>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</si>
  <si>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</si>
  <si>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</si>
  <si>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</si>
  <si>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</si>
  <si>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</si>
  <si>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</si>
  <si>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</si>
  <si>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</si>
  <si>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</si>
  <si>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</si>
  <si>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</si>
  <si>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</si>
  <si>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</si>
  <si>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</si>
  <si>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</si>
  <si>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</si>
  <si>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</si>
  <si>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</si>
  <si>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</si>
  <si>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</si>
  <si>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</si>
  <si>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</si>
  <si>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</si>
  <si>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</si>
  <si>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</si>
  <si>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</si>
  <si>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</si>
  <si>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</si>
  <si>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</si>
  <si>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</si>
  <si>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</si>
  <si>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</si>
  <si>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</si>
  <si>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</si>
  <si>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</si>
  <si>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</si>
  <si>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</si>
  <si>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</si>
  <si>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</si>
  <si>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</si>
  <si>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</si>
  <si>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</si>
  <si>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</si>
  <si>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</si>
  <si>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</si>
  <si>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</si>
  <si>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</si>
  <si>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</si>
  <si>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</si>
  <si>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</si>
  <si>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</si>
  <si>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</si>
  <si>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</si>
  <si>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</si>
  <si>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</si>
  <si>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</si>
  <si>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</si>
  <si>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</si>
  <si>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</si>
  <si>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</si>
  <si>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</si>
  <si>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</si>
  <si>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</si>
  <si>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</si>
  <si>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</si>
  <si>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</si>
  <si>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</si>
  <si>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</si>
  <si>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</si>
  <si>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</si>
  <si>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</si>
  <si>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</si>
  <si>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</si>
  <si>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</si>
  <si>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</si>
  <si>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</si>
  <si>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</si>
  <si>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</si>
  <si>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</si>
  <si>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</si>
  <si>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</si>
  <si>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</si>
  <si>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</si>
  <si>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</si>
  <si>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</si>
  <si>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</si>
  <si>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</si>
  <si>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</si>
  <si>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</si>
  <si>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</si>
  <si>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</si>
  <si>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</si>
  <si>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</si>
  <si>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</si>
  <si>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</si>
  <si>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</si>
  <si>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</si>
  <si>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</si>
  <si>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</si>
  <si>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</si>
  <si>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</si>
  <si>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</si>
  <si>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</si>
  <si>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</si>
  <si>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</si>
  <si>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</si>
  <si>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</si>
  <si>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</si>
  <si>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</si>
  <si>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</si>
  <si>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</si>
  <si>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</si>
  <si>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</si>
  <si>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</si>
  <si>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</si>
  <si>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</si>
  <si>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</si>
  <si>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</si>
  <si>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</si>
  <si>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</si>
  <si>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</si>
  <si>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</si>
  <si>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</si>
  <si>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</si>
  <si>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</si>
  <si>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</si>
  <si>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</si>
  <si>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</si>
  <si>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</si>
  <si>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</si>
  <si>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</si>
  <si>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</si>
  <si>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</si>
  <si>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</si>
  <si>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</si>
  <si>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</si>
  <si>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</si>
  <si>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</si>
  <si>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</si>
  <si>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</si>
  <si>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</si>
  <si>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</si>
  <si>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</si>
  <si>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</si>
  <si>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</si>
  <si>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</si>
  <si>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</si>
  <si>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</si>
  <si>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</si>
  <si>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</si>
  <si>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</si>
  <si>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</si>
  <si>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</si>
  <si>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</si>
  <si>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</si>
  <si>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</si>
  <si>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</si>
  <si>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</si>
  <si>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</si>
  <si>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</si>
  <si>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</si>
  <si>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</si>
  <si>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</si>
  <si>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</si>
  <si>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</si>
  <si>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</si>
  <si>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</si>
  <si>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</si>
  <si>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</si>
  <si>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</si>
  <si>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</si>
  <si>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</si>
  <si>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</si>
  <si>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</si>
  <si>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</si>
  <si>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</si>
  <si>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</si>
  <si>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</si>
  <si>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</si>
  <si>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</si>
  <si>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</si>
  <si>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</si>
  <si>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</si>
  <si>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</si>
  <si>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</si>
  <si>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</si>
  <si>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</si>
  <si>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</si>
  <si>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</si>
  <si>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</si>
  <si>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</si>
  <si>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</si>
  <si>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</si>
  <si>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</si>
  <si>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</si>
  <si>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</si>
  <si>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</si>
  <si>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</si>
  <si>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</si>
  <si>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</si>
  <si>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</si>
  <si>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</si>
  <si>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</si>
  <si>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</si>
  <si>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</si>
  <si>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</si>
  <si>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</si>
  <si>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</si>
  <si>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</si>
  <si>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</si>
  <si>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</si>
  <si>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</si>
  <si>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</si>
  <si>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</si>
  <si>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</si>
  <si>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Apskaitos skyrius</t>
  </si>
  <si>
    <t>Teisės skyrius</t>
  </si>
  <si>
    <t>Viešosios tvarkos skyrius</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</si>
  <si>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</si>
  <si>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</si>
  <si>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288724610;  190431446</t>
  </si>
  <si>
    <t>Naujų miesto lygmens profesinio orientavimo priemonių skaičius</t>
  </si>
  <si>
    <t>7</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</si>
  <si>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</si>
  <si>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</si>
  <si>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</si>
  <si>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</si>
  <si>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</si>
  <si>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</si>
  <si>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</si>
  <si>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</si>
  <si>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</si>
  <si>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</si>
  <si>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</si>
  <si>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</si>
  <si>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</si>
  <si>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</si>
  <si>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</si>
  <si>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</si>
  <si>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</si>
  <si>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</si>
  <si>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</si>
  <si>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</si>
  <si>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</si>
  <si>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</si>
  <si>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</si>
  <si>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</si>
  <si>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</si>
  <si>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</si>
  <si>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</si>
  <si>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</si>
  <si>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</si>
  <si>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</si>
  <si>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</si>
  <si>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</si>
  <si>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</si>
  <si>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</si>
  <si>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</si>
  <si>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</si>
  <si>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</si>
  <si>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</si>
  <si>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</si>
  <si>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</si>
  <si>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</si>
  <si>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</si>
  <si>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</si>
  <si>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</si>
  <si>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</si>
  <si>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</si>
  <si>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</si>
  <si>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</si>
  <si>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</si>
  <si>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</si>
  <si>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</si>
  <si>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</si>
  <si>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</si>
  <si>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</si>
  <si>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</si>
  <si>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</si>
  <si>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</si>
  <si>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</si>
  <si>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</si>
  <si>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</si>
  <si>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</si>
  <si>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</si>
  <si>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</si>
  <si>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</si>
  <si>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</si>
  <si>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</si>
  <si>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</si>
  <si>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</si>
  <si>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</si>
  <si>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</si>
  <si>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</si>
  <si>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</si>
  <si>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</si>
  <si>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</si>
  <si>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</si>
  <si>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</si>
  <si>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</si>
  <si>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</si>
  <si>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</si>
  <si>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</si>
  <si>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</si>
  <si>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</si>
  <si>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</si>
  <si>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</si>
  <si>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</si>
  <si>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</si>
  <si>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</si>
  <si>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</si>
  <si>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</si>
  <si>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</si>
  <si>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</si>
  <si>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</si>
  <si>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</si>
  <si>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</si>
  <si>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</si>
  <si>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</si>
  <si>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</si>
  <si>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</si>
  <si>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</si>
  <si>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</si>
  <si>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</si>
  <si>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</si>
  <si>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</si>
  <si>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</si>
  <si>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</si>
  <si>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</si>
  <si>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</si>
  <si>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</si>
  <si>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</si>
  <si>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</si>
  <si>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</si>
  <si>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</si>
  <si>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</si>
  <si>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</si>
  <si>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</si>
  <si>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</si>
  <si>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</si>
  <si>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</si>
  <si>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</si>
  <si>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</si>
  <si>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</si>
  <si>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</si>
  <si>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</si>
  <si>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</si>
  <si>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</si>
  <si>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</si>
  <si>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</si>
  <si>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</si>
  <si>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</si>
  <si>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</si>
  <si>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</si>
  <si>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</si>
  <si>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</si>
  <si>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</si>
  <si>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</si>
  <si>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</si>
  <si>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</si>
  <si>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</si>
  <si>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</si>
  <si>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</si>
  <si>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</si>
  <si>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</si>
  <si>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</si>
  <si>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</si>
  <si>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</si>
  <si>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</si>
  <si>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</si>
  <si>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</si>
  <si>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</si>
  <si>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</si>
  <si>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</si>
  <si>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</si>
  <si>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</si>
  <si>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</si>
  <si>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</si>
  <si>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</si>
  <si>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</si>
  <si>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Įvairiapusės pagalbos teikimas</t>
  </si>
  <si>
    <t>0;15; 14</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</si>
  <si>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</si>
  <si>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</si>
  <si>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</si>
  <si>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</si>
  <si>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</si>
  <si>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</si>
  <si>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t xml:space="preserve"> Įgyvendinti projektą „Erdvės žmonėms“</t>
  </si>
  <si>
    <t>Įgyvendinti projektą „Tiltas“</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</si>
  <si>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</si>
  <si>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</si>
  <si>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</si>
  <si>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</si>
  <si>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</si>
  <si>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</si>
  <si>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</si>
  <si>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</si>
  <si>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</si>
  <si>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4 priedas</t>
  </si>
  <si>
    <t>Panevėžio miesto savivaldybės tarybos
                                    sprendimo Nr. 
5 priedas</t>
  </si>
  <si>
    <t>Panevėžio miesto savivaldybės tarybos
                                    sprendimo Nr. 
6 priedas</t>
  </si>
  <si>
    <t>Panevėžio miesto savivaldybės tarybos
                                    sprendimo Nr. 
7 priedas</t>
  </si>
  <si>
    <t>Panevėžio miesto savivaldybės tarybos
                                    sprendimo Nr. 
8 priedas</t>
  </si>
  <si>
    <t xml:space="preserve">Grąžintos paskolos bei sumokėtos skolos pagal pasirašytas sutartis </t>
  </si>
  <si>
    <t>49</t>
  </si>
  <si>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</si>
  <si>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lėšų likutis </t>
    </r>
    <r>
      <rPr>
        <b/>
        <sz val="11"/>
        <rFont val="Times New Roman"/>
        <family val="1"/>
        <charset val="186"/>
      </rPr>
      <t>(SBAAL)</t>
    </r>
  </si>
  <si>
    <r>
      <t>Valstybės biudžeto lėšos, kurios neapskaitomos biudžete (</t>
    </r>
    <r>
      <rPr>
        <b/>
        <sz val="11"/>
        <rFont val="Times New Roman"/>
        <family val="1"/>
        <charset val="186"/>
      </rPr>
      <t>VBN</t>
    </r>
    <r>
      <rPr>
        <sz val="11"/>
        <rFont val="Times New Roman"/>
        <family val="1"/>
      </rPr>
      <t>)</t>
    </r>
  </si>
  <si>
    <r>
      <rPr>
        <b/>
        <sz val="11"/>
        <rFont val="Times New Roman"/>
        <family val="1"/>
      </rPr>
      <t>Kultūros įstaigų veiklos modernizavimas (aktualinimas), siekiant didesnės gyventojų įtraukties  (SPP 1.1.3.2)</t>
    </r>
    <r>
      <rPr>
        <sz val="11"/>
        <rFont val="Times New Roman"/>
        <family val="1"/>
      </rPr>
      <t xml:space="preserve"> </t>
    </r>
  </si>
  <si>
    <r>
      <rPr>
        <b/>
        <sz val="11"/>
        <rFont val="Times New Roman"/>
        <family val="1"/>
        <charset val="186"/>
      </rPr>
      <t>Savivaldybės sveikatos priežiūros įstaigų  teikiamų paslaugų stiprinimas  ir plėtra  bei atsparumo ekstremalioms situacijoms didinimas (SPP 1.2.1.6)</t>
    </r>
    <r>
      <rPr>
        <sz val="11"/>
        <rFont val="Times New Roman"/>
        <family val="1"/>
        <charset val="186"/>
      </rPr>
      <t xml:space="preserve"> </t>
    </r>
  </si>
  <si>
    <r>
      <rPr>
        <b/>
        <sz val="11"/>
        <rFont val="Times New Roman"/>
        <family val="1"/>
        <charset val="186"/>
      </rPr>
      <t>Sporto ir viešosios  aktyvaus laisvalaikio infrastruktūros  daugiafunkciškumo  plėtojimas ir pritaikymas nustatytiems kokybės standartams (SPP 1.2.1.8)</t>
    </r>
    <r>
      <rPr>
        <sz val="11"/>
        <rFont val="Times New Roman"/>
        <family val="1"/>
        <charset val="186"/>
      </rPr>
      <t xml:space="preserve"> </t>
    </r>
  </si>
  <si>
    <r>
      <rPr>
        <b/>
        <sz val="11"/>
        <rFont val="Times New Roman"/>
        <family val="1"/>
        <charset val="186"/>
      </rPr>
      <t>Kompleksinių paslaugų šeimoms ir vaikams teikimas (SPP 1.3.1.2.)</t>
    </r>
    <r>
      <rPr>
        <sz val="11"/>
        <rFont val="Times New Roman"/>
        <family val="1"/>
        <charset val="186"/>
      </rPr>
      <t xml:space="preserve"> </t>
    </r>
  </si>
  <si>
    <r>
      <rPr>
        <b/>
        <sz val="11"/>
        <rFont val="Times New Roman"/>
        <family val="1"/>
        <charset val="186"/>
      </rPr>
      <t>Gyventojų pilietiškumo ir sąmoningumo skatinimas (SPP 1.4.1.3.)</t>
    </r>
    <r>
      <rPr>
        <sz val="11"/>
        <rFont val="Times New Roman"/>
        <family val="1"/>
        <charset val="186"/>
      </rPr>
      <t xml:space="preserve"> </t>
    </r>
  </si>
  <si>
    <r>
      <rPr>
        <b/>
        <sz val="11"/>
        <rFont val="Times New Roman"/>
        <family val="1"/>
        <charset val="186"/>
      </rPr>
      <t>Pakartotinai naudojamų ir perdirbamų komunalinių atliekų kiekio didinimas (SPP 2.2.2.3)</t>
    </r>
    <r>
      <rPr>
        <sz val="11"/>
        <rFont val="Times New Roman"/>
        <family val="1"/>
        <charset val="186"/>
      </rPr>
      <t xml:space="preserve"> </t>
    </r>
  </si>
  <si>
    <r>
      <rPr>
        <b/>
        <sz val="11"/>
        <rFont val="Times New Roman"/>
        <family val="1"/>
        <charset val="186"/>
      </rPr>
      <t>Viešųjų erdvių pritaikymas įvairioms socialinėms grupėms (SPP 2.2.3.2)</t>
    </r>
    <r>
      <rPr>
        <sz val="11"/>
        <rFont val="Times New Roman"/>
        <family val="1"/>
        <charset val="186"/>
      </rPr>
      <t xml:space="preserve"> </t>
    </r>
  </si>
  <si>
    <r>
      <t xml:space="preserve">Savivaldybės aplinkos apsaugos rėmimo specialiosios programos lėšų likutis </t>
    </r>
    <r>
      <rPr>
        <b/>
        <sz val="9"/>
        <rFont val="Times New Roman"/>
        <family val="1"/>
        <charset val="186"/>
      </rPr>
      <t>(SBAAL)</t>
    </r>
  </si>
  <si>
    <t xml:space="preserve">2023–2025 METŲ APLINKOS APSAUGOS RĖMIMO PROGRAMA (04)                                                                                             
</t>
  </si>
  <si>
    <t xml:space="preserve"> Užtikrinti saugią ir švarią aplinką bei įdiegti žiedinės ekonomikos (beatliekės gamybos) principus (SPP 2.2.2.)</t>
  </si>
  <si>
    <t>Sąvartyne pašalintų komunalinių atliekų srauto sumažėjimas</t>
  </si>
  <si>
    <t>Aplinkos kokybės gerinimas</t>
  </si>
  <si>
    <t>Surinktų gatvių valymo atliekų kiekis</t>
  </si>
  <si>
    <t>t</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</si>
  <si>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</si>
  <si>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</si>
  <si>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</si>
  <si>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</si>
  <si>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</si>
  <si>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</si>
  <si>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Atliekų tvarkymo infrastruktūros plėtra</t>
  </si>
  <si>
    <t>Konteineriai pakuočių atliekoms rinkti</t>
  </si>
  <si>
    <t>Konteineriai maisto atliekoms rinkti</t>
  </si>
  <si>
    <t>Konteineriai tekstilės atliekoms rinkti</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</si>
  <si>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</si>
  <si>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</si>
  <si>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</si>
  <si>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</si>
  <si>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Suformuotų erdvių skaičius</t>
  </si>
  <si>
    <t>Aplinkos stebėsenos, prevencinių, aplinkos atkūrimo priemonių įgyvendinimas</t>
  </si>
  <si>
    <t>Stebimų aplinkos komponentų skaičius</t>
  </si>
  <si>
    <t>Prižiūrėta Nevėžio upė vaga</t>
  </si>
  <si>
    <t>Prižiūrėtas Molainių filtracijos laukų teritorijos plotas</t>
  </si>
  <si>
    <t>Želdynų kūrimo ir želdinių veisimo, inventorizavimo priemonių įgyvendinimas</t>
  </si>
  <si>
    <t>Parengta inventorizacijos ataskaita</t>
  </si>
  <si>
    <t>Pasodintų želdinių skaičius</t>
  </si>
  <si>
    <t>Iš viso uždaviniui:</t>
  </si>
  <si>
    <t>Likutis:</t>
  </si>
  <si>
    <t>*Priemonės požymis- nauja priemonė/pažangos projektas (P), tęstinė priemonė/projektas- (T )</t>
  </si>
  <si>
    <r>
      <t xml:space="preserve">Savivaldybs aplinkos apsaugos rėmimo  specialiosios programos lėšų likutis </t>
    </r>
    <r>
      <rPr>
        <b/>
        <sz val="9"/>
        <rFont val="Times New Roman"/>
        <family val="1"/>
        <charset val="186"/>
      </rPr>
      <t>(SBAAL)</t>
    </r>
  </si>
  <si>
    <r>
      <t>Valstybės biudžeto lėšos, kurios neapskaitomos biudžete (</t>
    </r>
    <r>
      <rPr>
        <b/>
        <sz val="9"/>
        <rFont val="Times New Roman"/>
        <family val="1"/>
        <charset val="186"/>
      </rPr>
      <t>VBN</t>
    </r>
    <r>
      <rPr>
        <sz val="9"/>
        <rFont val="Times New Roman"/>
        <family val="1"/>
      </rPr>
      <t>)</t>
    </r>
  </si>
  <si>
    <t>Įgyvendinti projektą „Pabėgėlių iš Ukrainos priėmimas ir ankstyva integracija“</t>
  </si>
  <si>
    <t>Įgyvendinti projektą „Atviros ekosistemos atsiskaitymams negrynaisiais pinigais bendrojo ugdymo įstaigų valgyklose kūrimas“</t>
  </si>
  <si>
    <t>Įgyvendinti projektą „Tūkstantmečio mokyklos I“</t>
  </si>
  <si>
    <t xml:space="preserve">2023–2025 METŲ RINKODAROS PROGRAMA (08)                                                                                             
</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</si>
  <si>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</si>
  <si>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</si>
  <si>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</si>
  <si>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</si>
  <si>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</si>
  <si>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</si>
  <si>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</si>
  <si>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</si>
  <si>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</si>
  <si>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</si>
  <si>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</si>
  <si>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</si>
  <si>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</si>
  <si>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</si>
  <si>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</si>
  <si>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</si>
  <si>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</si>
  <si>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</si>
  <si>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</si>
  <si>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63/37</t>
  </si>
  <si>
    <t>66/34</t>
  </si>
  <si>
    <t>69/31</t>
  </si>
  <si>
    <t>Suformuoti miesto identitetą ir padidinti jo žinomumą (SPP 1.6.1.)</t>
  </si>
  <si>
    <t>Panevėžio miesto partnerysčių įgyvendinimas, tarptautinio bendradarbiavimo palaikymas</t>
  </si>
  <si>
    <t>Miesto reprezentacinio vizualinio identiteto formavimas - suvenyrų bazės koordinavimas, fotografijų, video medžiagos pildymas</t>
  </si>
  <si>
    <t>Miestą garsinančių iniciatyvų organizavimas - Metų Panevėžiečiai, Metų Garbės pilietis</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</si>
  <si>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</si>
  <si>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</si>
  <si>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</si>
  <si>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</si>
  <si>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Auditorija Panevėžio plėtros agentūroje</t>
  </si>
  <si>
    <t>Auditorija Panevėžio plėtros agentūros interneto svetainėse</t>
  </si>
  <si>
    <t>Auditorija Panevėžio plėtros agentūros socialiniuose tinkluose</t>
  </si>
  <si>
    <t>Tarptautinių mainų projektų organizavimas</t>
  </si>
  <si>
    <t>Užsienio delegacijų priėmimas ir nuolatinis bendradarbiavimo palaikymas</t>
  </si>
  <si>
    <t>Nuolatinis fotografijų, vaizdo medžiagos bazės pildymas</t>
  </si>
  <si>
    <t>Reprezentacinių suvenyrų bazės koordinavimas ir pildymas</t>
  </si>
  <si>
    <t>Kompl.</t>
  </si>
  <si>
    <t>Garbės piliečio rinkimai</t>
  </si>
  <si>
    <t>Metų Panevėžiečių rinkimai</t>
  </si>
  <si>
    <t>Televizijos bei radijo reportažai</t>
  </si>
  <si>
    <t xml:space="preserve">Nuolatiniai pranešimai spaudai, straipsniai </t>
  </si>
  <si>
    <t>Socialinės medijos įrašai, internetinės svetainės atnaujinimai</t>
  </si>
  <si>
    <t>Dalyvavimas Baltijos miestų sąjungos komisijų veikloje</t>
  </si>
  <si>
    <t xml:space="preserve">2023–2025 M. VISUOMENĖS SVEIKATOS RĖMIMO PROGRAMA (16)                                                                                              
</t>
  </si>
  <si>
    <t>tūkst.eur</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</si>
  <si>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</si>
  <si>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</si>
  <si>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</si>
  <si>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</si>
  <si>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</si>
  <si>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</si>
  <si>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</si>
  <si>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</si>
  <si>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 xml:space="preserve">Visuomenės sveikatos biuro teikiamų paslaugų stiprinimas ir plėtra </t>
  </si>
  <si>
    <t xml:space="preserve">
301738112</t>
  </si>
  <si>
    <t>9</t>
  </si>
  <si>
    <t>Visuomenės sveikatos biuro veiklų dalis, skirta Stebėsenos ataskaitoje identifikuotoms  problemoms spręsti</t>
  </si>
  <si>
    <t xml:space="preserve"> proc.</t>
  </si>
  <si>
    <t>20</t>
  </si>
  <si>
    <t xml:space="preserve">Visuomenės sveikatos stiprinimo renginių skaičius </t>
  </si>
  <si>
    <t>2500</t>
  </si>
  <si>
    <t>2800</t>
  </si>
  <si>
    <t>3000</t>
  </si>
  <si>
    <t xml:space="preserve">Visuomenės sveikatos stiprinimo renginių dalyvių skaičius </t>
  </si>
  <si>
    <t>55500</t>
  </si>
  <si>
    <t>56000</t>
  </si>
  <si>
    <t>56500</t>
  </si>
  <si>
    <t>Vykdoma gyventojų sveikatos rodiklių stebėsena</t>
  </si>
  <si>
    <t xml:space="preserve">Valstybinių visuomenės sveikatos funkcijų metinio plano vykdymas </t>
  </si>
  <si>
    <t>100</t>
  </si>
  <si>
    <t>Vykdoma moksleivių visuomenės sveikatos priežiūra</t>
  </si>
  <si>
    <t xml:space="preserve">Įgyvendinamas projektas "Neįtikėtini metai" </t>
  </si>
  <si>
    <t xml:space="preserve">Visuomenės sveikatos rėmimo specialiosios programos  įgyvendinimas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</si>
  <si>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</si>
  <si>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</si>
  <si>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</si>
  <si>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</si>
  <si>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</si>
  <si>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</si>
  <si>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</si>
  <si>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</si>
  <si>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t xml:space="preserve">Vykdyti neveiksnių asmenų būklės peržiūrėjimą   </t>
  </si>
  <si>
    <t>Asmenų, kuriems peržiūrėtas neveiksnumas, skaičius</t>
  </si>
  <si>
    <r>
      <t>Užkrečiamųjų ligų prevencijos ir kontrolės stiprinimas</t>
    </r>
    <r>
      <rPr>
        <u/>
        <sz val="10"/>
        <rFont val="Times New Roman"/>
        <family val="1"/>
        <charset val="186"/>
      </rPr>
      <t xml:space="preserve"> </t>
    </r>
    <r>
      <rPr>
        <sz val="10"/>
        <rFont val="Times New Roman"/>
        <family val="1"/>
        <charset val="186"/>
      </rPr>
      <t xml:space="preserve">
</t>
    </r>
  </si>
  <si>
    <r>
      <t xml:space="preserve">Savivaldybs aplinkos apsaugos rėmimo  specialiosios programos lėšos </t>
    </r>
    <r>
      <rPr>
        <b/>
        <sz val="9"/>
        <rFont val="Times New Roman"/>
        <family val="1"/>
        <charset val="186"/>
      </rPr>
      <t>(SBAA)</t>
    </r>
  </si>
  <si>
    <t>Panevėžio miesto savivaldybės tarybos
                                    sprendimo Nr. 
9 priedas</t>
  </si>
  <si>
    <t>Sudarytas Mero rezervas</t>
  </si>
  <si>
    <t>Sudarytas Mero fondas</t>
  </si>
  <si>
    <t xml:space="preserve">2023–2025 M. SPORTO PROGRAMA (12)                                                                                              
</t>
  </si>
  <si>
    <t xml:space="preserve">   Stiprinti gyventojų sveikatą ir skatinti fizinį aktyvumą siekiant aukšto sporto meistriškumo (SPP 1.2.)</t>
  </si>
  <si>
    <t xml:space="preserve">Fizinio aktyvumo renginiuose dalyvaujančių asmenų sk. </t>
  </si>
  <si>
    <t xml:space="preserve">Sporto renginių skaičius  </t>
  </si>
  <si>
    <t>Sporto įstaigų paslaugų stiprinimas ir plėtra</t>
  </si>
  <si>
    <t>288724610
300036519
304764443</t>
  </si>
  <si>
    <t>0;10</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</si>
  <si>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</si>
  <si>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</si>
  <si>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</si>
  <si>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</si>
  <si>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</si>
  <si>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Sporto ir viešosios aktyvaus laisvalaikio infrastruktūros daugiafunkciškumo plėtojimas ir pritaikymas nustatytiems kokybės standartams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</si>
  <si>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</si>
  <si>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</si>
  <si>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1</t>
  </si>
  <si>
    <t>Projektų, skatinančių, populiarinančių sportą, fizinį aktyvumą finansavimas</t>
  </si>
  <si>
    <t xml:space="preserve">Finansuotų projektų, skatinančių, populiarinančių sportą, fizinį aktyvumą, skaičius  </t>
  </si>
  <si>
    <t>Pagerinti aukšto meistriškumo sportininkų rengimo sąlygas (SPP 1.2.2.)</t>
  </si>
  <si>
    <t xml:space="preserve">Aukšto meistriškumo sportininkų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</si>
  <si>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</si>
  <si>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</si>
  <si>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Aukšto meistriškumo sportininkų ir jų trenerių skatinimas už sporto laimėjimus</t>
  </si>
  <si>
    <t xml:space="preserve">Savivaldybės skirtos premijos už pasiektus aukštus  sporto rezultatus, skaičius  </t>
  </si>
  <si>
    <t xml:space="preserve">Sporto organizacijų raginimas turėti ilgalaikius planavimo dokumentus (planus, strategijas), finansuoti projektus siekiant kokybinių ir kiekybinių rezultatų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</si>
  <si>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</si>
  <si>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 xml:space="preserve"> 304929400</t>
  </si>
  <si>
    <t>SBAAL</t>
  </si>
  <si>
    <t>SBAA</t>
  </si>
  <si>
    <t>Panevėžio miesto savivaldybės tarybos
                                    sprendimo Nr. 
10 priedas</t>
  </si>
  <si>
    <t>Panevėžio miesto savivaldybės tarybos
                                    sprendimo Nr. 
3 priedas</t>
  </si>
  <si>
    <r>
      <t xml:space="preserve">Savivaldybs aplinkos apsaugos rėmimo  specialiosios programos lėšų likutis </t>
    </r>
    <r>
      <rPr>
        <b/>
        <sz val="11"/>
        <rFont val="Times New Roman"/>
        <family val="1"/>
        <charset val="186"/>
      </rPr>
      <t>(SBAAL)</t>
    </r>
  </si>
  <si>
    <t>Požeminės slėptuvės Sietyno g. rekonstravimo projekto parengimas</t>
  </si>
  <si>
    <t xml:space="preserve">Organizuotas Savivaldybės tarybos, Mero, jo politinio (asmeninio) pasitikėjmo tarnautojų darbas </t>
  </si>
  <si>
    <t>Mero, jo politinio (asmeninio) pasitikėjmo tarnautojų pareigybių skaičius</t>
  </si>
  <si>
    <r>
      <t>Savivaldybės aplinkos apsaugos rėmimo  specialiosios programos lėšos</t>
    </r>
    <r>
      <rPr>
        <b/>
        <sz val="9"/>
        <rFont val="Times New Roman"/>
        <family val="1"/>
        <charset val="186"/>
      </rPr>
      <t xml:space="preserve"> (SBAA)</t>
    </r>
  </si>
  <si>
    <r>
      <t xml:space="preserve">Savivaldybės aplinkos apsaugos rėmimo  specialiosios programos lėšos </t>
    </r>
    <r>
      <rPr>
        <b/>
        <sz val="11"/>
        <rFont val="Times New Roman"/>
        <family val="1"/>
        <charset val="186"/>
      </rPr>
      <t>(SBAA)</t>
    </r>
  </si>
  <si>
    <r>
      <t xml:space="preserve">Savivaldybės aplinkos apsaugos rėmimo  specialiosios programos lėšos </t>
    </r>
    <r>
      <rPr>
        <b/>
        <sz val="9"/>
        <rFont val="Times New Roman"/>
        <family val="1"/>
        <charset val="186"/>
      </rPr>
      <t>(SBAA)</t>
    </r>
  </si>
  <si>
    <r>
      <t>Savivaldybs aplinkos apsaugos rėmimo  specialiosios programos lėšos</t>
    </r>
    <r>
      <rPr>
        <b/>
        <sz val="9"/>
        <rFont val="Times New Roman"/>
        <family val="1"/>
        <charset val="186"/>
      </rPr>
      <t xml:space="preserve"> (SBAA)</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</si>
</sst>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95"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name val="Arial"/>
      <family val="2"/>
    </font>
    <font>
      <b/>
      <sz val="11"/>
      <color rgb="FFFF0000"/>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1"/>
      <color rgb="FF00B050"/>
      <name val="Times New Roman"/>
      <family val="1"/>
      <charset val="186"/>
    </font>
    <font>
      <b/>
      <sz val="11"/>
      <color rgb="FF00B050"/>
      <name val="Times New Roman"/>
      <family val="1"/>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1"/>
      <color theme="5"/>
      <name val="Times New Roman"/>
      <family val="1"/>
      <charset val="186"/>
    </font>
    <font>
      <sz val="10"/>
      <color theme="5"/>
      <name val="Times New Roman"/>
      <family val="1"/>
      <charset val="186"/>
    </font>
    <font>
      <sz val="9"/>
      <color theme="5"/>
      <name val="Times New Roman"/>
      <family val="1"/>
      <charset val="186"/>
    </font>
    <font>
      <sz val="10"/>
      <name val="Calibri"/>
      <family val="2"/>
      <charset val="186"/>
    </font>
    <font>
      <sz val="11"/>
      <color rgb="FFFF0000"/>
      <name val="Arial"/>
      <family val="2"/>
      <charset val="186"/>
    </font>
    <font>
      <u/>
      <sz val="10"/>
      <name val="Times New Roman"/>
      <family val="1"/>
      <charset val="186"/>
    </font>
    <font>
      <sz val="10"/>
      <name val="Times"/>
      <family val="1"/>
      <charset val="186"/>
    </font>
    <font>
      <sz val="9"/>
      <color rgb="FFFF0000"/>
      <name val="Arial"/>
      <family val="2"/>
      <charset val="186"/>
    </font>
    <font>
      <sz val="9"/>
      <color rgb="FFFF0000"/>
      <name val="Times New Roman"/>
      <family val="1"/>
      <charset val="186"/>
    </font>
  </fonts>
  <fills count="2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0">
    <xf numFmtId="0" fontId="0" fillId="0" borderId="0"/>
    <xf numFmtId="0" fontId="16" fillId="0" borderId="0"/>
    <xf numFmtId="0" fontId="14" fillId="0" borderId="0"/>
    <xf numFmtId="0" fontId="8" fillId="0" borderId="0"/>
    <xf numFmtId="0" fontId="17" fillId="0" borderId="0"/>
    <xf numFmtId="0" fontId="11" fillId="0" borderId="0"/>
    <xf numFmtId="164" fontId="17"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55" fillId="20" borderId="0" applyNumberFormat="0" applyBorder="0" applyAlignment="0" applyProtection="0"/>
    <xf numFmtId="0" fontId="3" fillId="0" borderId="0"/>
    <xf numFmtId="0" fontId="2" fillId="0" borderId="0"/>
    <xf numFmtId="0" fontId="1" fillId="0" borderId="0"/>
  </cellStyleXfs>
  <cellXfs count="3731">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6" fillId="0" borderId="0" xfId="0" applyFont="1" applyAlignment="1">
      <alignment vertical="top"/>
    </xf>
    <xf numFmtId="0" fontId="24" fillId="0" borderId="0" xfId="0" applyFont="1" applyAlignment="1">
      <alignment vertical="top"/>
    </xf>
    <xf numFmtId="0" fontId="25" fillId="0" borderId="36" xfId="0" applyFont="1" applyBorder="1"/>
    <xf numFmtId="0" fontId="25" fillId="0" borderId="26" xfId="0" applyFont="1" applyBorder="1"/>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0" fontId="13" fillId="2" borderId="11" xfId="0" applyFont="1" applyFill="1" applyBorder="1" applyAlignment="1">
      <alignment horizontal="left" vertical="top"/>
    </xf>
    <xf numFmtId="0" fontId="11" fillId="0" borderId="0" xfId="0" applyFont="1"/>
    <xf numFmtId="2" fontId="0" fillId="0" borderId="0" xfId="0" applyNumberFormat="1"/>
    <xf numFmtId="0" fontId="31" fillId="0" borderId="11" xfId="0" applyFont="1" applyBorder="1"/>
    <xf numFmtId="0" fontId="25" fillId="0" borderId="0" xfId="0" applyFont="1"/>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0" fontId="29" fillId="5" borderId="5" xfId="0" applyFont="1" applyFill="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5" borderId="35" xfId="0" applyFont="1" applyFill="1" applyBorder="1" applyAlignment="1">
      <alignment horizontal="center" vertical="top"/>
    </xf>
    <xf numFmtId="2" fontId="26" fillId="6" borderId="28" xfId="0" applyNumberFormat="1" applyFont="1" applyFill="1" applyBorder="1" applyAlignment="1">
      <alignment horizontal="center" vertical="top"/>
    </xf>
    <xf numFmtId="0" fontId="14" fillId="0" borderId="6" xfId="0" applyFont="1" applyBorder="1" applyAlignment="1">
      <alignment vertical="top" wrapText="1"/>
    </xf>
    <xf numFmtId="9" fontId="29" fillId="0" borderId="45" xfId="0" applyNumberFormat="1" applyFont="1" applyBorder="1" applyAlignment="1">
      <alignment horizontal="center" vertical="top"/>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49" fontId="15" fillId="7" borderId="11" xfId="0" applyNumberFormat="1" applyFont="1" applyFill="1" applyBorder="1" applyAlignment="1">
      <alignment vertical="top" wrapText="1"/>
    </xf>
    <xf numFmtId="0" fontId="14" fillId="7" borderId="11" xfId="0" applyFont="1" applyFill="1" applyBorder="1" applyAlignment="1">
      <alignment vertical="top" wrapText="1"/>
    </xf>
    <xf numFmtId="0" fontId="11" fillId="8" borderId="11" xfId="0" applyFont="1" applyFill="1" applyBorder="1"/>
    <xf numFmtId="0" fontId="14" fillId="0" borderId="17" xfId="0" applyFont="1" applyBorder="1" applyAlignment="1">
      <alignment horizontal="center" vertical="center"/>
    </xf>
    <xf numFmtId="0" fontId="14" fillId="0" borderId="65" xfId="0" applyFont="1" applyBorder="1" applyAlignment="1">
      <alignment horizontal="center" vertical="center"/>
    </xf>
    <xf numFmtId="165" fontId="14" fillId="10" borderId="35" xfId="0" applyNumberFormat="1" applyFont="1" applyFill="1" applyBorder="1" applyAlignment="1">
      <alignment horizontal="center" vertical="center" wrapText="1"/>
    </xf>
    <xf numFmtId="0" fontId="14" fillId="0" borderId="35" xfId="0" applyFont="1" applyBorder="1" applyAlignment="1">
      <alignment horizontal="center" vertical="center"/>
    </xf>
    <xf numFmtId="165" fontId="14" fillId="10" borderId="17"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justify" vertical="center"/>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justify" vertical="center"/>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top" wrapText="1"/>
    </xf>
    <xf numFmtId="0" fontId="14" fillId="0" borderId="26" xfId="0" applyFont="1" applyBorder="1" applyAlignment="1">
      <alignment horizontal="left" vertical="top" wrapText="1"/>
    </xf>
    <xf numFmtId="0" fontId="14" fillId="0" borderId="38" xfId="0" applyFont="1" applyBorder="1" applyAlignment="1">
      <alignment vertical="center"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4" fillId="0" borderId="69" xfId="0" applyFont="1" applyBorder="1" applyAlignment="1">
      <alignment wrapText="1"/>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52" xfId="0" applyFont="1" applyBorder="1" applyAlignment="1">
      <alignment vertical="top" wrapText="1"/>
    </xf>
    <xf numFmtId="0" fontId="14" fillId="0" borderId="23" xfId="0" applyFont="1" applyBorder="1" applyAlignment="1">
      <alignment vertical="center" wrapText="1"/>
    </xf>
    <xf numFmtId="0" fontId="14" fillId="0" borderId="73" xfId="0" applyFont="1" applyBorder="1" applyAlignment="1">
      <alignment horizontal="left" vertical="top" wrapText="1"/>
    </xf>
    <xf numFmtId="0" fontId="15" fillId="8" borderId="15" xfId="0" applyFont="1" applyFill="1" applyBorder="1" applyAlignment="1">
      <alignment vertical="top"/>
    </xf>
    <xf numFmtId="0" fontId="34" fillId="8" borderId="11" xfId="0" applyFont="1" applyFill="1" applyBorder="1" applyAlignment="1">
      <alignment vertical="top"/>
    </xf>
    <xf numFmtId="0" fontId="15" fillId="8" borderId="11" xfId="0" applyFont="1" applyFill="1" applyBorder="1" applyAlignment="1">
      <alignment vertical="top"/>
    </xf>
    <xf numFmtId="0" fontId="26" fillId="8" borderId="11" xfId="0" applyFont="1" applyFill="1" applyBorder="1" applyAlignment="1">
      <alignment vertical="top"/>
    </xf>
    <xf numFmtId="0" fontId="14" fillId="0" borderId="0" xfId="0" applyFont="1" applyAlignment="1">
      <alignment vertical="top" wrapText="1"/>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71" xfId="0" applyFont="1" applyBorder="1" applyAlignment="1">
      <alignment vertical="top" wrapText="1"/>
    </xf>
    <xf numFmtId="0" fontId="15" fillId="0" borderId="21" xfId="0" applyFont="1" applyBorder="1" applyAlignment="1">
      <alignment vertical="top" wrapText="1"/>
    </xf>
    <xf numFmtId="2" fontId="11" fillId="0" borderId="0" xfId="0" applyNumberFormat="1" applyFont="1" applyAlignment="1">
      <alignment horizontal="center"/>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14" fillId="10" borderId="5"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6" fillId="0" borderId="40" xfId="0" applyFont="1" applyBorder="1" applyAlignment="1">
      <alignment horizontal="left" vertical="top"/>
    </xf>
    <xf numFmtId="0" fontId="29" fillId="0" borderId="40" xfId="0" applyFont="1" applyBorder="1" applyAlignment="1">
      <alignment horizontal="left" vertical="top"/>
    </xf>
    <xf numFmtId="0" fontId="29" fillId="5" borderId="35" xfId="0" applyFont="1" applyFill="1" applyBorder="1" applyAlignment="1">
      <alignment horizontal="center" vertical="top" wrapText="1"/>
    </xf>
    <xf numFmtId="49" fontId="26" fillId="5" borderId="16" xfId="0" applyNumberFormat="1" applyFont="1" applyFill="1" applyBorder="1" applyAlignment="1">
      <alignment horizontal="center" vertical="top" wrapText="1"/>
    </xf>
    <xf numFmtId="49" fontId="26" fillId="5" borderId="44" xfId="0" applyNumberFormat="1" applyFont="1" applyFill="1" applyBorder="1" applyAlignment="1">
      <alignment horizontal="center" vertical="top" wrapText="1"/>
    </xf>
    <xf numFmtId="0" fontId="31" fillId="5" borderId="19" xfId="0" applyFont="1" applyFill="1" applyBorder="1" applyAlignment="1">
      <alignment horizontal="center" vertical="top" wrapText="1"/>
    </xf>
    <xf numFmtId="0" fontId="26" fillId="12" borderId="21" xfId="0" applyFont="1" applyFill="1" applyBorder="1" applyAlignment="1">
      <alignment horizontal="center" vertical="top"/>
    </xf>
    <xf numFmtId="165" fontId="26" fillId="12" borderId="21" xfId="0" applyNumberFormat="1" applyFont="1" applyFill="1" applyBorder="1" applyAlignment="1">
      <alignment horizontal="center" vertical="top"/>
    </xf>
    <xf numFmtId="0" fontId="14" fillId="5" borderId="14" xfId="0" applyFont="1" applyFill="1" applyBorder="1" applyAlignment="1">
      <alignment horizontal="center" vertical="top" wrapText="1"/>
    </xf>
    <xf numFmtId="165" fontId="14" fillId="0" borderId="2" xfId="0" applyNumberFormat="1" applyFont="1" applyBorder="1" applyAlignment="1">
      <alignment horizontal="center" vertical="top"/>
    </xf>
    <xf numFmtId="165" fontId="14" fillId="0" borderId="30"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14" fillId="0" borderId="71" xfId="0" applyFont="1" applyBorder="1" applyAlignment="1">
      <alignment horizontal="justify" vertical="center"/>
    </xf>
    <xf numFmtId="165" fontId="15" fillId="11" borderId="4" xfId="0" applyNumberFormat="1" applyFont="1" applyFill="1" applyBorder="1" applyAlignment="1">
      <alignment horizontal="center" vertical="top"/>
    </xf>
    <xf numFmtId="165" fontId="15" fillId="7" borderId="28" xfId="0" applyNumberFormat="1" applyFont="1" applyFill="1" applyBorder="1" applyAlignment="1">
      <alignment horizontal="center" vertical="top"/>
    </xf>
    <xf numFmtId="0" fontId="14" fillId="0" borderId="69" xfId="0" applyFont="1" applyBorder="1" applyAlignment="1">
      <alignment horizontal="justify"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Font="1" applyFill="1" applyBorder="1" applyAlignment="1">
      <alignment horizontal="center" vertical="center" wrapText="1"/>
    </xf>
    <xf numFmtId="49" fontId="26" fillId="2" borderId="36"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11" fillId="0" borderId="0" xfId="7"/>
    <xf numFmtId="2" fontId="43" fillId="9" borderId="28" xfId="7" applyNumberFormat="1" applyFont="1" applyFill="1" applyBorder="1" applyAlignment="1">
      <alignment vertical="top" wrapText="1"/>
    </xf>
    <xf numFmtId="2" fontId="29" fillId="0" borderId="2" xfId="7" applyNumberFormat="1" applyFont="1" applyBorder="1" applyAlignment="1">
      <alignment vertical="top" wrapText="1"/>
    </xf>
    <xf numFmtId="2" fontId="26" fillId="4" borderId="28" xfId="7" applyNumberFormat="1" applyFont="1" applyFill="1" applyBorder="1" applyAlignment="1">
      <alignment vertical="top" wrapText="1"/>
    </xf>
    <xf numFmtId="0" fontId="29" fillId="0" borderId="0" xfId="7" applyFont="1"/>
    <xf numFmtId="0" fontId="39" fillId="0" borderId="28" xfId="7" applyFont="1" applyBorder="1" applyAlignment="1">
      <alignment horizontal="center" vertical="center" wrapText="1"/>
    </xf>
    <xf numFmtId="0" fontId="39" fillId="0" borderId="15" xfId="7" applyFont="1" applyBorder="1" applyAlignment="1">
      <alignment horizontal="center" vertical="center" wrapText="1"/>
    </xf>
    <xf numFmtId="0" fontId="36" fillId="0" borderId="0" xfId="7" applyFont="1"/>
    <xf numFmtId="0" fontId="15" fillId="0" borderId="0" xfId="7" applyFont="1" applyAlignment="1">
      <alignment vertical="top"/>
    </xf>
    <xf numFmtId="165" fontId="14" fillId="0" borderId="0" xfId="7" applyNumberFormat="1" applyFont="1"/>
    <xf numFmtId="49" fontId="29" fillId="0" borderId="40" xfId="7" applyNumberFormat="1" applyFont="1" applyBorder="1" applyAlignment="1">
      <alignment vertical="top"/>
    </xf>
    <xf numFmtId="0" fontId="26" fillId="13" borderId="24" xfId="7" applyFont="1" applyFill="1" applyBorder="1" applyAlignment="1">
      <alignment horizontal="left" vertical="top" wrapText="1"/>
    </xf>
    <xf numFmtId="0" fontId="26" fillId="13" borderId="22" xfId="7" applyFont="1" applyFill="1" applyBorder="1" applyAlignment="1">
      <alignment horizontal="left" vertical="top" wrapText="1"/>
    </xf>
    <xf numFmtId="165" fontId="26" fillId="13" borderId="21" xfId="7" applyNumberFormat="1" applyFont="1" applyFill="1" applyBorder="1" applyAlignment="1">
      <alignment horizontal="center" vertical="top" wrapText="1"/>
    </xf>
    <xf numFmtId="0" fontId="26" fillId="13" borderId="23" xfId="7" applyFont="1" applyFill="1" applyBorder="1" applyAlignment="1">
      <alignment horizontal="center" vertical="top"/>
    </xf>
    <xf numFmtId="49" fontId="26" fillId="13" borderId="21" xfId="7" applyNumberFormat="1" applyFont="1" applyFill="1" applyBorder="1" applyAlignment="1">
      <alignment horizontal="center" vertical="top"/>
    </xf>
    <xf numFmtId="0" fontId="26" fillId="14" borderId="24" xfId="7" applyFont="1" applyFill="1" applyBorder="1" applyAlignment="1">
      <alignment horizontal="left" vertical="top" wrapText="1"/>
    </xf>
    <xf numFmtId="0" fontId="26" fillId="14" borderId="22" xfId="7" applyFont="1" applyFill="1" applyBorder="1" applyAlignment="1">
      <alignment horizontal="left" vertical="top" wrapText="1"/>
    </xf>
    <xf numFmtId="165" fontId="26" fillId="14" borderId="21" xfId="7" applyNumberFormat="1" applyFont="1" applyFill="1" applyBorder="1" applyAlignment="1">
      <alignment horizontal="center" vertical="top" wrapText="1"/>
    </xf>
    <xf numFmtId="0" fontId="26" fillId="14" borderId="23" xfId="7" applyFont="1" applyFill="1" applyBorder="1" applyAlignment="1">
      <alignment horizontal="center" vertical="top"/>
    </xf>
    <xf numFmtId="49" fontId="26" fillId="14" borderId="21" xfId="7" applyNumberFormat="1" applyFont="1" applyFill="1" applyBorder="1" applyAlignment="1">
      <alignment horizontal="center" vertical="top"/>
    </xf>
    <xf numFmtId="0" fontId="26" fillId="7" borderId="24" xfId="7" applyFont="1" applyFill="1" applyBorder="1" applyAlignment="1">
      <alignment horizontal="left" vertical="top" wrapText="1"/>
    </xf>
    <xf numFmtId="0" fontId="26" fillId="7" borderId="22" xfId="7" applyFont="1" applyFill="1" applyBorder="1" applyAlignment="1">
      <alignment horizontal="left" vertical="top" wrapText="1"/>
    </xf>
    <xf numFmtId="165" fontId="26" fillId="7" borderId="21" xfId="7" applyNumberFormat="1" applyFont="1" applyFill="1" applyBorder="1" applyAlignment="1">
      <alignment horizontal="center" vertical="top" wrapText="1"/>
    </xf>
    <xf numFmtId="0" fontId="26" fillId="7" borderId="23" xfId="7" applyFont="1" applyFill="1" applyBorder="1" applyAlignment="1">
      <alignment horizontal="center" vertical="top"/>
    </xf>
    <xf numFmtId="49" fontId="26" fillId="7" borderId="21" xfId="7" applyNumberFormat="1" applyFont="1" applyFill="1" applyBorder="1" applyAlignment="1">
      <alignment horizontal="center" vertical="top"/>
    </xf>
    <xf numFmtId="9" fontId="35" fillId="15" borderId="66" xfId="7" applyNumberFormat="1" applyFont="1" applyFill="1" applyBorder="1" applyAlignment="1">
      <alignment horizontal="center" vertical="top"/>
    </xf>
    <xf numFmtId="9" fontId="35" fillId="15" borderId="65" xfId="7" applyNumberFormat="1" applyFont="1" applyFill="1" applyBorder="1" applyAlignment="1">
      <alignment horizontal="center" vertical="top"/>
    </xf>
    <xf numFmtId="0" fontId="35" fillId="15" borderId="74" xfId="7" applyFont="1" applyFill="1" applyBorder="1" applyAlignment="1">
      <alignment horizontal="center" vertical="center"/>
    </xf>
    <xf numFmtId="0" fontId="35" fillId="15" borderId="69" xfId="7" applyFont="1" applyFill="1" applyBorder="1" applyAlignment="1">
      <alignment horizontal="left" vertical="top"/>
    </xf>
    <xf numFmtId="165" fontId="26" fillId="15" borderId="28" xfId="7" applyNumberFormat="1" applyFont="1" applyFill="1" applyBorder="1" applyAlignment="1">
      <alignment horizontal="center" vertical="top"/>
    </xf>
    <xf numFmtId="0" fontId="26" fillId="15" borderId="15" xfId="7" applyFont="1" applyFill="1" applyBorder="1" applyAlignment="1">
      <alignment horizontal="center" vertical="top"/>
    </xf>
    <xf numFmtId="0" fontId="29" fillId="5" borderId="13" xfId="7" applyFont="1" applyFill="1" applyBorder="1" applyAlignment="1">
      <alignment horizontal="center" vertical="center" wrapText="1"/>
    </xf>
    <xf numFmtId="165" fontId="29" fillId="5" borderId="26" xfId="7" applyNumberFormat="1" applyFont="1" applyFill="1" applyBorder="1" applyAlignment="1">
      <alignment horizontal="center" vertical="top"/>
    </xf>
    <xf numFmtId="165" fontId="29" fillId="5" borderId="9" xfId="7" applyNumberFormat="1" applyFont="1" applyFill="1" applyBorder="1" applyAlignment="1">
      <alignment horizontal="center" vertical="top"/>
    </xf>
    <xf numFmtId="0" fontId="29" fillId="5" borderId="3" xfId="7" applyFont="1" applyFill="1" applyBorder="1" applyAlignment="1">
      <alignment horizontal="center" vertical="top"/>
    </xf>
    <xf numFmtId="0" fontId="29" fillId="5" borderId="17" xfId="7" applyFont="1" applyFill="1" applyBorder="1" applyAlignment="1">
      <alignment horizontal="center" vertical="top"/>
    </xf>
    <xf numFmtId="0" fontId="35" fillId="5" borderId="17" xfId="7" applyFont="1" applyFill="1" applyBorder="1" applyAlignment="1">
      <alignment horizontal="center" vertical="top"/>
    </xf>
    <xf numFmtId="0" fontId="29" fillId="5" borderId="35" xfId="7" applyFont="1" applyFill="1" applyBorder="1" applyAlignment="1">
      <alignment horizontal="center" vertical="center" wrapText="1"/>
    </xf>
    <xf numFmtId="0" fontId="29" fillId="5" borderId="33" xfId="7" applyFont="1" applyFill="1" applyBorder="1" applyAlignment="1">
      <alignment wrapText="1"/>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35" fillId="0" borderId="7" xfId="7" applyFont="1" applyBorder="1" applyAlignment="1">
      <alignment horizontal="center" vertical="top"/>
    </xf>
    <xf numFmtId="0" fontId="35"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29" fillId="5" borderId="25" xfId="7" applyNumberFormat="1" applyFont="1" applyFill="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0" fontId="29" fillId="5" borderId="56" xfId="7" applyFont="1" applyFill="1" applyBorder="1" applyAlignment="1">
      <alignment horizontal="center" vertical="top"/>
    </xf>
    <xf numFmtId="0" fontId="29" fillId="5" borderId="36" xfId="7" applyFont="1" applyFill="1" applyBorder="1" applyAlignment="1">
      <alignment wrapText="1"/>
    </xf>
    <xf numFmtId="0" fontId="29" fillId="5" borderId="36" xfId="7" applyFont="1" applyFill="1" applyBorder="1" applyAlignment="1">
      <alignment horizontal="center" vertical="top"/>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29" fillId="5" borderId="62" xfId="7" applyFont="1" applyFill="1" applyBorder="1" applyAlignment="1">
      <alignment horizontal="center" vertical="center" wrapText="1"/>
    </xf>
    <xf numFmtId="0" fontId="29" fillId="0" borderId="7" xfId="7" applyFont="1" applyBorder="1" applyAlignment="1">
      <alignment horizontal="center" vertical="top"/>
    </xf>
    <xf numFmtId="0" fontId="29" fillId="5" borderId="5" xfId="7" applyFont="1" applyFill="1" applyBorder="1" applyAlignment="1">
      <alignment horizontal="center" vertical="top"/>
    </xf>
    <xf numFmtId="165" fontId="26" fillId="16" borderId="28" xfId="7" applyNumberFormat="1" applyFont="1" applyFill="1" applyBorder="1" applyAlignment="1">
      <alignment horizontal="center" vertical="top"/>
    </xf>
    <xf numFmtId="0" fontId="26" fillId="16" borderId="15" xfId="7" applyFont="1" applyFill="1" applyBorder="1" applyAlignment="1">
      <alignment horizontal="center" vertical="top"/>
    </xf>
    <xf numFmtId="0" fontId="26" fillId="5" borderId="21" xfId="7" applyFont="1" applyFill="1" applyBorder="1" applyAlignment="1">
      <alignment vertical="top" wrapText="1"/>
    </xf>
    <xf numFmtId="0" fontId="26" fillId="5" borderId="3" xfId="7" applyFont="1" applyFill="1" applyBorder="1" applyAlignment="1">
      <alignment horizontal="center" vertical="top"/>
    </xf>
    <xf numFmtId="0" fontId="26" fillId="5" borderId="30" xfId="7" applyFont="1" applyFill="1" applyBorder="1" applyAlignment="1">
      <alignment horizontal="center" vertical="top"/>
    </xf>
    <xf numFmtId="0" fontId="26" fillId="5" borderId="2" xfId="7" applyFont="1" applyFill="1" applyBorder="1" applyAlignment="1">
      <alignment horizontal="center" vertical="top"/>
    </xf>
    <xf numFmtId="0" fontId="29" fillId="0" borderId="66" xfId="7" applyFont="1" applyBorder="1" applyAlignment="1">
      <alignment horizontal="left" vertical="top"/>
    </xf>
    <xf numFmtId="0" fontId="29" fillId="0" borderId="65" xfId="7" applyFont="1" applyBorder="1" applyAlignment="1">
      <alignment horizontal="left" vertical="top"/>
    </xf>
    <xf numFmtId="0" fontId="29" fillId="0" borderId="65" xfId="7" applyFont="1" applyBorder="1" applyAlignment="1">
      <alignment horizontal="center" vertical="center"/>
    </xf>
    <xf numFmtId="0" fontId="29" fillId="0" borderId="65" xfId="7" applyFont="1" applyBorder="1" applyAlignment="1">
      <alignment horizontal="center" vertical="center" wrapText="1"/>
    </xf>
    <xf numFmtId="0" fontId="29" fillId="0" borderId="65" xfId="7" applyFont="1" applyBorder="1" applyAlignment="1">
      <alignment vertical="center" wrapText="1"/>
    </xf>
    <xf numFmtId="0" fontId="26" fillId="5" borderId="22" xfId="7" applyFont="1" applyFill="1" applyBorder="1" applyAlignment="1">
      <alignment horizontal="left" vertical="top"/>
    </xf>
    <xf numFmtId="49" fontId="26" fillId="7" borderId="28" xfId="7" applyNumberFormat="1" applyFont="1" applyFill="1" applyBorder="1" applyAlignment="1">
      <alignment horizontal="center" vertical="top"/>
    </xf>
    <xf numFmtId="49" fontId="26" fillId="2" borderId="39" xfId="7" applyNumberFormat="1" applyFont="1" applyFill="1" applyBorder="1" applyAlignment="1">
      <alignment horizontal="center" vertical="top"/>
    </xf>
    <xf numFmtId="0" fontId="26" fillId="17" borderId="11" xfId="7" applyFont="1" applyFill="1" applyBorder="1" applyAlignment="1">
      <alignment vertical="top"/>
    </xf>
    <xf numFmtId="0" fontId="26" fillId="17" borderId="15" xfId="7" applyFont="1" applyFill="1" applyBorder="1" applyAlignment="1">
      <alignment vertical="top"/>
    </xf>
    <xf numFmtId="49" fontId="26" fillId="17" borderId="28" xfId="7" applyNumberFormat="1" applyFont="1" applyFill="1" applyBorder="1" applyAlignment="1">
      <alignment horizontal="center" vertical="top"/>
    </xf>
    <xf numFmtId="49" fontId="26"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27" fillId="0" borderId="11" xfId="7" applyFont="1" applyBorder="1" applyAlignment="1">
      <alignment horizontal="left" vertical="top"/>
    </xf>
    <xf numFmtId="0" fontId="28" fillId="0" borderId="11" xfId="7" applyFont="1" applyBorder="1" applyAlignment="1">
      <alignment horizontal="left" vertical="top"/>
    </xf>
    <xf numFmtId="0" fontId="27" fillId="0" borderId="15" xfId="7" applyFont="1" applyBorder="1" applyAlignment="1">
      <alignment vertical="top"/>
    </xf>
    <xf numFmtId="49" fontId="7" fillId="8" borderId="15" xfId="7" applyNumberFormat="1" applyFont="1" applyFill="1" applyBorder="1" applyAlignment="1">
      <alignment horizontal="center" vertical="top" wrapText="1"/>
    </xf>
    <xf numFmtId="0" fontId="26" fillId="2" borderId="43" xfId="7" applyFont="1" applyFill="1" applyBorder="1" applyAlignment="1">
      <alignment horizontal="left" vertical="top"/>
    </xf>
    <xf numFmtId="0" fontId="26" fillId="8" borderId="40" xfId="7" applyFont="1" applyFill="1" applyBorder="1" applyAlignment="1">
      <alignment horizontal="left" vertical="top"/>
    </xf>
    <xf numFmtId="0" fontId="26" fillId="2" borderId="40" xfId="7" applyFont="1" applyFill="1" applyBorder="1" applyAlignment="1">
      <alignment horizontal="left" vertical="top"/>
    </xf>
    <xf numFmtId="0" fontId="31" fillId="8" borderId="40" xfId="7" applyFont="1" applyFill="1" applyBorder="1"/>
    <xf numFmtId="0" fontId="29" fillId="2" borderId="40" xfId="7" applyFont="1" applyFill="1" applyBorder="1" applyAlignment="1">
      <alignment horizontal="left" vertical="top"/>
    </xf>
    <xf numFmtId="0" fontId="26" fillId="8" borderId="0" xfId="7" applyFont="1" applyFill="1" applyAlignment="1">
      <alignment vertical="top"/>
    </xf>
    <xf numFmtId="49" fontId="26" fillId="14" borderId="28" xfId="7" applyNumberFormat="1" applyFont="1" applyFill="1" applyBorder="1" applyAlignment="1">
      <alignment horizontal="center" vertical="top" wrapText="1"/>
    </xf>
    <xf numFmtId="49" fontId="29" fillId="5" borderId="9" xfId="7" applyNumberFormat="1" applyFont="1" applyFill="1" applyBorder="1" applyAlignment="1">
      <alignment vertical="top"/>
    </xf>
    <xf numFmtId="0" fontId="29" fillId="0" borderId="57" xfId="7" applyFont="1" applyBorder="1" applyAlignment="1">
      <alignment horizontal="center" vertical="top"/>
    </xf>
    <xf numFmtId="165" fontId="29" fillId="5" borderId="41" xfId="7" applyNumberFormat="1" applyFont="1" applyFill="1" applyBorder="1" applyAlignment="1">
      <alignment horizontal="center" vertical="top"/>
    </xf>
    <xf numFmtId="165" fontId="29" fillId="5" borderId="30" xfId="7" applyNumberFormat="1" applyFont="1" applyFill="1" applyBorder="1" applyAlignment="1">
      <alignment horizontal="center" vertical="top"/>
    </xf>
    <xf numFmtId="0" fontId="29" fillId="0" borderId="42" xfId="7" applyFont="1" applyBorder="1" applyAlignment="1">
      <alignment horizontal="center" vertical="top"/>
    </xf>
    <xf numFmtId="0" fontId="31" fillId="5" borderId="23" xfId="7" applyFont="1" applyFill="1" applyBorder="1" applyAlignment="1">
      <alignment horizontal="center" vertical="top" wrapText="1"/>
    </xf>
    <xf numFmtId="0" fontId="26" fillId="5" borderId="36" xfId="7" applyFont="1" applyFill="1" applyBorder="1" applyAlignment="1">
      <alignment horizontal="center" vertical="top"/>
    </xf>
    <xf numFmtId="49" fontId="26" fillId="5" borderId="0" xfId="7" applyNumberFormat="1" applyFont="1" applyFill="1" applyAlignment="1">
      <alignment vertical="top" wrapText="1"/>
    </xf>
    <xf numFmtId="49" fontId="26" fillId="2" borderId="9" xfId="7" applyNumberFormat="1" applyFont="1" applyFill="1" applyBorder="1" applyAlignment="1">
      <alignment vertical="top"/>
    </xf>
    <xf numFmtId="49" fontId="26" fillId="5" borderId="40" xfId="7" applyNumberFormat="1" applyFont="1" applyFill="1" applyBorder="1" applyAlignment="1">
      <alignment vertical="top" wrapText="1"/>
    </xf>
    <xf numFmtId="49" fontId="26" fillId="2" borderId="29" xfId="7" applyNumberFormat="1" applyFont="1" applyFill="1" applyBorder="1" applyAlignment="1">
      <alignment vertical="top"/>
    </xf>
    <xf numFmtId="0" fontId="29" fillId="0" borderId="66" xfId="7" applyFont="1" applyBorder="1" applyAlignment="1">
      <alignment horizontal="center" vertical="center"/>
    </xf>
    <xf numFmtId="0" fontId="44" fillId="17" borderId="11" xfId="7" applyFont="1" applyFill="1" applyBorder="1" applyAlignment="1">
      <alignment vertical="top"/>
    </xf>
    <xf numFmtId="0" fontId="44" fillId="17" borderId="15" xfId="7" applyFont="1" applyFill="1" applyBorder="1" applyAlignment="1">
      <alignment vertical="top"/>
    </xf>
    <xf numFmtId="49" fontId="26" fillId="17" borderId="39" xfId="7" applyNumberFormat="1" applyFont="1" applyFill="1" applyBorder="1" applyAlignment="1">
      <alignment horizontal="center" vertical="top"/>
    </xf>
    <xf numFmtId="0" fontId="29" fillId="5" borderId="65" xfId="7" applyFont="1" applyFill="1" applyBorder="1" applyAlignment="1">
      <alignment vertical="center" wrapText="1"/>
    </xf>
    <xf numFmtId="0" fontId="26" fillId="0" borderId="11" xfId="7" applyFont="1" applyBorder="1" applyAlignment="1">
      <alignment horizontal="left" vertical="top"/>
    </xf>
    <xf numFmtId="0" fontId="29" fillId="0" borderId="11" xfId="7" applyFont="1" applyBorder="1" applyAlignment="1">
      <alignment horizontal="left" vertical="top"/>
    </xf>
    <xf numFmtId="0" fontId="26" fillId="0" borderId="15" xfId="7" applyFont="1" applyBorder="1" applyAlignment="1">
      <alignment vertical="top"/>
    </xf>
    <xf numFmtId="49" fontId="26" fillId="8" borderId="15" xfId="7" applyNumberFormat="1" applyFont="1" applyFill="1" applyBorder="1" applyAlignment="1">
      <alignment horizontal="center" vertical="top" wrapText="1"/>
    </xf>
    <xf numFmtId="0" fontId="26" fillId="14" borderId="43" xfId="7" applyFont="1" applyFill="1" applyBorder="1" applyAlignment="1">
      <alignment horizontal="left" vertical="top"/>
    </xf>
    <xf numFmtId="0" fontId="26" fillId="14" borderId="40" xfId="7" applyFont="1" applyFill="1" applyBorder="1" applyAlignment="1">
      <alignment horizontal="left" vertical="top"/>
    </xf>
    <xf numFmtId="0" fontId="31" fillId="14" borderId="40" xfId="7" applyFont="1" applyFill="1" applyBorder="1"/>
    <xf numFmtId="0" fontId="26" fillId="14" borderId="0" xfId="7" applyFont="1" applyFill="1" applyAlignment="1">
      <alignment vertical="top"/>
    </xf>
    <xf numFmtId="0" fontId="15" fillId="14" borderId="24" xfId="7" applyFont="1" applyFill="1" applyBorder="1" applyAlignment="1">
      <alignment horizontal="left" vertical="top" wrapText="1"/>
    </xf>
    <xf numFmtId="0" fontId="15" fillId="14" borderId="22" xfId="7" applyFont="1" applyFill="1" applyBorder="1" applyAlignment="1">
      <alignment horizontal="left" vertical="top" wrapText="1"/>
    </xf>
    <xf numFmtId="165" fontId="15" fillId="14" borderId="21" xfId="7" applyNumberFormat="1" applyFont="1" applyFill="1" applyBorder="1" applyAlignment="1">
      <alignment horizontal="center" vertical="top" wrapText="1"/>
    </xf>
    <xf numFmtId="0" fontId="7" fillId="14" borderId="23" xfId="7" applyFont="1" applyFill="1" applyBorder="1" applyAlignment="1">
      <alignment horizontal="center" vertical="top"/>
    </xf>
    <xf numFmtId="49" fontId="9" fillId="14"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165" fontId="7" fillId="15" borderId="28" xfId="7" applyNumberFormat="1" applyFont="1" applyFill="1" applyBorder="1" applyAlignment="1">
      <alignment horizontal="center" vertical="top"/>
    </xf>
    <xf numFmtId="0" fontId="7" fillId="15" borderId="15" xfId="7" applyFont="1" applyFill="1" applyBorder="1" applyAlignment="1">
      <alignment horizontal="center" vertical="top"/>
    </xf>
    <xf numFmtId="0" fontId="18"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38" fillId="3" borderId="21" xfId="7" applyNumberFormat="1" applyFont="1" applyFill="1" applyBorder="1" applyAlignment="1">
      <alignment horizontal="center" vertical="top"/>
    </xf>
    <xf numFmtId="49" fontId="48"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3" xfId="7" applyNumberFormat="1"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38" fillId="3" borderId="9" xfId="7" applyNumberFormat="1" applyFont="1" applyFill="1" applyBorder="1" applyAlignment="1">
      <alignment horizontal="center" vertical="top"/>
    </xf>
    <xf numFmtId="49" fontId="48" fillId="2" borderId="9" xfId="7" applyNumberFormat="1"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59" xfId="7" applyNumberFormat="1" applyFont="1" applyFill="1" applyBorder="1" applyAlignment="1">
      <alignment horizontal="center" vertical="top"/>
    </xf>
    <xf numFmtId="0" fontId="8" fillId="5" borderId="17" xfId="7" applyFont="1" applyFill="1" applyBorder="1" applyAlignment="1">
      <alignment horizontal="center" vertical="top"/>
    </xf>
    <xf numFmtId="0" fontId="28" fillId="5" borderId="49" xfId="7" applyFont="1" applyFill="1" applyBorder="1" applyAlignment="1">
      <alignment horizontal="center" vertical="top" wrapText="1"/>
    </xf>
    <xf numFmtId="0" fontId="28" fillId="5" borderId="6" xfId="7" applyFont="1" applyFill="1" applyBorder="1" applyAlignment="1">
      <alignment horizontal="left" vertical="top" wrapText="1"/>
    </xf>
    <xf numFmtId="165" fontId="8" fillId="5" borderId="2" xfId="7" applyNumberFormat="1"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38" fillId="3" borderId="29" xfId="7" applyNumberFormat="1" applyFont="1" applyFill="1" applyBorder="1" applyAlignment="1">
      <alignment horizontal="center" vertical="top"/>
    </xf>
    <xf numFmtId="49" fontId="48" fillId="2" borderId="29" xfId="7" applyNumberFormat="1" applyFont="1" applyFill="1" applyBorder="1" applyAlignment="1">
      <alignment horizontal="center" vertical="top"/>
    </xf>
    <xf numFmtId="0" fontId="18" fillId="5" borderId="21" xfId="7" applyFont="1" applyFill="1" applyBorder="1" applyAlignment="1">
      <alignment horizontal="center" vertical="top" wrapText="1"/>
    </xf>
    <xf numFmtId="0" fontId="18"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28"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29" fillId="0" borderId="65" xfId="7" applyFont="1" applyBorder="1" applyAlignment="1">
      <alignment horizontal="center" vertical="top"/>
    </xf>
    <xf numFmtId="49" fontId="29" fillId="5" borderId="29" xfId="7" applyNumberFormat="1" applyFont="1" applyFill="1" applyBorder="1" applyAlignment="1">
      <alignment vertical="top"/>
    </xf>
    <xf numFmtId="9" fontId="29" fillId="15" borderId="65" xfId="7" applyNumberFormat="1" applyFont="1" applyFill="1" applyBorder="1" applyAlignment="1">
      <alignment horizontal="center" vertical="top"/>
    </xf>
    <xf numFmtId="0" fontId="29" fillId="5" borderId="49" xfId="7" applyFont="1" applyFill="1" applyBorder="1" applyAlignment="1">
      <alignment horizontal="center" vertical="center" wrapText="1"/>
    </xf>
    <xf numFmtId="0" fontId="29" fillId="5" borderId="9" xfId="7" applyFont="1" applyFill="1" applyBorder="1" applyAlignment="1">
      <alignment vertical="top" wrapText="1"/>
    </xf>
    <xf numFmtId="0" fontId="26" fillId="5" borderId="11" xfId="7" applyFont="1" applyFill="1" applyBorder="1" applyAlignment="1">
      <alignment horizontal="left" vertical="top"/>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165" fontId="27" fillId="15" borderId="28" xfId="7" applyNumberFormat="1" applyFont="1" applyFill="1" applyBorder="1" applyAlignment="1">
      <alignment horizontal="center" vertical="top"/>
    </xf>
    <xf numFmtId="0" fontId="27" fillId="15" borderId="15" xfId="7" applyFont="1" applyFill="1" applyBorder="1" applyAlignment="1">
      <alignment horizontal="center" vertical="top"/>
    </xf>
    <xf numFmtId="0" fontId="49" fillId="5" borderId="22" xfId="7" applyFont="1" applyFill="1" applyBorder="1" applyAlignment="1">
      <alignment horizontal="center" vertical="top" wrapText="1"/>
    </xf>
    <xf numFmtId="0" fontId="28" fillId="0" borderId="63" xfId="7" applyFont="1" applyBorder="1" applyAlignment="1">
      <alignment horizontal="center" vertical="top"/>
    </xf>
    <xf numFmtId="0" fontId="28" fillId="5" borderId="64" xfId="7" applyFont="1" applyFill="1" applyBorder="1" applyAlignment="1">
      <alignment horizontal="center" vertical="top"/>
    </xf>
    <xf numFmtId="0" fontId="28" fillId="5" borderId="75" xfId="7" applyFont="1" applyFill="1" applyBorder="1" applyAlignment="1">
      <alignment horizontal="center" vertical="center" wrapText="1"/>
    </xf>
    <xf numFmtId="165" fontId="28" fillId="5" borderId="68" xfId="7" applyNumberFormat="1" applyFont="1" applyFill="1" applyBorder="1" applyAlignment="1">
      <alignment horizontal="center" vertical="top"/>
    </xf>
    <xf numFmtId="165" fontId="28" fillId="5" borderId="3" xfId="7" applyNumberFormat="1" applyFont="1" applyFill="1" applyBorder="1" applyAlignment="1">
      <alignment horizontal="center" vertical="top"/>
    </xf>
    <xf numFmtId="0" fontId="28" fillId="5" borderId="3" xfId="7" applyFont="1" applyFill="1" applyBorder="1" applyAlignment="1">
      <alignment horizontal="center" vertical="top"/>
    </xf>
    <xf numFmtId="49" fontId="27" fillId="5" borderId="0" xfId="7" applyNumberFormat="1" applyFont="1" applyFill="1" applyAlignment="1">
      <alignment horizontal="center" vertical="top" wrapText="1"/>
    </xf>
    <xf numFmtId="165" fontId="28" fillId="5" borderId="60" xfId="7" applyNumberFormat="1" applyFont="1" applyFill="1" applyBorder="1" applyAlignment="1">
      <alignment horizontal="center" vertical="top"/>
    </xf>
    <xf numFmtId="165" fontId="28" fillId="5" borderId="59" xfId="7" applyNumberFormat="1" applyFont="1" applyFill="1" applyBorder="1" applyAlignment="1">
      <alignment horizontal="center" vertical="top"/>
    </xf>
    <xf numFmtId="0" fontId="28" fillId="5" borderId="30" xfId="7" applyFont="1" applyFill="1" applyBorder="1" applyAlignment="1">
      <alignment horizontal="center" vertical="top"/>
    </xf>
    <xf numFmtId="165" fontId="28" fillId="5" borderId="2" xfId="7" applyNumberFormat="1" applyFont="1" applyFill="1" applyBorder="1" applyAlignment="1">
      <alignment horizontal="center" vertical="top"/>
    </xf>
    <xf numFmtId="0" fontId="28" fillId="5" borderId="2" xfId="7" applyFont="1" applyFill="1" applyBorder="1" applyAlignment="1">
      <alignment horizontal="center" vertical="top"/>
    </xf>
    <xf numFmtId="49" fontId="27" fillId="5" borderId="40" xfId="7" applyNumberFormat="1" applyFont="1" applyFill="1" applyBorder="1" applyAlignment="1">
      <alignment horizontal="center" vertical="top" wrapText="1"/>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49" fontId="27" fillId="17"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29" fillId="5" borderId="71" xfId="7" applyFont="1" applyFill="1" applyBorder="1" applyAlignment="1">
      <alignment vertical="top" wrapText="1"/>
    </xf>
    <xf numFmtId="0" fontId="29" fillId="5" borderId="37" xfId="7" applyFont="1" applyFill="1" applyBorder="1" applyAlignment="1">
      <alignment vertical="top" wrapText="1"/>
    </xf>
    <xf numFmtId="0" fontId="25" fillId="0" borderId="65" xfId="7" applyFont="1" applyBorder="1" applyAlignment="1">
      <alignment horizontal="center" vertical="top" wrapText="1"/>
    </xf>
    <xf numFmtId="0" fontId="14" fillId="0" borderId="65" xfId="7" applyFont="1" applyBorder="1" applyAlignment="1">
      <alignment horizontal="left" vertical="top"/>
    </xf>
    <xf numFmtId="0" fontId="47" fillId="2" borderId="40" xfId="7" applyFont="1" applyFill="1" applyBorder="1" applyAlignment="1">
      <alignment horizontal="left" vertical="top"/>
    </xf>
    <xf numFmtId="0" fontId="44" fillId="8" borderId="40" xfId="7" applyFont="1" applyFill="1" applyBorder="1" applyAlignment="1">
      <alignment horizontal="left" vertical="top"/>
    </xf>
    <xf numFmtId="0" fontId="8" fillId="5" borderId="49" xfId="7" applyFont="1" applyFill="1" applyBorder="1" applyAlignment="1">
      <alignment horizontal="center"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49" fontId="9" fillId="17" borderId="39" xfId="7" applyNumberFormat="1" applyFont="1" applyFill="1" applyBorder="1" applyAlignment="1">
      <alignment horizontal="center" vertical="top"/>
    </xf>
    <xf numFmtId="0" fontId="49" fillId="5" borderId="23" xfId="7" applyFont="1" applyFill="1" applyBorder="1" applyAlignment="1">
      <alignment horizontal="center"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3" fillId="0" borderId="65" xfId="7" applyFont="1" applyBorder="1" applyAlignment="1">
      <alignment horizontal="center" vertical="center" wrapText="1"/>
    </xf>
    <xf numFmtId="9" fontId="29" fillId="15" borderId="66" xfId="7" applyNumberFormat="1" applyFont="1" applyFill="1" applyBorder="1" applyAlignment="1">
      <alignment horizontal="center" vertical="top"/>
    </xf>
    <xf numFmtId="0" fontId="29" fillId="15" borderId="74" xfId="7" applyFont="1" applyFill="1" applyBorder="1" applyAlignment="1">
      <alignment horizontal="center" vertical="center"/>
    </xf>
    <xf numFmtId="0" fontId="29" fillId="15" borderId="69" xfId="7" applyFont="1" applyFill="1" applyBorder="1" applyAlignment="1">
      <alignment horizontal="left" vertical="top"/>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27" fillId="2" borderId="40" xfId="7" applyFont="1" applyFill="1" applyBorder="1" applyAlignment="1">
      <alignment horizontal="left" vertical="top"/>
    </xf>
    <xf numFmtId="0" fontId="7" fillId="8" borderId="0" xfId="7" applyFont="1" applyFill="1" applyAlignment="1">
      <alignment vertical="top"/>
    </xf>
    <xf numFmtId="49" fontId="7" fillId="14" borderId="28" xfId="7" applyNumberFormat="1" applyFont="1" applyFill="1" applyBorder="1" applyAlignment="1">
      <alignment horizontal="center" vertical="top" wrapText="1"/>
    </xf>
    <xf numFmtId="165" fontId="26" fillId="15" borderId="4" xfId="7" applyNumberFormat="1" applyFont="1" applyFill="1" applyBorder="1" applyAlignment="1">
      <alignment horizontal="center" vertical="top"/>
    </xf>
    <xf numFmtId="0" fontId="26" fillId="15" borderId="10" xfId="7" applyFont="1" applyFill="1" applyBorder="1" applyAlignment="1">
      <alignment horizontal="center" vertical="top"/>
    </xf>
    <xf numFmtId="0" fontId="29" fillId="0" borderId="34" xfId="7" applyFont="1" applyBorder="1" applyAlignment="1">
      <alignment horizontal="center" vertical="top"/>
    </xf>
    <xf numFmtId="0" fontId="29" fillId="5" borderId="35" xfId="7" applyFont="1" applyFill="1" applyBorder="1" applyAlignment="1">
      <alignment horizontal="center" vertical="top"/>
    </xf>
    <xf numFmtId="0" fontId="29" fillId="5" borderId="61" xfId="7" applyFont="1" applyFill="1" applyBorder="1" applyAlignment="1">
      <alignment horizontal="center" vertical="center" wrapText="1"/>
    </xf>
    <xf numFmtId="0" fontId="29" fillId="5" borderId="37" xfId="7" applyFont="1" applyFill="1" applyBorder="1" applyAlignment="1">
      <alignment horizontal="left" vertical="top" wrapText="1"/>
    </xf>
    <xf numFmtId="0" fontId="29" fillId="0" borderId="65" xfId="7" applyFont="1" applyBorder="1" applyAlignment="1">
      <alignment horizontal="center" vertical="top" wrapText="1"/>
    </xf>
    <xf numFmtId="0" fontId="29" fillId="0" borderId="65" xfId="7" applyFont="1" applyBorder="1" applyAlignment="1">
      <alignment horizontal="center" wrapText="1"/>
    </xf>
    <xf numFmtId="0" fontId="29" fillId="0" borderId="65" xfId="7" applyFont="1" applyBorder="1" applyAlignment="1">
      <alignment horizontal="left" vertical="top" wrapText="1"/>
    </xf>
    <xf numFmtId="0" fontId="29" fillId="0" borderId="66" xfId="7" applyFont="1" applyBorder="1" applyAlignment="1">
      <alignment horizontal="center" vertical="top"/>
    </xf>
    <xf numFmtId="0" fontId="29" fillId="5" borderId="71" xfId="7" applyFont="1" applyFill="1" applyBorder="1" applyAlignment="1">
      <alignment horizontal="left" vertical="center" wrapText="1"/>
    </xf>
    <xf numFmtId="0" fontId="29" fillId="5" borderId="37" xfId="7" applyFont="1" applyFill="1" applyBorder="1" applyAlignment="1">
      <alignment horizontal="left" vertical="center" wrapText="1"/>
    </xf>
    <xf numFmtId="0" fontId="29" fillId="5" borderId="62" xfId="7" applyFont="1" applyFill="1" applyBorder="1" applyAlignment="1">
      <alignment horizontal="center" vertical="top" wrapText="1"/>
    </xf>
    <xf numFmtId="0" fontId="29" fillId="5" borderId="17" xfId="7" applyFont="1" applyFill="1" applyBorder="1" applyAlignment="1">
      <alignment horizontal="left" vertical="top" wrapText="1"/>
    </xf>
    <xf numFmtId="0" fontId="29" fillId="5" borderId="37" xfId="7" applyFont="1" applyFill="1" applyBorder="1" applyAlignment="1">
      <alignment wrapText="1"/>
    </xf>
    <xf numFmtId="0" fontId="29" fillId="5" borderId="17" xfId="7" applyFont="1" applyFill="1" applyBorder="1" applyAlignment="1">
      <alignment vertical="top"/>
    </xf>
    <xf numFmtId="0" fontId="29" fillId="5" borderId="17" xfId="7" applyFont="1" applyFill="1" applyBorder="1" applyAlignment="1">
      <alignment vertical="center" wrapText="1"/>
    </xf>
    <xf numFmtId="0" fontId="29" fillId="5" borderId="71" xfId="7" applyFont="1" applyFill="1" applyBorder="1" applyAlignment="1">
      <alignment wrapText="1"/>
    </xf>
    <xf numFmtId="0" fontId="29" fillId="5" borderId="34" xfId="7" applyFont="1" applyFill="1" applyBorder="1" applyAlignment="1">
      <alignment horizontal="center" vertical="center"/>
    </xf>
    <xf numFmtId="0" fontId="29" fillId="5" borderId="35" xfId="7" applyFont="1" applyFill="1" applyBorder="1" applyAlignment="1">
      <alignment vertical="top"/>
    </xf>
    <xf numFmtId="0" fontId="29" fillId="5" borderId="7" xfId="7" applyFont="1" applyFill="1" applyBorder="1" applyAlignment="1">
      <alignment horizontal="center" vertical="center"/>
    </xf>
    <xf numFmtId="0" fontId="29" fillId="5" borderId="6" xfId="7" applyFont="1" applyFill="1" applyBorder="1" applyAlignment="1">
      <alignment vertical="top" wrapText="1"/>
    </xf>
    <xf numFmtId="0" fontId="29" fillId="5" borderId="66" xfId="7" applyFont="1" applyFill="1" applyBorder="1" applyAlignment="1">
      <alignment horizontal="center" vertical="center"/>
    </xf>
    <xf numFmtId="0" fontId="29" fillId="5" borderId="65" xfId="7" applyFont="1" applyFill="1" applyBorder="1" applyAlignment="1">
      <alignment horizontal="center" vertical="center"/>
    </xf>
    <xf numFmtId="0" fontId="29" fillId="0" borderId="45" xfId="7" applyFont="1" applyBorder="1" applyAlignment="1">
      <alignment horizontal="center" vertical="center" textRotation="90"/>
    </xf>
    <xf numFmtId="0" fontId="29"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51" fillId="0" borderId="0" xfId="7" applyFont="1"/>
    <xf numFmtId="165" fontId="26" fillId="15" borderId="21" xfId="7" applyNumberFormat="1" applyFont="1" applyFill="1" applyBorder="1" applyAlignment="1">
      <alignment horizontal="center" vertical="top"/>
    </xf>
    <xf numFmtId="0" fontId="31" fillId="0" borderId="0" xfId="0" applyFont="1"/>
    <xf numFmtId="2" fontId="32" fillId="9" borderId="12" xfId="0" applyNumberFormat="1" applyFont="1" applyFill="1" applyBorder="1" applyAlignment="1">
      <alignment vertical="top" wrapText="1"/>
    </xf>
    <xf numFmtId="2" fontId="32" fillId="9" borderId="28" xfId="0" applyNumberFormat="1" applyFont="1" applyFill="1" applyBorder="1" applyAlignment="1">
      <alignment vertical="top" wrapText="1"/>
    </xf>
    <xf numFmtId="2" fontId="31" fillId="0" borderId="2" xfId="0" applyNumberFormat="1" applyFont="1" applyBorder="1" applyAlignment="1">
      <alignment vertical="top" wrapText="1"/>
    </xf>
    <xf numFmtId="0" fontId="29" fillId="0" borderId="0" xfId="0" applyFont="1" applyAlignment="1">
      <alignment vertical="top"/>
    </xf>
    <xf numFmtId="2" fontId="32" fillId="4" borderId="28" xfId="0" applyNumberFormat="1" applyFont="1" applyFill="1" applyBorder="1" applyAlignment="1">
      <alignment vertical="top" wrapText="1"/>
    </xf>
    <xf numFmtId="0" fontId="35" fillId="0" borderId="0" xfId="0" applyFont="1" applyAlignment="1">
      <alignment vertical="top"/>
    </xf>
    <xf numFmtId="2" fontId="31" fillId="0" borderId="3" xfId="0" applyNumberFormat="1" applyFont="1" applyBorder="1" applyAlignment="1">
      <alignment horizontal="center" vertical="top" wrapText="1"/>
    </xf>
    <xf numFmtId="2" fontId="31" fillId="0" borderId="47" xfId="0" applyNumberFormat="1" applyFont="1" applyBorder="1" applyAlignment="1">
      <alignment horizontal="center" vertical="top" wrapText="1"/>
    </xf>
    <xf numFmtId="0" fontId="9" fillId="0" borderId="0" xfId="0" applyFont="1" applyAlignment="1">
      <alignment horizontal="right" vertical="top" wrapText="1"/>
    </xf>
    <xf numFmtId="0" fontId="26" fillId="0" borderId="0" xfId="0" applyFont="1" applyAlignment="1">
      <alignment horizontal="right" vertical="top" wrapText="1"/>
    </xf>
    <xf numFmtId="165" fontId="29" fillId="0" borderId="0" xfId="0" applyNumberFormat="1" applyFont="1" applyAlignment="1">
      <alignment vertical="top"/>
    </xf>
    <xf numFmtId="2" fontId="32"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11" xfId="0"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vertical="top" wrapText="1"/>
    </xf>
    <xf numFmtId="49" fontId="29" fillId="0" borderId="0" xfId="0" applyNumberFormat="1" applyFont="1" applyAlignment="1">
      <alignment vertical="top"/>
    </xf>
    <xf numFmtId="49" fontId="29" fillId="0" borderId="40" xfId="0" applyNumberFormat="1" applyFont="1" applyBorder="1" applyAlignment="1">
      <alignment vertical="top"/>
    </xf>
    <xf numFmtId="9" fontId="35" fillId="0" borderId="45" xfId="0" applyNumberFormat="1" applyFont="1" applyBorder="1" applyAlignment="1">
      <alignment horizontal="center" vertical="top"/>
    </xf>
    <xf numFmtId="9" fontId="35" fillId="5" borderId="1" xfId="0" applyNumberFormat="1" applyFont="1" applyFill="1" applyBorder="1" applyAlignment="1">
      <alignment horizontal="center" vertical="top"/>
    </xf>
    <xf numFmtId="0" fontId="35" fillId="5" borderId="53" xfId="0" applyFont="1" applyFill="1" applyBorder="1" applyAlignment="1">
      <alignment horizontal="center" vertical="center"/>
    </xf>
    <xf numFmtId="0" fontId="35" fillId="5" borderId="52" xfId="0" applyFont="1" applyFill="1" applyBorder="1" applyAlignment="1">
      <alignment horizontal="left" vertical="top" wrapText="1"/>
    </xf>
    <xf numFmtId="165" fontId="26" fillId="5" borderId="4" xfId="0" applyNumberFormat="1" applyFont="1" applyFill="1" applyBorder="1" applyAlignment="1">
      <alignment horizontal="center" vertical="top"/>
    </xf>
    <xf numFmtId="0" fontId="26" fillId="5" borderId="10" xfId="0" applyFont="1" applyFill="1" applyBorder="1" applyAlignment="1">
      <alignment horizontal="center" vertical="top"/>
    </xf>
    <xf numFmtId="0" fontId="35" fillId="0" borderId="7" xfId="0" applyFont="1" applyBorder="1" applyAlignment="1">
      <alignment horizontal="center" vertical="top"/>
    </xf>
    <xf numFmtId="0" fontId="35" fillId="5" borderId="5" xfId="0" applyFont="1" applyFill="1" applyBorder="1" applyAlignment="1">
      <alignment horizontal="center" vertical="top"/>
    </xf>
    <xf numFmtId="0" fontId="29" fillId="5" borderId="49" xfId="0" applyFont="1" applyFill="1" applyBorder="1" applyAlignment="1">
      <alignment horizontal="center" vertical="top" wrapText="1"/>
    </xf>
    <xf numFmtId="0" fontId="29" fillId="5" borderId="6" xfId="0" applyFont="1" applyFill="1" applyBorder="1" applyAlignment="1">
      <alignment horizontal="left" vertical="top" wrapText="1"/>
    </xf>
    <xf numFmtId="165" fontId="29" fillId="5" borderId="25" xfId="0" applyNumberFormat="1" applyFont="1" applyFill="1" applyBorder="1" applyAlignment="1">
      <alignment horizontal="center" vertical="top"/>
    </xf>
    <xf numFmtId="165" fontId="29" fillId="5" borderId="2" xfId="0" applyNumberFormat="1" applyFont="1" applyFill="1" applyBorder="1" applyAlignment="1">
      <alignment horizontal="center" vertical="top"/>
    </xf>
    <xf numFmtId="0" fontId="29" fillId="5" borderId="2" xfId="0" applyFont="1" applyFill="1" applyBorder="1" applyAlignment="1">
      <alignment horizontal="center" vertical="top"/>
    </xf>
    <xf numFmtId="0" fontId="29" fillId="5" borderId="18" xfId="0" applyFont="1" applyFill="1" applyBorder="1" applyAlignment="1">
      <alignment vertical="top" wrapText="1"/>
    </xf>
    <xf numFmtId="165" fontId="29" fillId="0" borderId="7" xfId="0" applyNumberFormat="1" applyFont="1" applyBorder="1" applyAlignment="1">
      <alignment horizontal="center" vertical="top"/>
    </xf>
    <xf numFmtId="165" fontId="29" fillId="5" borderId="5" xfId="0" applyNumberFormat="1" applyFont="1" applyFill="1" applyBorder="1" applyAlignment="1">
      <alignment horizontal="center" vertical="top"/>
    </xf>
    <xf numFmtId="0" fontId="29" fillId="5" borderId="5" xfId="0" applyFont="1" applyFill="1" applyBorder="1" applyAlignment="1">
      <alignment horizontal="center" vertical="top" wrapText="1"/>
    </xf>
    <xf numFmtId="0" fontId="29" fillId="5" borderId="6" xfId="0" applyFont="1" applyFill="1" applyBorder="1" applyAlignment="1">
      <alignment vertical="top" wrapText="1"/>
    </xf>
    <xf numFmtId="0" fontId="29" fillId="0" borderId="7" xfId="0" applyFont="1" applyBorder="1" applyAlignment="1">
      <alignment horizontal="center" vertical="top"/>
    </xf>
    <xf numFmtId="9" fontId="29" fillId="5" borderId="1" xfId="0" applyNumberFormat="1" applyFont="1" applyFill="1" applyBorder="1" applyAlignment="1">
      <alignment horizontal="center" vertical="top"/>
    </xf>
    <xf numFmtId="0" fontId="26" fillId="5" borderId="21" xfId="0" applyFont="1" applyFill="1" applyBorder="1" applyAlignment="1">
      <alignment vertical="top" wrapText="1"/>
    </xf>
    <xf numFmtId="0" fontId="51" fillId="0" borderId="0" xfId="0" applyFont="1"/>
    <xf numFmtId="0" fontId="26" fillId="18" borderId="12" xfId="0" applyFont="1" applyFill="1" applyBorder="1" applyAlignment="1">
      <alignment vertical="top" wrapText="1"/>
    </xf>
    <xf numFmtId="49" fontId="26" fillId="7" borderId="15" xfId="0" applyNumberFormat="1" applyFont="1" applyFill="1" applyBorder="1" applyAlignment="1">
      <alignment horizontal="center" vertical="top"/>
    </xf>
    <xf numFmtId="49"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wrapText="1"/>
    </xf>
    <xf numFmtId="0" fontId="29" fillId="0" borderId="6" xfId="0" applyFont="1" applyBorder="1" applyAlignment="1">
      <alignment horizontal="left" vertical="top" wrapText="1"/>
    </xf>
    <xf numFmtId="49" fontId="29" fillId="0" borderId="57" xfId="0" applyNumberFormat="1" applyFont="1" applyBorder="1" applyAlignment="1">
      <alignment horizontal="center" vertical="top"/>
    </xf>
    <xf numFmtId="49" fontId="29" fillId="5" borderId="56" xfId="0" applyNumberFormat="1" applyFont="1" applyFill="1" applyBorder="1" applyAlignment="1">
      <alignment horizontal="center" vertical="top"/>
    </xf>
    <xf numFmtId="0" fontId="29" fillId="5" borderId="56" xfId="0" applyFont="1" applyFill="1" applyBorder="1" applyAlignment="1">
      <alignment horizontal="center" vertical="top" wrapText="1"/>
    </xf>
    <xf numFmtId="0" fontId="29" fillId="0" borderId="57" xfId="0" applyFont="1" applyBorder="1" applyAlignment="1">
      <alignment horizontal="center" vertical="top"/>
    </xf>
    <xf numFmtId="0" fontId="29" fillId="5" borderId="56" xfId="0" applyFont="1" applyFill="1" applyBorder="1" applyAlignment="1">
      <alignment horizontal="center" vertical="top"/>
    </xf>
    <xf numFmtId="0" fontId="29" fillId="5" borderId="51" xfId="0" applyFont="1" applyFill="1" applyBorder="1" applyAlignment="1">
      <alignment horizontal="center" vertical="center"/>
    </xf>
    <xf numFmtId="49" fontId="29" fillId="5" borderId="17" xfId="0" applyNumberFormat="1" applyFont="1" applyFill="1" applyBorder="1" applyAlignment="1">
      <alignment horizontal="center" vertical="top"/>
    </xf>
    <xf numFmtId="165" fontId="29" fillId="10" borderId="58" xfId="0" applyNumberFormat="1" applyFont="1" applyFill="1" applyBorder="1" applyAlignment="1">
      <alignment horizontal="left" vertical="center" wrapText="1"/>
    </xf>
    <xf numFmtId="165" fontId="29" fillId="5" borderId="26" xfId="0" applyNumberFormat="1" applyFont="1" applyFill="1" applyBorder="1" applyAlignment="1">
      <alignment horizontal="center" vertical="top"/>
    </xf>
    <xf numFmtId="165" fontId="29" fillId="5" borderId="9" xfId="0" applyNumberFormat="1" applyFont="1" applyFill="1" applyBorder="1" applyAlignment="1">
      <alignment horizontal="center" vertical="top"/>
    </xf>
    <xf numFmtId="0" fontId="29" fillId="0" borderId="34" xfId="0" applyFont="1" applyBorder="1" applyAlignment="1">
      <alignment horizontal="center" vertical="top"/>
    </xf>
    <xf numFmtId="0" fontId="29" fillId="5" borderId="35" xfId="0" applyFont="1" applyFill="1" applyBorder="1" applyAlignment="1">
      <alignment horizontal="center" vertical="center"/>
    </xf>
    <xf numFmtId="165" fontId="29" fillId="5" borderId="41" xfId="0" applyNumberFormat="1" applyFont="1" applyFill="1" applyBorder="1" applyAlignment="1">
      <alignment horizontal="center" vertical="top"/>
    </xf>
    <xf numFmtId="165" fontId="29" fillId="5" borderId="30"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10" borderId="31" xfId="0" applyNumberFormat="1" applyFont="1" applyFill="1" applyBorder="1" applyAlignment="1">
      <alignment horizontal="left" vertical="center" wrapText="1"/>
    </xf>
    <xf numFmtId="0" fontId="35" fillId="5" borderId="1" xfId="0" applyFont="1" applyFill="1" applyBorder="1" applyAlignment="1">
      <alignment horizontal="center" vertical="center"/>
    </xf>
    <xf numFmtId="0" fontId="35" fillId="5" borderId="32" xfId="0" applyFont="1" applyFill="1" applyBorder="1" applyAlignment="1">
      <alignment horizontal="left" vertical="top"/>
    </xf>
    <xf numFmtId="0" fontId="29" fillId="5" borderId="36" xfId="0" applyFont="1" applyFill="1" applyBorder="1" applyAlignment="1">
      <alignment horizontal="left" vertical="top" wrapText="1"/>
    </xf>
    <xf numFmtId="165" fontId="29" fillId="0" borderId="33" xfId="0" applyNumberFormat="1" applyFont="1" applyBorder="1" applyAlignment="1">
      <alignment horizontal="left" vertical="center" wrapText="1"/>
    </xf>
    <xf numFmtId="0" fontId="29" fillId="5" borderId="33" xfId="0" applyFont="1" applyFill="1" applyBorder="1" applyAlignment="1">
      <alignment horizontal="center" vertical="top"/>
    </xf>
    <xf numFmtId="0" fontId="29" fillId="0" borderId="14" xfId="0" applyFont="1" applyBorder="1" applyAlignment="1">
      <alignment horizontal="left" vertical="top"/>
    </xf>
    <xf numFmtId="0" fontId="29" fillId="0" borderId="51" xfId="0" applyFont="1" applyBorder="1" applyAlignment="1">
      <alignment horizontal="left" vertical="top"/>
    </xf>
    <xf numFmtId="0" fontId="29" fillId="0" borderId="51" xfId="0" applyFont="1" applyBorder="1" applyAlignment="1">
      <alignment vertical="center" wrapText="1"/>
    </xf>
    <xf numFmtId="0" fontId="26" fillId="5" borderId="22" xfId="0" applyFont="1" applyFill="1" applyBorder="1" applyAlignment="1">
      <alignment horizontal="left" vertical="top"/>
    </xf>
    <xf numFmtId="49" fontId="26" fillId="7" borderId="28" xfId="0" applyNumberFormat="1" applyFont="1" applyFill="1" applyBorder="1" applyAlignment="1">
      <alignment horizontal="center" vertical="top"/>
    </xf>
    <xf numFmtId="0" fontId="26" fillId="5" borderId="12" xfId="0" applyFont="1" applyFill="1" applyBorder="1" applyAlignment="1">
      <alignment vertical="top" wrapText="1"/>
    </xf>
    <xf numFmtId="0" fontId="51" fillId="0" borderId="0" xfId="0" applyFont="1" applyAlignment="1">
      <alignment horizontal="center" vertical="center"/>
    </xf>
    <xf numFmtId="0" fontId="14" fillId="0" borderId="54" xfId="0" applyFont="1" applyBorder="1" applyAlignment="1">
      <alignment horizontal="left" vertical="top"/>
    </xf>
    <xf numFmtId="0" fontId="14" fillId="0" borderId="50" xfId="0" applyFont="1" applyBorder="1" applyAlignment="1">
      <alignment horizontal="left" vertical="top"/>
    </xf>
    <xf numFmtId="0" fontId="14" fillId="0" borderId="50" xfId="0" applyFont="1" applyBorder="1" applyAlignment="1">
      <alignment horizontal="center" vertical="center" wrapText="1"/>
    </xf>
    <xf numFmtId="0" fontId="29" fillId="0" borderId="50" xfId="0" applyFont="1" applyBorder="1" applyAlignment="1">
      <alignment vertical="center" wrapText="1"/>
    </xf>
    <xf numFmtId="49" fontId="26"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27" fillId="2" borderId="40" xfId="0" applyFont="1" applyFill="1" applyBorder="1" applyAlignment="1">
      <alignment horizontal="left" vertical="top"/>
    </xf>
    <xf numFmtId="0" fontId="28" fillId="2" borderId="40" xfId="0" applyFont="1" applyFill="1" applyBorder="1" applyAlignment="1">
      <alignment horizontal="left" vertical="top"/>
    </xf>
    <xf numFmtId="0" fontId="27" fillId="8" borderId="40" xfId="0" applyFont="1" applyFill="1" applyBorder="1" applyAlignment="1">
      <alignment horizontal="left" vertical="top"/>
    </xf>
    <xf numFmtId="0" fontId="27" fillId="8" borderId="0" xfId="0" applyFont="1" applyFill="1" applyAlignment="1">
      <alignment vertical="top"/>
    </xf>
    <xf numFmtId="0" fontId="12" fillId="0" borderId="0" xfId="0" applyFont="1" applyAlignment="1">
      <alignment vertical="top" wrapText="1"/>
    </xf>
    <xf numFmtId="2" fontId="26" fillId="4" borderId="28" xfId="0" applyNumberFormat="1" applyFont="1" applyFill="1" applyBorder="1" applyAlignment="1">
      <alignment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0" fontId="29" fillId="0" borderId="14" xfId="0" applyFont="1" applyBorder="1" applyAlignment="1">
      <alignment horizontal="center" vertical="top"/>
    </xf>
    <xf numFmtId="0" fontId="29" fillId="0" borderId="51" xfId="0" applyFont="1" applyBorder="1" applyAlignment="1">
      <alignment horizontal="center" vertical="top"/>
    </xf>
    <xf numFmtId="0" fontId="13" fillId="8" borderId="0" xfId="0" applyFont="1" applyFill="1"/>
    <xf numFmtId="165" fontId="0" fillId="0" borderId="0" xfId="0" applyNumberFormat="1"/>
    <xf numFmtId="49" fontId="29" fillId="0" borderId="0" xfId="7" applyNumberFormat="1" applyFont="1" applyAlignment="1">
      <alignment vertical="top"/>
    </xf>
    <xf numFmtId="165" fontId="29" fillId="0" borderId="30" xfId="7" applyNumberFormat="1" applyFont="1" applyBorder="1" applyAlignment="1">
      <alignment horizontal="center" vertical="top"/>
    </xf>
    <xf numFmtId="165" fontId="29" fillId="0" borderId="2" xfId="7" applyNumberFormat="1" applyFont="1" applyBorder="1" applyAlignment="1">
      <alignment horizontal="center" vertical="top"/>
    </xf>
    <xf numFmtId="0" fontId="29" fillId="0" borderId="35" xfId="7" applyFont="1" applyBorder="1" applyAlignment="1">
      <alignment horizontal="center" vertical="center"/>
    </xf>
    <xf numFmtId="2" fontId="8" fillId="0" borderId="0" xfId="0" applyNumberFormat="1" applyFont="1" applyAlignment="1">
      <alignment horizontal="left" vertical="top" wrapText="1"/>
    </xf>
    <xf numFmtId="49" fontId="29" fillId="5" borderId="22"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9" fillId="10" borderId="22" xfId="0" applyNumberFormat="1" applyFont="1" applyFill="1" applyBorder="1" applyAlignment="1">
      <alignment horizontal="left" vertical="center" wrapText="1"/>
    </xf>
    <xf numFmtId="49" fontId="29" fillId="0" borderId="24" xfId="0" applyNumberFormat="1" applyFont="1" applyBorder="1" applyAlignment="1">
      <alignment horizontal="center" vertical="top"/>
    </xf>
    <xf numFmtId="49" fontId="26" fillId="5" borderId="48" xfId="0" applyNumberFormat="1" applyFont="1" applyFill="1" applyBorder="1" applyAlignment="1">
      <alignment vertical="top" wrapText="1"/>
    </xf>
    <xf numFmtId="0" fontId="41" fillId="0" borderId="0" xfId="0" applyFont="1"/>
    <xf numFmtId="0" fontId="31" fillId="5" borderId="13" xfId="0" applyFont="1" applyFill="1" applyBorder="1" applyAlignment="1">
      <alignment vertical="top" wrapText="1"/>
    </xf>
    <xf numFmtId="0" fontId="31" fillId="5" borderId="44" xfId="0" applyFont="1" applyFill="1" applyBorder="1" applyAlignment="1">
      <alignment horizontal="center" vertical="top" wrapText="1"/>
    </xf>
    <xf numFmtId="0" fontId="26" fillId="5" borderId="47" xfId="0" applyFont="1" applyFill="1" applyBorder="1" applyAlignment="1">
      <alignment horizontal="center" vertical="top"/>
    </xf>
    <xf numFmtId="165" fontId="26" fillId="5" borderId="3" xfId="0" applyNumberFormat="1" applyFont="1" applyFill="1" applyBorder="1" applyAlignment="1">
      <alignment horizontal="center" vertical="top"/>
    </xf>
    <xf numFmtId="165" fontId="29" fillId="10" borderId="67" xfId="0" applyNumberFormat="1" applyFont="1" applyFill="1" applyBorder="1" applyAlignment="1">
      <alignment horizontal="left" vertical="center" wrapText="1"/>
    </xf>
    <xf numFmtId="49" fontId="29" fillId="0" borderId="25" xfId="0" applyNumberFormat="1" applyFont="1" applyBorder="1" applyAlignment="1">
      <alignment horizontal="center" vertical="top"/>
    </xf>
    <xf numFmtId="0" fontId="11" fillId="0" borderId="0" xfId="0" applyFont="1" applyAlignment="1">
      <alignment horizontal="right"/>
    </xf>
    <xf numFmtId="0" fontId="11" fillId="0" borderId="0" xfId="0" applyFont="1" applyAlignment="1">
      <alignment horizontal="center"/>
    </xf>
    <xf numFmtId="0" fontId="11" fillId="0" borderId="0" xfId="0" applyFont="1" applyAlignment="1">
      <alignment horizontal="right" vertical="top"/>
    </xf>
    <xf numFmtId="0" fontId="0" fillId="0" borderId="0" xfId="0" applyAlignment="1">
      <alignment vertical="top"/>
    </xf>
    <xf numFmtId="0" fontId="51" fillId="0" borderId="0" xfId="0" applyFont="1" applyAlignment="1">
      <alignment vertical="top"/>
    </xf>
    <xf numFmtId="165" fontId="26" fillId="0" borderId="2" xfId="7" applyNumberFormat="1" applyFont="1" applyBorder="1" applyAlignment="1">
      <alignment horizontal="center" vertical="top"/>
    </xf>
    <xf numFmtId="0" fontId="29" fillId="5" borderId="31" xfId="7" applyFont="1" applyFill="1" applyBorder="1" applyAlignment="1">
      <alignment horizontal="left" vertical="top" wrapText="1"/>
    </xf>
    <xf numFmtId="0" fontId="29" fillId="5" borderId="5" xfId="7" applyFont="1" applyFill="1" applyBorder="1" applyAlignment="1">
      <alignment horizontal="center" vertical="top" wrapText="1"/>
    </xf>
    <xf numFmtId="9" fontId="29" fillId="0" borderId="77" xfId="7" applyNumberFormat="1" applyFont="1" applyBorder="1" applyAlignment="1">
      <alignment horizontal="center" vertical="top"/>
    </xf>
    <xf numFmtId="9" fontId="29" fillId="0" borderId="5" xfId="7" applyNumberFormat="1" applyFont="1" applyBorder="1" applyAlignment="1">
      <alignment horizontal="center" vertical="top"/>
    </xf>
    <xf numFmtId="1" fontId="29" fillId="0" borderId="7" xfId="7" applyNumberFormat="1" applyFont="1" applyBorder="1" applyAlignment="1">
      <alignment horizontal="center" vertical="top"/>
    </xf>
    <xf numFmtId="165" fontId="26" fillId="0" borderId="30" xfId="7" applyNumberFormat="1" applyFont="1" applyBorder="1" applyAlignment="1">
      <alignment horizontal="center" vertical="top"/>
    </xf>
    <xf numFmtId="0" fontId="29" fillId="0" borderId="33" xfId="7" applyFont="1" applyBorder="1" applyAlignment="1">
      <alignment horizontal="left" vertical="top"/>
    </xf>
    <xf numFmtId="9" fontId="29" fillId="0" borderId="38" xfId="7" applyNumberFormat="1" applyFont="1" applyBorder="1" applyAlignment="1">
      <alignment horizontal="center" vertical="top"/>
    </xf>
    <xf numFmtId="9" fontId="29" fillId="0" borderId="35" xfId="7" applyNumberFormat="1" applyFont="1" applyBorder="1" applyAlignment="1">
      <alignment horizontal="center" vertical="top"/>
    </xf>
    <xf numFmtId="1" fontId="29" fillId="0" borderId="60" xfId="7" applyNumberFormat="1" applyFont="1" applyBorder="1" applyAlignment="1">
      <alignment horizontal="center" vertical="top"/>
    </xf>
    <xf numFmtId="9" fontId="29" fillId="0" borderId="41" xfId="7" applyNumberFormat="1" applyFont="1" applyBorder="1" applyAlignment="1">
      <alignment horizontal="center" vertical="top"/>
    </xf>
    <xf numFmtId="165" fontId="29" fillId="0" borderId="21" xfId="7" applyNumberFormat="1" applyFont="1" applyBorder="1" applyAlignment="1">
      <alignment horizontal="center" vertical="top"/>
    </xf>
    <xf numFmtId="2" fontId="29" fillId="5" borderId="59" xfId="7"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56"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56" fillId="7" borderId="11" xfId="0" applyFont="1" applyFill="1" applyBorder="1" applyAlignment="1">
      <alignment vertical="top" wrapText="1"/>
    </xf>
    <xf numFmtId="49" fontId="13" fillId="2" borderId="39" xfId="0" applyNumberFormat="1" applyFont="1" applyFill="1" applyBorder="1" applyAlignment="1">
      <alignment horizontal="center" vertical="top"/>
    </xf>
    <xf numFmtId="0" fontId="56" fillId="0" borderId="40" xfId="0" applyFont="1" applyBorder="1" applyAlignment="1">
      <alignment vertical="top"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0" fontId="56"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0" fontId="58" fillId="5" borderId="30" xfId="0" applyFont="1" applyFill="1" applyBorder="1" applyAlignment="1">
      <alignment horizontal="center" vertical="top"/>
    </xf>
    <xf numFmtId="165" fontId="58" fillId="5" borderId="3" xfId="0" applyNumberFormat="1" applyFont="1" applyFill="1" applyBorder="1" applyAlignment="1">
      <alignment horizontal="center" vertical="top"/>
    </xf>
    <xf numFmtId="165" fontId="58" fillId="5" borderId="47" xfId="0" applyNumberFormat="1" applyFont="1" applyFill="1" applyBorder="1" applyAlignment="1">
      <alignment horizontal="center" vertical="top"/>
    </xf>
    <xf numFmtId="0" fontId="58" fillId="5" borderId="55" xfId="0" applyFont="1" applyFill="1" applyBorder="1" applyAlignment="1">
      <alignment vertical="top" wrapText="1"/>
    </xf>
    <xf numFmtId="165" fontId="58" fillId="5" borderId="50" xfId="0" applyNumberFormat="1" applyFont="1" applyFill="1" applyBorder="1" applyAlignment="1">
      <alignment horizontal="center" vertical="top" wrapText="1"/>
    </xf>
    <xf numFmtId="0" fontId="58" fillId="5" borderId="37" xfId="0" applyFont="1" applyFill="1" applyBorder="1" applyAlignment="1">
      <alignment vertical="top" wrapText="1"/>
    </xf>
    <xf numFmtId="165" fontId="58" fillId="5" borderId="35" xfId="0" applyNumberFormat="1" applyFont="1" applyFill="1" applyBorder="1" applyAlignment="1">
      <alignment horizontal="center" vertical="top" wrapText="1"/>
    </xf>
    <xf numFmtId="0" fontId="58" fillId="5" borderId="30" xfId="0" applyFont="1" applyFill="1" applyBorder="1" applyAlignment="1">
      <alignment vertical="center" wrapText="1"/>
    </xf>
    <xf numFmtId="0" fontId="58" fillId="5" borderId="3" xfId="0" applyFont="1" applyFill="1" applyBorder="1" applyAlignment="1">
      <alignment horizontal="center" vertical="top"/>
    </xf>
    <xf numFmtId="0" fontId="56" fillId="7" borderId="15" xfId="0" applyFont="1" applyFill="1" applyBorder="1" applyAlignment="1">
      <alignment horizontal="center" vertical="top" wrapText="1"/>
    </xf>
    <xf numFmtId="0" fontId="56"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61" fillId="7" borderId="40" xfId="0" applyFont="1" applyFill="1" applyBorder="1" applyAlignment="1">
      <alignment vertical="top" wrapText="1"/>
    </xf>
    <xf numFmtId="0" fontId="61" fillId="7" borderId="43" xfId="0" applyFont="1" applyFill="1" applyBorder="1" applyAlignment="1">
      <alignment vertical="top" wrapText="1"/>
    </xf>
    <xf numFmtId="49" fontId="13" fillId="0" borderId="11" xfId="0" applyNumberFormat="1" applyFont="1" applyBorder="1" applyAlignment="1">
      <alignment vertical="top" wrapText="1"/>
    </xf>
    <xf numFmtId="0" fontId="61" fillId="0" borderId="11" xfId="0" applyFont="1" applyBorder="1" applyAlignment="1">
      <alignment vertical="top" wrapText="1"/>
    </xf>
    <xf numFmtId="0" fontId="12" fillId="0" borderId="65" xfId="0" applyFont="1" applyBorder="1" applyAlignment="1">
      <alignment horizontal="justify" vertical="center"/>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2" fillId="0" borderId="35"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5" borderId="62" xfId="36" applyFont="1" applyFill="1" applyBorder="1" applyAlignment="1">
      <alignment vertical="top" wrapText="1"/>
    </xf>
    <xf numFmtId="0" fontId="29" fillId="5" borderId="17" xfId="36" applyFont="1" applyFill="1" applyBorder="1" applyAlignment="1">
      <alignment horizontal="center" vertical="top" wrapText="1"/>
    </xf>
    <xf numFmtId="165" fontId="12" fillId="0" borderId="4" xfId="0" applyNumberFormat="1" applyFont="1" applyBorder="1" applyAlignment="1">
      <alignment horizontal="center" vertical="top"/>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vertical="center"/>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2" fontId="12" fillId="0" borderId="30" xfId="0" applyNumberFormat="1" applyFont="1" applyBorder="1" applyAlignment="1">
      <alignment horizontal="center" vertical="top"/>
    </xf>
    <xf numFmtId="0" fontId="56"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61" fillId="5" borderId="65" xfId="0" applyFont="1" applyFill="1" applyBorder="1" applyAlignment="1">
      <alignment vertical="top" wrapText="1"/>
    </xf>
    <xf numFmtId="0" fontId="56"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0" fontId="12" fillId="0" borderId="49"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3" fillId="7" borderId="15" xfId="0" applyFont="1" applyFill="1" applyBorder="1" applyAlignment="1">
      <alignment vertical="top"/>
    </xf>
    <xf numFmtId="165" fontId="12" fillId="10" borderId="65" xfId="0" applyNumberFormat="1" applyFont="1" applyFill="1" applyBorder="1" applyAlignment="1">
      <alignment horizontal="center" vertical="center" wrapText="1"/>
    </xf>
    <xf numFmtId="165" fontId="61" fillId="7" borderId="11" xfId="0" applyNumberFormat="1" applyFont="1" applyFill="1" applyBorder="1" applyAlignment="1">
      <alignment horizontal="left" vertical="top" wrapText="1"/>
    </xf>
    <xf numFmtId="165" fontId="61" fillId="7" borderId="28" xfId="0" applyNumberFormat="1" applyFont="1" applyFill="1" applyBorder="1" applyAlignment="1">
      <alignment horizontal="left" vertical="top" wrapText="1"/>
    </xf>
    <xf numFmtId="165" fontId="61" fillId="7" borderId="28" xfId="0" applyNumberFormat="1" applyFont="1" applyFill="1" applyBorder="1" applyAlignment="1">
      <alignment horizontal="center" vertical="top" wrapText="1"/>
    </xf>
    <xf numFmtId="0" fontId="61" fillId="7" borderId="11" xfId="0" applyFont="1" applyFill="1" applyBorder="1" applyAlignment="1">
      <alignment horizontal="left" vertical="top" wrapText="1"/>
    </xf>
    <xf numFmtId="0" fontId="61"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2" fillId="0" borderId="56" xfId="0" applyFont="1" applyBorder="1" applyAlignment="1">
      <alignment horizontal="center" vertical="center"/>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5" borderId="65" xfId="0" applyFont="1" applyFill="1" applyBorder="1" applyAlignment="1">
      <alignment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3" fillId="19" borderId="10" xfId="0" applyFont="1" applyFill="1" applyBorder="1" applyAlignment="1">
      <alignment horizontal="center" vertical="top"/>
    </xf>
    <xf numFmtId="165" fontId="13" fillId="19" borderId="4" xfId="0" applyNumberFormat="1" applyFont="1" applyFill="1" applyBorder="1" applyAlignment="1">
      <alignment horizontal="center" vertical="top"/>
    </xf>
    <xf numFmtId="0" fontId="63" fillId="0" borderId="52" xfId="0" applyFont="1" applyBorder="1" applyAlignment="1">
      <alignment horizontal="left" vertical="top"/>
    </xf>
    <xf numFmtId="9" fontId="63" fillId="0" borderId="1" xfId="0" applyNumberFormat="1" applyFont="1" applyBorder="1" applyAlignment="1">
      <alignment horizontal="center" vertical="top"/>
    </xf>
    <xf numFmtId="9" fontId="63"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56"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5"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19" borderId="4" xfId="0" applyNumberFormat="1" applyFont="1" applyFill="1" applyBorder="1" applyAlignment="1">
      <alignment horizontal="center" vertical="top"/>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56" fillId="5" borderId="16" xfId="0" applyFont="1" applyFill="1" applyBorder="1" applyAlignment="1">
      <alignment horizontal="center" vertical="top" wrapText="1"/>
    </xf>
    <xf numFmtId="0" fontId="12" fillId="0" borderId="5" xfId="0" applyFont="1" applyBorder="1" applyAlignment="1">
      <alignment horizontal="center" vertical="top"/>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left" vertical="top"/>
    </xf>
    <xf numFmtId="0" fontId="56" fillId="5" borderId="20" xfId="0" applyFont="1" applyFill="1" applyBorder="1" applyAlignment="1">
      <alignment vertical="top" wrapText="1"/>
    </xf>
    <xf numFmtId="0" fontId="12" fillId="0" borderId="6" xfId="0" applyFont="1" applyBorder="1" applyAlignment="1">
      <alignment horizontal="left" vertical="top"/>
    </xf>
    <xf numFmtId="165" fontId="12" fillId="10" borderId="52" xfId="0" applyNumberFormat="1" applyFont="1" applyFill="1" applyBorder="1" applyAlignment="1">
      <alignment vertical="top" wrapText="1"/>
    </xf>
    <xf numFmtId="0" fontId="12" fillId="0" borderId="46" xfId="0" applyFont="1" applyBorder="1" applyAlignment="1">
      <alignment vertical="top" wrapText="1"/>
    </xf>
    <xf numFmtId="0" fontId="12" fillId="0" borderId="69" xfId="0" applyFont="1" applyBorder="1" applyAlignment="1">
      <alignment vertical="top" wrapText="1"/>
    </xf>
    <xf numFmtId="0" fontId="12" fillId="0" borderId="65" xfId="0" applyFont="1" applyBorder="1" applyAlignment="1">
      <alignment horizontal="center" vertical="center" wrapText="1"/>
    </xf>
    <xf numFmtId="165" fontId="12" fillId="10" borderId="69" xfId="0" applyNumberFormat="1" applyFont="1" applyFill="1" applyBorder="1" applyAlignment="1">
      <alignment vertical="top" wrapText="1"/>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9" xfId="0" applyFont="1" applyFill="1" applyBorder="1" applyAlignment="1">
      <alignment vertical="top" wrapText="1"/>
    </xf>
    <xf numFmtId="0" fontId="12" fillId="5" borderId="29" xfId="0" applyFont="1" applyFill="1" applyBorder="1" applyAlignment="1">
      <alignment vertical="top" wrapText="1"/>
    </xf>
    <xf numFmtId="165" fontId="12" fillId="10" borderId="69" xfId="0" applyNumberFormat="1" applyFont="1" applyFill="1" applyBorder="1" applyAlignment="1">
      <alignment horizontal="left"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0" fontId="58" fillId="5" borderId="28" xfId="0" applyFont="1" applyFill="1" applyBorder="1" applyAlignment="1">
      <alignment vertical="top"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0" fontId="56"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19" borderId="22" xfId="0" applyFont="1" applyFill="1" applyBorder="1" applyAlignment="1">
      <alignment horizontal="center" vertical="top"/>
    </xf>
    <xf numFmtId="165" fontId="13" fillId="19" borderId="21" xfId="0" applyNumberFormat="1" applyFont="1" applyFill="1" applyBorder="1" applyAlignment="1">
      <alignment horizontal="center" vertical="top"/>
    </xf>
    <xf numFmtId="165" fontId="13" fillId="19"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58" fillId="0" borderId="2" xfId="0" applyFont="1" applyBorder="1" applyAlignment="1">
      <alignment horizontal="left" vertical="center" wrapText="1"/>
    </xf>
    <xf numFmtId="165" fontId="58" fillId="0" borderId="49" xfId="0" applyNumberFormat="1" applyFont="1" applyBorder="1" applyAlignment="1">
      <alignment horizontal="center" vertical="center" wrapText="1"/>
    </xf>
    <xf numFmtId="0" fontId="58" fillId="0" borderId="4" xfId="0" applyFont="1" applyBorder="1" applyAlignment="1">
      <alignment horizontal="left" vertical="center" wrapText="1"/>
    </xf>
    <xf numFmtId="165" fontId="58" fillId="0" borderId="53" xfId="0" applyNumberFormat="1" applyFont="1" applyBorder="1" applyAlignment="1">
      <alignment horizontal="center" vertical="center" wrapText="1"/>
    </xf>
    <xf numFmtId="49" fontId="58" fillId="0" borderId="28" xfId="0" applyNumberFormat="1" applyFont="1" applyBorder="1" applyAlignment="1">
      <alignment horizontal="center" vertical="top"/>
    </xf>
    <xf numFmtId="0" fontId="58" fillId="0" borderId="28" xfId="0" applyFont="1" applyBorder="1" applyAlignment="1">
      <alignment horizontal="center" vertical="center"/>
    </xf>
    <xf numFmtId="165" fontId="58" fillId="0" borderId="28" xfId="0" applyNumberFormat="1" applyFont="1" applyBorder="1" applyAlignment="1">
      <alignment horizontal="center" vertical="top"/>
    </xf>
    <xf numFmtId="165" fontId="58" fillId="0" borderId="11" xfId="0" applyNumberFormat="1" applyFont="1" applyBorder="1" applyAlignment="1">
      <alignment horizontal="center" vertical="top"/>
    </xf>
    <xf numFmtId="0" fontId="58" fillId="0" borderId="28" xfId="0" applyFont="1" applyBorder="1" applyAlignment="1">
      <alignment horizontal="left" vertical="center" wrapText="1"/>
    </xf>
    <xf numFmtId="165" fontId="58" fillId="0" borderId="74" xfId="0" applyNumberFormat="1" applyFont="1" applyBorder="1" applyAlignment="1">
      <alignment horizontal="center" vertical="center" wrapText="1"/>
    </xf>
    <xf numFmtId="0" fontId="58" fillId="5" borderId="9" xfId="0" applyFont="1" applyFill="1" applyBorder="1" applyAlignment="1">
      <alignment horizontal="left" vertical="top" wrapText="1"/>
    </xf>
    <xf numFmtId="0" fontId="58" fillId="0" borderId="9" xfId="0" applyFont="1" applyBorder="1" applyAlignment="1">
      <alignment horizontal="center" vertical="center"/>
    </xf>
    <xf numFmtId="165" fontId="58" fillId="0" borderId="59" xfId="0" applyNumberFormat="1" applyFont="1" applyBorder="1" applyAlignment="1">
      <alignment horizontal="center" vertical="top"/>
    </xf>
    <xf numFmtId="165" fontId="58" fillId="0" borderId="70" xfId="0" applyNumberFormat="1" applyFont="1" applyBorder="1" applyAlignment="1">
      <alignment horizontal="center" vertical="top"/>
    </xf>
    <xf numFmtId="165" fontId="58" fillId="0" borderId="62" xfId="0" applyNumberFormat="1" applyFont="1" applyBorder="1" applyAlignment="1">
      <alignment horizontal="center" vertical="center" wrapText="1"/>
    </xf>
    <xf numFmtId="0" fontId="58" fillId="0" borderId="28" xfId="0" applyFont="1" applyBorder="1" applyAlignment="1">
      <alignment vertical="top" wrapText="1"/>
    </xf>
    <xf numFmtId="49" fontId="13" fillId="2" borderId="28" xfId="0" applyNumberFormat="1"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63" fillId="0" borderId="15" xfId="7" applyNumberFormat="1" applyFont="1" applyBorder="1" applyAlignment="1">
      <alignment vertical="top"/>
    </xf>
    <xf numFmtId="0" fontId="12" fillId="5" borderId="50" xfId="0" applyFont="1" applyFill="1" applyBorder="1" applyAlignment="1">
      <alignment vertical="center" wrapText="1"/>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49" fontId="58" fillId="0" borderId="26" xfId="0" applyNumberFormat="1" applyFont="1" applyBorder="1" applyAlignment="1">
      <alignment vertical="top"/>
    </xf>
    <xf numFmtId="49" fontId="58" fillId="0" borderId="9" xfId="0" applyNumberFormat="1" applyFont="1" applyBorder="1" applyAlignment="1">
      <alignment vertical="top"/>
    </xf>
    <xf numFmtId="0" fontId="20" fillId="5" borderId="2" xfId="0" applyFont="1" applyFill="1" applyBorder="1" applyAlignment="1">
      <alignment horizontal="center" vertical="top"/>
    </xf>
    <xf numFmtId="0" fontId="58" fillId="5" borderId="59" xfId="0" applyFont="1" applyFill="1" applyBorder="1" applyAlignment="1">
      <alignment horizontal="center" vertical="top"/>
    </xf>
    <xf numFmtId="165" fontId="58" fillId="5" borderId="41" xfId="0" applyNumberFormat="1" applyFont="1" applyFill="1" applyBorder="1" applyAlignment="1">
      <alignment horizontal="center" vertical="top"/>
    </xf>
    <xf numFmtId="165" fontId="58" fillId="5" borderId="30" xfId="0" applyNumberFormat="1" applyFont="1" applyFill="1" applyBorder="1" applyAlignment="1">
      <alignment horizontal="center" vertical="top"/>
    </xf>
    <xf numFmtId="165" fontId="58" fillId="5" borderId="64" xfId="0" applyNumberFormat="1" applyFont="1" applyFill="1" applyBorder="1" applyAlignment="1">
      <alignment horizontal="center" vertical="center" wrapText="1"/>
    </xf>
    <xf numFmtId="0" fontId="58" fillId="5" borderId="3" xfId="0" applyFont="1" applyFill="1" applyBorder="1" applyAlignment="1">
      <alignment vertical="center" wrapText="1"/>
    </xf>
    <xf numFmtId="165" fontId="58" fillId="5" borderId="35" xfId="0" applyNumberFormat="1" applyFont="1" applyFill="1" applyBorder="1" applyAlignment="1">
      <alignment horizontal="center" vertical="center" wrapText="1"/>
    </xf>
    <xf numFmtId="0" fontId="58" fillId="5" borderId="30" xfId="0" applyFont="1" applyFill="1" applyBorder="1" applyAlignment="1">
      <alignment vertical="top" wrapText="1"/>
    </xf>
    <xf numFmtId="165" fontId="58" fillId="5" borderId="62" xfId="0" applyNumberFormat="1" applyFont="1" applyFill="1" applyBorder="1" applyAlignment="1">
      <alignment horizontal="center" vertical="center" wrapText="1"/>
    </xf>
    <xf numFmtId="0" fontId="58" fillId="5" borderId="35" xfId="0" applyFont="1" applyFill="1" applyBorder="1" applyAlignment="1">
      <alignment horizontal="center" vertical="center" wrapText="1"/>
    </xf>
    <xf numFmtId="0" fontId="58" fillId="5" borderId="30" xfId="0" applyFont="1" applyFill="1" applyBorder="1" applyAlignment="1">
      <alignment horizontal="left" vertical="center" wrapText="1"/>
    </xf>
    <xf numFmtId="0" fontId="12" fillId="0" borderId="15" xfId="0" applyFont="1" applyBorder="1" applyAlignment="1">
      <alignment vertical="top"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19" borderId="15" xfId="0" applyFont="1" applyFill="1" applyBorder="1" applyAlignment="1">
      <alignment horizontal="center" vertical="top"/>
    </xf>
    <xf numFmtId="165" fontId="13" fillId="19"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10" borderId="35" xfId="0" applyFont="1" applyFill="1" applyBorder="1" applyAlignment="1">
      <alignment horizontal="center"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2" fillId="5" borderId="61" xfId="0" applyFont="1" applyFill="1" applyBorder="1" applyAlignment="1">
      <alignment horizontal="left" vertical="top"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49" fontId="13" fillId="5" borderId="16" xfId="0" applyNumberFormat="1" applyFont="1" applyFill="1" applyBorder="1" applyAlignment="1">
      <alignment vertical="top" wrapText="1"/>
    </xf>
    <xf numFmtId="49" fontId="13" fillId="5" borderId="44" xfId="0" applyNumberFormat="1" applyFont="1" applyFill="1" applyBorder="1" applyAlignment="1">
      <alignment vertical="top" wrapText="1"/>
    </xf>
    <xf numFmtId="49" fontId="13" fillId="5" borderId="19" xfId="0" applyNumberFormat="1" applyFont="1" applyFill="1" applyBorder="1" applyAlignment="1">
      <alignment vertical="top" wrapText="1"/>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33" xfId="0" applyNumberFormat="1" applyFont="1" applyFill="1" applyBorder="1" applyAlignment="1">
      <alignment horizontal="left" vertical="center" wrapText="1"/>
    </xf>
    <xf numFmtId="0" fontId="56" fillId="0" borderId="33" xfId="0" applyFont="1" applyBorder="1" applyAlignment="1">
      <alignment vertical="center"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26" fillId="5" borderId="50" xfId="0" applyNumberFormat="1" applyFont="1" applyFill="1" applyBorder="1" applyAlignment="1">
      <alignment vertical="top" wrapText="1"/>
    </xf>
    <xf numFmtId="49" fontId="26" fillId="5" borderId="51" xfId="0" applyNumberFormat="1" applyFont="1" applyFill="1" applyBorder="1" applyAlignment="1">
      <alignment vertical="top" wrapText="1"/>
    </xf>
    <xf numFmtId="16"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xf>
    <xf numFmtId="49" fontId="26" fillId="17" borderId="15" xfId="7" applyNumberFormat="1" applyFont="1" applyFill="1" applyBorder="1" applyAlignment="1">
      <alignment horizontal="center" vertical="top"/>
    </xf>
    <xf numFmtId="0" fontId="8" fillId="0" borderId="0" xfId="0" applyFont="1" applyAlignment="1">
      <alignment horizontal="center" vertical="center"/>
    </xf>
    <xf numFmtId="0" fontId="8" fillId="5" borderId="0" xfId="0" applyFont="1" applyFill="1" applyAlignment="1">
      <alignment horizontal="center" vertical="center" wrapText="1"/>
    </xf>
    <xf numFmtId="165" fontId="68" fillId="0" borderId="0" xfId="7" applyNumberFormat="1" applyFont="1"/>
    <xf numFmtId="165" fontId="12" fillId="0" borderId="25" xfId="0" applyNumberFormat="1"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0" fontId="70" fillId="0" borderId="15" xfId="0" applyFont="1" applyBorder="1" applyAlignment="1">
      <alignment horizontal="center" vertical="center" wrapText="1"/>
    </xf>
    <xf numFmtId="0" fontId="70" fillId="0" borderId="28" xfId="0" applyFont="1" applyBorder="1" applyAlignment="1">
      <alignment horizontal="center" vertical="center" wrapText="1"/>
    </xf>
    <xf numFmtId="0" fontId="33" fillId="0" borderId="0" xfId="0" applyFont="1" applyAlignment="1">
      <alignment vertical="top"/>
    </xf>
    <xf numFmtId="0" fontId="52" fillId="0" borderId="0" xfId="7" applyFont="1" applyAlignment="1">
      <alignment horizontal="center"/>
    </xf>
    <xf numFmtId="165" fontId="15" fillId="0" borderId="0" xfId="7" applyNumberFormat="1" applyFont="1"/>
    <xf numFmtId="0" fontId="14" fillId="5" borderId="0" xfId="0" applyFont="1" applyFill="1" applyAlignment="1">
      <alignment horizontal="left" vertical="top" wrapText="1"/>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51" fillId="0" borderId="0" xfId="0" applyNumberFormat="1" applyFont="1"/>
    <xf numFmtId="2" fontId="51" fillId="0" borderId="0" xfId="0" applyNumberFormat="1" applyFont="1"/>
    <xf numFmtId="165" fontId="51" fillId="5" borderId="0" xfId="0" applyNumberFormat="1" applyFont="1" applyFill="1"/>
    <xf numFmtId="2" fontId="51" fillId="5" borderId="0" xfId="0" applyNumberFormat="1" applyFont="1" applyFill="1"/>
    <xf numFmtId="0" fontId="13" fillId="7" borderId="40" xfId="0" applyFont="1" applyFill="1" applyBorder="1"/>
    <xf numFmtId="165" fontId="29" fillId="10" borderId="52" xfId="0" applyNumberFormat="1" applyFont="1" applyFill="1" applyBorder="1" applyAlignment="1">
      <alignment horizontal="left" vertical="center" wrapText="1"/>
    </xf>
    <xf numFmtId="49" fontId="29" fillId="0" borderId="14" xfId="0" applyNumberFormat="1" applyFont="1" applyBorder="1" applyAlignment="1">
      <alignment horizontal="center" vertical="top"/>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26" fillId="8" borderId="40" xfId="7" applyFont="1" applyFill="1" applyBorder="1" applyAlignment="1">
      <alignment vertical="top"/>
    </xf>
    <xf numFmtId="49" fontId="22"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53" fillId="4" borderId="28" xfId="0" applyNumberFormat="1" applyFont="1" applyFill="1" applyBorder="1" applyAlignment="1">
      <alignment horizontal="center" vertical="top" wrapText="1"/>
    </xf>
    <xf numFmtId="2" fontId="54" fillId="0" borderId="2" xfId="0" applyNumberFormat="1" applyFont="1" applyBorder="1" applyAlignment="1">
      <alignment horizontal="center" vertical="top" wrapText="1"/>
    </xf>
    <xf numFmtId="2" fontId="54" fillId="0" borderId="8" xfId="0" applyNumberFormat="1" applyFont="1" applyBorder="1" applyAlignment="1">
      <alignment horizontal="center" vertical="top" wrapText="1"/>
    </xf>
    <xf numFmtId="2" fontId="54" fillId="0" borderId="30" xfId="0" applyNumberFormat="1" applyFont="1" applyBorder="1" applyAlignment="1">
      <alignment horizontal="center" vertical="top" wrapText="1"/>
    </xf>
    <xf numFmtId="2" fontId="54" fillId="0" borderId="38" xfId="0" applyNumberFormat="1" applyFont="1" applyBorder="1" applyAlignment="1">
      <alignment horizontal="center" vertical="top" wrapText="1"/>
    </xf>
    <xf numFmtId="0" fontId="25" fillId="0" borderId="30" xfId="33" applyFont="1" applyBorder="1" applyAlignment="1">
      <alignment horizontal="center" vertical="top" wrapText="1"/>
    </xf>
    <xf numFmtId="0" fontId="25" fillId="0" borderId="38" xfId="33" applyFont="1" applyBorder="1" applyAlignment="1">
      <alignment horizontal="center" vertical="top" wrapText="1"/>
    </xf>
    <xf numFmtId="2" fontId="54" fillId="0" borderId="3" xfId="0" applyNumberFormat="1" applyFont="1" applyBorder="1" applyAlignment="1">
      <alignment horizontal="center" vertical="top" wrapText="1"/>
    </xf>
    <xf numFmtId="2" fontId="54" fillId="0" borderId="47"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28" fillId="15" borderId="69" xfId="7" applyFont="1" applyFill="1" applyBorder="1" applyAlignment="1">
      <alignment horizontal="left" vertical="top"/>
    </xf>
    <xf numFmtId="0" fontId="27" fillId="7" borderId="22" xfId="7" applyFont="1" applyFill="1" applyBorder="1" applyAlignment="1">
      <alignment horizontal="left" vertical="top" wrapText="1"/>
    </xf>
    <xf numFmtId="0" fontId="27" fillId="17" borderId="11" xfId="7" applyFont="1" applyFill="1" applyBorder="1" applyAlignment="1">
      <alignment vertical="top"/>
    </xf>
    <xf numFmtId="0" fontId="28" fillId="5" borderId="65" xfId="7" applyFont="1" applyFill="1" applyBorder="1" applyAlignment="1">
      <alignment vertical="center" wrapText="1"/>
    </xf>
    <xf numFmtId="0" fontId="27" fillId="5" borderId="2" xfId="7" applyFont="1" applyFill="1" applyBorder="1" applyAlignment="1">
      <alignment horizontal="center" vertical="top"/>
    </xf>
    <xf numFmtId="0" fontId="29" fillId="15" borderId="15" xfId="7" applyFont="1" applyFill="1" applyBorder="1" applyAlignment="1">
      <alignment horizontal="left" vertical="top"/>
    </xf>
    <xf numFmtId="0" fontId="29" fillId="0" borderId="38" xfId="7" applyFont="1" applyBorder="1" applyAlignment="1">
      <alignment horizontal="left" vertical="top"/>
    </xf>
    <xf numFmtId="0" fontId="29" fillId="0" borderId="22" xfId="7" applyFont="1" applyBorder="1" applyAlignment="1">
      <alignment horizontal="left" vertical="top"/>
    </xf>
    <xf numFmtId="0" fontId="54" fillId="0" borderId="0" xfId="7" applyFont="1"/>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2" fillId="2" borderId="15" xfId="0" applyNumberFormat="1" applyFont="1" applyFill="1" applyBorder="1" applyAlignment="1">
      <alignment horizontal="center" vertical="top"/>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4" fillId="7" borderId="11" xfId="0" applyFont="1" applyFill="1" applyBorder="1" applyAlignment="1">
      <alignment vertical="top" wrapText="1"/>
    </xf>
    <xf numFmtId="0" fontId="34" fillId="7" borderId="12" xfId="0" applyFont="1" applyFill="1" applyBorder="1" applyAlignment="1">
      <alignment vertical="top" wrapText="1"/>
    </xf>
    <xf numFmtId="49" fontId="22" fillId="2" borderId="39" xfId="0" applyNumberFormat="1" applyFont="1" applyFill="1" applyBorder="1" applyAlignment="1">
      <alignment horizontal="center" vertical="top"/>
    </xf>
    <xf numFmtId="0" fontId="34" fillId="0" borderId="11" xfId="0" applyFont="1" applyBorder="1" applyAlignment="1">
      <alignment vertical="top" wrapText="1"/>
    </xf>
    <xf numFmtId="0" fontId="34" fillId="0" borderId="12" xfId="0" applyFont="1" applyBorder="1" applyAlignment="1">
      <alignment vertical="top" wrapText="1"/>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165" fontId="15" fillId="7" borderId="21" xfId="0" applyNumberFormat="1"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3" fillId="0" borderId="0" xfId="0" applyNumberFormat="1" applyFont="1" applyAlignment="1">
      <alignment vertical="top"/>
    </xf>
    <xf numFmtId="49" fontId="26" fillId="2" borderId="21"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31" fillId="5" borderId="22" xfId="7" applyFont="1" applyFill="1" applyBorder="1" applyAlignment="1">
      <alignment horizontal="center" vertical="top" wrapText="1"/>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26" fillId="0" borderId="23" xfId="0" applyFont="1" applyBorder="1" applyAlignment="1">
      <alignment vertical="top"/>
    </xf>
    <xf numFmtId="0" fontId="26" fillId="0" borderId="22" xfId="0" applyFont="1" applyBorder="1" applyAlignment="1">
      <alignment horizontal="left" vertical="top"/>
    </xf>
    <xf numFmtId="0" fontId="29" fillId="0" borderId="22" xfId="0" applyFont="1" applyBorder="1" applyAlignment="1">
      <alignment horizontal="left" vertical="top"/>
    </xf>
    <xf numFmtId="0" fontId="26" fillId="0" borderId="15" xfId="0" applyFont="1" applyBorder="1" applyAlignment="1">
      <alignment vertical="top"/>
    </xf>
    <xf numFmtId="0" fontId="13" fillId="0" borderId="0" xfId="0" applyFont="1" applyAlignment="1">
      <alignment horizontal="center" vertical="center"/>
    </xf>
    <xf numFmtId="0" fontId="26" fillId="5" borderId="15" xfId="7" applyFont="1" applyFill="1" applyBorder="1" applyAlignment="1">
      <alignment horizontal="center" vertical="top"/>
    </xf>
    <xf numFmtId="165" fontId="26" fillId="5" borderId="28" xfId="7" applyNumberFormat="1" applyFont="1" applyFill="1" applyBorder="1" applyAlignment="1">
      <alignment horizontal="center" vertical="top"/>
    </xf>
    <xf numFmtId="0" fontId="26" fillId="14" borderId="11" xfId="7" applyFont="1" applyFill="1" applyBorder="1" applyAlignment="1">
      <alignment vertical="top"/>
    </xf>
    <xf numFmtId="0" fontId="26" fillId="14" borderId="11" xfId="7" applyFont="1" applyFill="1" applyBorder="1" applyAlignment="1">
      <alignment horizontal="left" vertical="top"/>
    </xf>
    <xf numFmtId="0" fontId="31" fillId="14" borderId="11" xfId="7" applyFont="1" applyFill="1" applyBorder="1"/>
    <xf numFmtId="0" fontId="26" fillId="14" borderId="12" xfId="7" applyFont="1" applyFill="1" applyBorder="1" applyAlignment="1">
      <alignment horizontal="left" vertical="top"/>
    </xf>
    <xf numFmtId="2" fontId="29" fillId="0" borderId="70" xfId="0" applyNumberFormat="1" applyFont="1" applyBorder="1" applyAlignment="1">
      <alignment horizontal="center" vertical="top" wrapText="1"/>
    </xf>
    <xf numFmtId="2" fontId="29" fillId="0" borderId="59" xfId="0" applyNumberFormat="1" applyFont="1" applyBorder="1" applyAlignment="1">
      <alignment horizontal="center" vertical="top" wrapText="1"/>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58" fillId="5" borderId="25" xfId="0" applyFont="1" applyFill="1" applyBorder="1" applyAlignment="1">
      <alignment vertical="center" wrapText="1"/>
    </xf>
    <xf numFmtId="49" fontId="58" fillId="5" borderId="26" xfId="0" applyNumberFormat="1" applyFont="1" applyFill="1" applyBorder="1" applyAlignment="1">
      <alignment vertical="top"/>
    </xf>
    <xf numFmtId="0" fontId="58" fillId="5" borderId="61" xfId="0" applyFont="1" applyFill="1" applyBorder="1" applyAlignment="1">
      <alignment vertical="center" wrapText="1"/>
    </xf>
    <xf numFmtId="0" fontId="58" fillId="5" borderId="41" xfId="0" applyFont="1" applyFill="1" applyBorder="1" applyAlignment="1">
      <alignment vertical="center" wrapText="1"/>
    </xf>
    <xf numFmtId="0" fontId="58" fillId="5" borderId="75" xfId="0" applyFont="1" applyFill="1" applyBorder="1" applyAlignment="1">
      <alignment vertical="center" wrapText="1"/>
    </xf>
    <xf numFmtId="165" fontId="59" fillId="5" borderId="9" xfId="0" applyNumberFormat="1" applyFont="1" applyFill="1" applyBorder="1" applyAlignment="1">
      <alignment horizontal="center" vertical="top"/>
    </xf>
    <xf numFmtId="165" fontId="59" fillId="5" borderId="36" xfId="0" applyNumberFormat="1" applyFont="1" applyFill="1" applyBorder="1" applyAlignment="1">
      <alignment horizontal="center" vertical="top"/>
    </xf>
    <xf numFmtId="0" fontId="14" fillId="7" borderId="76" xfId="0" applyFont="1" applyFill="1" applyBorder="1" applyAlignment="1">
      <alignment horizontal="center" vertical="top"/>
    </xf>
    <xf numFmtId="0" fontId="14" fillId="7" borderId="76" xfId="0" applyFont="1" applyFill="1" applyBorder="1" applyAlignment="1">
      <alignment vertical="top"/>
    </xf>
    <xf numFmtId="0" fontId="14" fillId="0" borderId="6" xfId="0" applyFont="1" applyBorder="1" applyAlignment="1">
      <alignment horizontal="left" vertical="top" wrapText="1"/>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46" fillId="3" borderId="9"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49" fontId="29" fillId="5" borderId="21" xfId="7" applyNumberFormat="1" applyFont="1" applyFill="1" applyBorder="1" applyAlignment="1">
      <alignment horizontal="center" vertical="top"/>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46" fillId="2" borderId="29" xfId="7" applyNumberFormat="1" applyFont="1" applyFill="1" applyBorder="1" applyAlignment="1">
      <alignment horizontal="center" vertical="top"/>
    </xf>
    <xf numFmtId="49" fontId="46" fillId="2" borderId="9" xfId="7" applyNumberFormat="1" applyFont="1" applyFill="1" applyBorder="1" applyAlignment="1">
      <alignment horizontal="center" vertical="top"/>
    </xf>
    <xf numFmtId="49" fontId="46" fillId="2" borderId="21" xfId="7" applyNumberFormat="1" applyFont="1" applyFill="1" applyBorder="1" applyAlignment="1">
      <alignment horizontal="center" vertical="top"/>
    </xf>
    <xf numFmtId="49" fontId="46" fillId="3" borderId="29" xfId="7" applyNumberFormat="1" applyFont="1" applyFill="1" applyBorder="1" applyAlignment="1">
      <alignment horizontal="center" vertical="top"/>
    </xf>
    <xf numFmtId="49" fontId="46"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49" fillId="5" borderId="21" xfId="7" applyFont="1" applyFill="1" applyBorder="1" applyAlignment="1">
      <alignment horizontal="center" vertical="top" wrapText="1"/>
    </xf>
    <xf numFmtId="0" fontId="28" fillId="5" borderId="67" xfId="7" applyFont="1" applyFill="1" applyBorder="1" applyAlignment="1">
      <alignment horizontal="left" vertical="top" wrapText="1"/>
    </xf>
    <xf numFmtId="0" fontId="28" fillId="5" borderId="71" xfId="7" applyFont="1" applyFill="1" applyBorder="1" applyAlignment="1">
      <alignment horizontal="left"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17" xfId="7" applyFont="1" applyFill="1" applyBorder="1" applyAlignment="1">
      <alignment horizontal="center" vertical="center"/>
    </xf>
    <xf numFmtId="0" fontId="35" fillId="0" borderId="42" xfId="7" applyFont="1" applyBorder="1" applyAlignment="1">
      <alignment horizontal="center" vertical="top"/>
    </xf>
    <xf numFmtId="49" fontId="26" fillId="5" borderId="21" xfId="7" applyNumberFormat="1" applyFont="1" applyFill="1" applyBorder="1" applyAlignment="1">
      <alignment horizontal="center" vertical="top" wrapText="1"/>
    </xf>
    <xf numFmtId="0" fontId="29" fillId="5" borderId="46" xfId="7" applyFont="1" applyFill="1" applyBorder="1" applyAlignment="1">
      <alignment horizontal="left" vertical="top" wrapText="1"/>
    </xf>
    <xf numFmtId="0" fontId="14" fillId="0" borderId="7" xfId="0" applyFont="1" applyBorder="1" applyAlignment="1">
      <alignment horizontal="center" vertical="top"/>
    </xf>
    <xf numFmtId="0" fontId="14" fillId="0" borderId="34" xfId="0" applyFont="1" applyBorder="1" applyAlignment="1">
      <alignment horizontal="center" vertical="top"/>
    </xf>
    <xf numFmtId="0" fontId="14" fillId="5" borderId="5" xfId="0" applyFont="1" applyFill="1" applyBorder="1" applyAlignment="1">
      <alignment horizontal="center" vertical="top"/>
    </xf>
    <xf numFmtId="0" fontId="14" fillId="5" borderId="35" xfId="0" applyFont="1" applyFill="1" applyBorder="1" applyAlignment="1">
      <alignment horizontal="center" vertical="top"/>
    </xf>
    <xf numFmtId="49" fontId="22" fillId="7" borderId="15" xfId="0" applyNumberFormat="1" applyFont="1" applyFill="1" applyBorder="1" applyAlignment="1">
      <alignment horizontal="center" vertical="top"/>
    </xf>
    <xf numFmtId="49" fontId="15" fillId="5" borderId="16" xfId="0" applyNumberFormat="1" applyFont="1" applyFill="1" applyBorder="1" applyAlignment="1">
      <alignment horizontal="center" vertical="top" wrapText="1"/>
    </xf>
    <xf numFmtId="49" fontId="15" fillId="5" borderId="44" xfId="0" applyNumberFormat="1" applyFont="1" applyFill="1" applyBorder="1" applyAlignment="1">
      <alignment horizontal="center" vertical="top" wrapText="1"/>
    </xf>
    <xf numFmtId="0" fontId="11" fillId="5" borderId="19" xfId="0" applyFont="1" applyFill="1" applyBorder="1" applyAlignment="1">
      <alignment horizontal="center" vertical="top" wrapText="1"/>
    </xf>
    <xf numFmtId="0" fontId="25" fillId="0" borderId="36" xfId="7" applyFont="1" applyBorder="1"/>
    <xf numFmtId="0" fontId="25" fillId="0" borderId="0" xfId="7" applyFont="1"/>
    <xf numFmtId="0" fontId="15" fillId="7" borderId="23" xfId="0" applyFont="1" applyFill="1" applyBorder="1" applyAlignment="1">
      <alignment horizontal="center" vertical="top"/>
    </xf>
    <xf numFmtId="0" fontId="25" fillId="0" borderId="26" xfId="7" applyFont="1" applyBorder="1"/>
    <xf numFmtId="2" fontId="34" fillId="9" borderId="28" xfId="7" applyNumberFormat="1" applyFont="1" applyFill="1" applyBorder="1" applyAlignment="1">
      <alignment vertical="top" wrapText="1"/>
    </xf>
    <xf numFmtId="0" fontId="14" fillId="5" borderId="37" xfId="0" applyFont="1" applyFill="1" applyBorder="1" applyAlignment="1">
      <alignment vertical="top" wrapText="1"/>
    </xf>
    <xf numFmtId="0" fontId="14" fillId="5" borderId="6" xfId="0" applyFont="1" applyFill="1" applyBorder="1" applyAlignment="1">
      <alignment vertical="top" wrapText="1"/>
    </xf>
    <xf numFmtId="0" fontId="14" fillId="5" borderId="5"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29" fillId="2" borderId="40" xfId="0" applyFont="1" applyFill="1" applyBorder="1" applyAlignment="1">
      <alignment horizontal="left" vertical="top"/>
    </xf>
    <xf numFmtId="0" fontId="26" fillId="5" borderId="22" xfId="0" applyFont="1" applyFill="1" applyBorder="1" applyAlignment="1">
      <alignment horizontal="center" vertical="top"/>
    </xf>
    <xf numFmtId="165" fontId="14" fillId="5" borderId="2" xfId="0" applyNumberFormat="1"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15" fillId="7" borderId="0" xfId="0" applyFont="1" applyFill="1" applyAlignment="1">
      <alignment vertical="top"/>
    </xf>
    <xf numFmtId="0" fontId="14" fillId="0" borderId="52" xfId="0" applyFont="1" applyBorder="1" applyAlignment="1">
      <alignment horizontal="left" vertical="top" wrapText="1"/>
    </xf>
    <xf numFmtId="49" fontId="22" fillId="2" borderId="36" xfId="0" applyNumberFormat="1" applyFont="1" applyFill="1" applyBorder="1" applyAlignment="1">
      <alignment horizontal="center" vertical="top"/>
    </xf>
    <xf numFmtId="49" fontId="22" fillId="2" borderId="21"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58" fillId="0" borderId="9" xfId="0" applyNumberFormat="1" applyFont="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3" fillId="5" borderId="48" xfId="0" applyNumberFormat="1" applyFont="1" applyFill="1" applyBorder="1" applyAlignment="1">
      <alignment horizontal="center" vertical="top" wrapText="1"/>
    </xf>
    <xf numFmtId="0" fontId="56" fillId="5" borderId="20" xfId="0" applyFont="1" applyFill="1" applyBorder="1" applyAlignment="1">
      <alignment horizontal="center" vertical="top" wrapText="1"/>
    </xf>
    <xf numFmtId="49" fontId="12" fillId="0" borderId="29"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12" fillId="0" borderId="9" xfId="0" applyNumberFormat="1" applyFont="1" applyBorder="1" applyAlignment="1">
      <alignment horizontal="center" vertical="top"/>
    </xf>
    <xf numFmtId="0" fontId="13" fillId="5" borderId="21" xfId="0" applyFont="1" applyFill="1" applyBorder="1" applyAlignment="1">
      <alignment horizontal="left" vertical="top" wrapText="1"/>
    </xf>
    <xf numFmtId="0" fontId="13" fillId="7" borderId="15" xfId="0" applyFont="1" applyFill="1" applyBorder="1" applyAlignment="1">
      <alignment horizontal="center" vertical="top" wrapText="1"/>
    </xf>
    <xf numFmtId="0" fontId="13" fillId="8" borderId="11" xfId="0" applyFont="1" applyFill="1" applyBorder="1" applyAlignment="1">
      <alignment horizontal="left" vertical="top"/>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63" fillId="7" borderId="23" xfId="0" applyFont="1" applyFill="1" applyBorder="1" applyAlignment="1">
      <alignment horizontal="center" vertical="top"/>
    </xf>
    <xf numFmtId="0" fontId="63" fillId="7" borderId="22" xfId="0" applyFont="1" applyFill="1" applyBorder="1" applyAlignment="1">
      <alignment horizontal="center" vertical="top"/>
    </xf>
    <xf numFmtId="0" fontId="63" fillId="7" borderId="24" xfId="0" applyFont="1" applyFill="1" applyBorder="1" applyAlignment="1">
      <alignment horizontal="center" vertical="top"/>
    </xf>
    <xf numFmtId="49" fontId="13" fillId="7"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0" fontId="12" fillId="0" borderId="22" xfId="0" applyFont="1" applyBorder="1" applyAlignment="1">
      <alignment horizontal="center" vertical="top"/>
    </xf>
    <xf numFmtId="0" fontId="13" fillId="7" borderId="11" xfId="0" applyFont="1" applyFill="1" applyBorder="1" applyAlignment="1">
      <alignment horizontal="center" vertical="top"/>
    </xf>
    <xf numFmtId="49" fontId="15" fillId="3" borderId="9" xfId="0" applyNumberFormat="1" applyFont="1" applyFill="1" applyBorder="1" applyAlignment="1">
      <alignment vertical="top"/>
    </xf>
    <xf numFmtId="0" fontId="14" fillId="0" borderId="51" xfId="0" applyFont="1" applyBorder="1" applyAlignment="1">
      <alignment horizontal="center" vertical="center" wrapText="1"/>
    </xf>
    <xf numFmtId="0" fontId="26" fillId="0" borderId="0" xfId="0" applyFont="1" applyAlignment="1">
      <alignment horizontal="center" vertical="center"/>
    </xf>
    <xf numFmtId="49" fontId="62" fillId="2" borderId="15" xfId="0" applyNumberFormat="1" applyFont="1" applyFill="1" applyBorder="1" applyAlignment="1">
      <alignment horizontal="center" vertical="top"/>
    </xf>
    <xf numFmtId="49" fontId="62" fillId="7" borderId="28" xfId="0" applyNumberFormat="1" applyFont="1" applyFill="1" applyBorder="1" applyAlignment="1">
      <alignment horizontal="center" vertical="top"/>
    </xf>
    <xf numFmtId="49" fontId="62" fillId="7" borderId="11" xfId="0" applyNumberFormat="1" applyFont="1" applyFill="1" applyBorder="1" applyAlignment="1">
      <alignment vertical="top" wrapText="1"/>
    </xf>
    <xf numFmtId="49" fontId="62" fillId="2" borderId="39" xfId="0" applyNumberFormat="1" applyFont="1" applyFill="1" applyBorder="1" applyAlignment="1">
      <alignment horizontal="center" vertical="top"/>
    </xf>
    <xf numFmtId="49" fontId="62" fillId="7" borderId="9" xfId="0" applyNumberFormat="1" applyFont="1" applyFill="1" applyBorder="1" applyAlignment="1">
      <alignment horizontal="center" vertical="top"/>
    </xf>
    <xf numFmtId="0" fontId="62" fillId="0" borderId="39" xfId="0" applyFont="1" applyBorder="1" applyAlignment="1">
      <alignment vertical="center"/>
    </xf>
    <xf numFmtId="49" fontId="62" fillId="0" borderId="40" xfId="0" applyNumberFormat="1" applyFont="1" applyBorder="1" applyAlignment="1">
      <alignment vertical="top" wrapText="1"/>
    </xf>
    <xf numFmtId="0" fontId="63" fillId="5" borderId="37" xfId="0" applyFont="1" applyFill="1" applyBorder="1" applyAlignment="1">
      <alignment vertical="center" wrapText="1"/>
    </xf>
    <xf numFmtId="49" fontId="38" fillId="5" borderId="29" xfId="0" applyNumberFormat="1" applyFont="1" applyFill="1" applyBorder="1" applyAlignment="1">
      <alignment horizontal="center" vertical="top" wrapText="1"/>
    </xf>
    <xf numFmtId="49" fontId="59" fillId="5" borderId="26" xfId="0" applyNumberFormat="1" applyFont="1" applyFill="1" applyBorder="1" applyAlignment="1">
      <alignment vertical="top"/>
    </xf>
    <xf numFmtId="49" fontId="38" fillId="5" borderId="9" xfId="0" applyNumberFormat="1" applyFont="1" applyFill="1" applyBorder="1" applyAlignment="1">
      <alignment horizontal="center" vertical="top" wrapText="1"/>
    </xf>
    <xf numFmtId="49" fontId="48" fillId="2" borderId="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1" xfId="0" applyNumberFormat="1" applyFont="1" applyFill="1" applyBorder="1" applyAlignment="1">
      <alignment horizontal="center" vertical="top" wrapText="1"/>
    </xf>
    <xf numFmtId="49" fontId="21" fillId="5" borderId="21" xfId="0" applyNumberFormat="1" applyFont="1" applyFill="1" applyBorder="1" applyAlignment="1">
      <alignment horizontal="center" vertical="top"/>
    </xf>
    <xf numFmtId="0" fontId="59" fillId="5" borderId="9" xfId="0" applyFont="1" applyFill="1" applyBorder="1" applyAlignment="1">
      <alignment horizontal="center" vertical="top"/>
    </xf>
    <xf numFmtId="2" fontId="59" fillId="5" borderId="9" xfId="0" applyNumberFormat="1" applyFont="1" applyFill="1" applyBorder="1" applyAlignment="1">
      <alignment horizontal="center" vertical="top"/>
    </xf>
    <xf numFmtId="0" fontId="72" fillId="7" borderId="40" xfId="0" applyFont="1" applyFill="1" applyBorder="1" applyAlignment="1">
      <alignment vertical="top" wrapText="1"/>
    </xf>
    <xf numFmtId="0" fontId="72" fillId="7" borderId="43" xfId="0" applyFont="1" applyFill="1" applyBorder="1" applyAlignment="1">
      <alignment vertical="top" wrapText="1"/>
    </xf>
    <xf numFmtId="49" fontId="48" fillId="2" borderId="39" xfId="0" applyNumberFormat="1" applyFont="1" applyFill="1" applyBorder="1" applyAlignment="1">
      <alignment horizontal="center" vertical="top"/>
    </xf>
    <xf numFmtId="49" fontId="62" fillId="3" borderId="29" xfId="0" applyNumberFormat="1" applyFont="1" applyFill="1" applyBorder="1" applyAlignment="1">
      <alignment horizontal="center" vertical="top"/>
    </xf>
    <xf numFmtId="0" fontId="62" fillId="0" borderId="15" xfId="0" applyFont="1" applyBorder="1" applyAlignment="1">
      <alignment vertical="top"/>
    </xf>
    <xf numFmtId="49" fontId="62" fillId="0" borderId="11" xfId="0" applyNumberFormat="1" applyFont="1" applyBorder="1" applyAlignment="1">
      <alignment vertical="top" wrapText="1"/>
    </xf>
    <xf numFmtId="0" fontId="72" fillId="0" borderId="11" xfId="0" applyFont="1" applyBorder="1" applyAlignment="1">
      <alignment vertical="top" wrapText="1"/>
    </xf>
    <xf numFmtId="165" fontId="63" fillId="5" borderId="38" xfId="0" applyNumberFormat="1" applyFont="1" applyFill="1" applyBorder="1" applyAlignment="1">
      <alignment horizontal="center" vertical="top"/>
    </xf>
    <xf numFmtId="165" fontId="62" fillId="5" borderId="41" xfId="0" applyNumberFormat="1" applyFont="1" applyFill="1" applyBorder="1" applyAlignment="1">
      <alignment horizontal="center" vertical="top"/>
    </xf>
    <xf numFmtId="0" fontId="63" fillId="0" borderId="35" xfId="0" applyFont="1" applyBorder="1" applyAlignment="1">
      <alignment horizontal="center" vertical="center" wrapText="1"/>
    </xf>
    <xf numFmtId="165" fontId="63" fillId="0" borderId="9" xfId="0" applyNumberFormat="1" applyFont="1" applyBorder="1" applyAlignment="1">
      <alignment horizontal="center" vertical="top"/>
    </xf>
    <xf numFmtId="165" fontId="63" fillId="0" borderId="30" xfId="0" applyNumberFormat="1" applyFont="1" applyBorder="1" applyAlignment="1">
      <alignment horizontal="center" vertical="top"/>
    </xf>
    <xf numFmtId="165" fontId="63" fillId="0" borderId="3" xfId="0" applyNumberFormat="1" applyFont="1" applyBorder="1" applyAlignment="1">
      <alignment horizontal="center" vertical="top"/>
    </xf>
    <xf numFmtId="165" fontId="63" fillId="0" borderId="4" xfId="0" applyNumberFormat="1" applyFont="1" applyBorder="1" applyAlignment="1">
      <alignment horizontal="center" vertical="top"/>
    </xf>
    <xf numFmtId="0" fontId="63" fillId="0" borderId="52" xfId="0" applyFont="1" applyBorder="1" applyAlignment="1">
      <alignment vertical="center" wrapText="1"/>
    </xf>
    <xf numFmtId="0" fontId="63" fillId="0" borderId="1" xfId="0" applyFont="1" applyBorder="1" applyAlignment="1">
      <alignment horizontal="center" vertical="center" wrapText="1"/>
    </xf>
    <xf numFmtId="0" fontId="63" fillId="0" borderId="1" xfId="0" applyFont="1" applyBorder="1" applyAlignment="1">
      <alignment horizontal="center" vertical="top"/>
    </xf>
    <xf numFmtId="0" fontId="63" fillId="0" borderId="1" xfId="0" applyFont="1" applyBorder="1" applyAlignment="1">
      <alignment horizontal="center" vertical="center"/>
    </xf>
    <xf numFmtId="0" fontId="63" fillId="0" borderId="45" xfId="0" applyFont="1" applyBorder="1" applyAlignment="1">
      <alignment horizontal="center" vertical="center" wrapText="1"/>
    </xf>
    <xf numFmtId="0" fontId="63" fillId="0" borderId="32" xfId="0" applyFont="1" applyBorder="1" applyAlignment="1">
      <alignment horizontal="left" vertical="top"/>
    </xf>
    <xf numFmtId="49" fontId="62" fillId="3" borderId="28" xfId="0" applyNumberFormat="1" applyFont="1" applyFill="1" applyBorder="1" applyAlignment="1">
      <alignment horizontal="center" vertical="top"/>
    </xf>
    <xf numFmtId="0" fontId="63" fillId="0" borderId="7" xfId="0" applyFont="1" applyBorder="1" applyAlignment="1">
      <alignment horizontal="center" vertical="center" wrapText="1"/>
    </xf>
    <xf numFmtId="49" fontId="62" fillId="7" borderId="12" xfId="0" applyNumberFormat="1" applyFont="1" applyFill="1" applyBorder="1" applyAlignment="1">
      <alignment vertical="top" wrapText="1"/>
    </xf>
    <xf numFmtId="0" fontId="62" fillId="0" borderId="11" xfId="0" applyFont="1" applyBorder="1" applyAlignment="1">
      <alignment vertical="top"/>
    </xf>
    <xf numFmtId="0" fontId="62" fillId="0" borderId="11" xfId="0" applyFont="1" applyBorder="1" applyAlignment="1">
      <alignment vertical="top" wrapText="1"/>
    </xf>
    <xf numFmtId="0" fontId="63" fillId="0" borderId="11" xfId="0" applyFont="1" applyBorder="1" applyAlignment="1">
      <alignment vertical="top" wrapText="1"/>
    </xf>
    <xf numFmtId="0" fontId="63" fillId="0" borderId="5" xfId="0" applyFont="1" applyBorder="1" applyAlignment="1">
      <alignment horizontal="center" vertical="center"/>
    </xf>
    <xf numFmtId="49" fontId="62" fillId="2" borderId="21" xfId="0" applyNumberFormat="1" applyFont="1" applyFill="1" applyBorder="1" applyAlignment="1">
      <alignment vertical="top"/>
    </xf>
    <xf numFmtId="0" fontId="62" fillId="0" borderId="39" xfId="0" applyFont="1" applyBorder="1" applyAlignment="1">
      <alignment vertical="top"/>
    </xf>
    <xf numFmtId="0" fontId="62" fillId="0" borderId="40" xfId="0" applyFont="1" applyBorder="1" applyAlignment="1">
      <alignment vertical="top" wrapText="1"/>
    </xf>
    <xf numFmtId="0" fontId="62" fillId="0" borderId="23" xfId="0" applyFont="1" applyBorder="1" applyAlignment="1">
      <alignment vertical="top"/>
    </xf>
    <xf numFmtId="0" fontId="62" fillId="0" borderId="22" xfId="0" applyFont="1" applyBorder="1" applyAlignment="1">
      <alignment vertical="top" wrapText="1"/>
    </xf>
    <xf numFmtId="0" fontId="63" fillId="0" borderId="34" xfId="0" applyFont="1" applyBorder="1" applyAlignment="1">
      <alignment horizontal="center" vertical="center" wrapText="1"/>
    </xf>
    <xf numFmtId="49" fontId="38" fillId="5" borderId="44" xfId="0" applyNumberFormat="1" applyFont="1" applyFill="1" applyBorder="1" applyAlignment="1">
      <alignment horizontal="center" vertical="top" wrapText="1"/>
    </xf>
    <xf numFmtId="49" fontId="48" fillId="2" borderId="28" xfId="0" applyNumberFormat="1" applyFont="1" applyFill="1" applyBorder="1" applyAlignment="1">
      <alignment horizontal="center" vertical="top"/>
    </xf>
    <xf numFmtId="49" fontId="38" fillId="3" borderId="28" xfId="0" applyNumberFormat="1" applyFont="1" applyFill="1" applyBorder="1" applyAlignment="1">
      <alignment horizontal="center" vertical="top"/>
    </xf>
    <xf numFmtId="49" fontId="38" fillId="5" borderId="69" xfId="0" applyNumberFormat="1" applyFont="1" applyFill="1" applyBorder="1" applyAlignment="1">
      <alignment horizontal="center" vertical="top" wrapText="1"/>
    </xf>
    <xf numFmtId="49" fontId="38" fillId="5" borderId="66" xfId="0" applyNumberFormat="1" applyFont="1" applyFill="1" applyBorder="1" applyAlignment="1">
      <alignment horizontal="center" vertical="top" wrapText="1"/>
    </xf>
    <xf numFmtId="49" fontId="38" fillId="5" borderId="54" xfId="0" applyNumberFormat="1" applyFont="1" applyFill="1" applyBorder="1" applyAlignment="1">
      <alignment horizontal="center" vertical="top" wrapText="1"/>
    </xf>
    <xf numFmtId="49" fontId="71" fillId="0" borderId="16" xfId="0" applyNumberFormat="1" applyFont="1" applyBorder="1" applyAlignment="1">
      <alignment horizontal="center" vertical="top" wrapText="1"/>
    </xf>
    <xf numFmtId="49" fontId="71" fillId="0" borderId="19" xfId="0" applyNumberFormat="1" applyFont="1" applyBorder="1" applyAlignment="1">
      <alignment horizontal="center" vertical="top" wrapText="1"/>
    </xf>
    <xf numFmtId="49" fontId="48" fillId="8" borderId="9" xfId="0" applyNumberFormat="1" applyFont="1" applyFill="1" applyBorder="1" applyAlignment="1">
      <alignment horizontal="center" vertical="top"/>
    </xf>
    <xf numFmtId="49" fontId="38" fillId="0" borderId="9" xfId="0" applyNumberFormat="1" applyFont="1" applyBorder="1" applyAlignment="1">
      <alignment horizontal="center" vertical="top"/>
    </xf>
    <xf numFmtId="49" fontId="38" fillId="0" borderId="46" xfId="0" applyNumberFormat="1" applyFont="1" applyBorder="1" applyAlignment="1">
      <alignment horizontal="center" vertical="top" wrapText="1"/>
    </xf>
    <xf numFmtId="49" fontId="38" fillId="0" borderId="44" xfId="0" applyNumberFormat="1" applyFont="1" applyBorder="1" applyAlignment="1">
      <alignment horizontal="center" vertical="top" wrapText="1"/>
    </xf>
    <xf numFmtId="49" fontId="48" fillId="8" borderId="29" xfId="0" applyNumberFormat="1" applyFont="1" applyFill="1" applyBorder="1" applyAlignment="1">
      <alignment horizontal="center" vertical="top"/>
    </xf>
    <xf numFmtId="49" fontId="38" fillId="0" borderId="29" xfId="0" applyNumberFormat="1" applyFont="1" applyBorder="1" applyAlignment="1">
      <alignment horizontal="center" vertical="top"/>
    </xf>
    <xf numFmtId="49" fontId="38" fillId="0" borderId="55" xfId="0" applyNumberFormat="1" applyFont="1" applyBorder="1" applyAlignment="1">
      <alignment horizontal="center" vertical="top" wrapText="1"/>
    </xf>
    <xf numFmtId="49" fontId="38" fillId="0" borderId="16" xfId="0" applyNumberFormat="1" applyFont="1" applyBorder="1" applyAlignment="1">
      <alignment horizontal="center" vertical="top" wrapText="1"/>
    </xf>
    <xf numFmtId="49" fontId="62" fillId="0" borderId="15" xfId="7" applyNumberFormat="1" applyFont="1" applyBorder="1" applyAlignment="1">
      <alignment horizontal="right" vertical="top"/>
    </xf>
    <xf numFmtId="49" fontId="62" fillId="0" borderId="65" xfId="7" applyNumberFormat="1" applyFont="1" applyBorder="1" applyAlignment="1">
      <alignment vertical="top"/>
    </xf>
    <xf numFmtId="49" fontId="62" fillId="0" borderId="66" xfId="7" applyNumberFormat="1" applyFont="1" applyBorder="1" applyAlignment="1">
      <alignment vertical="top"/>
    </xf>
    <xf numFmtId="0" fontId="75" fillId="7" borderId="21" xfId="0" applyFont="1" applyFill="1" applyBorder="1"/>
    <xf numFmtId="49" fontId="71" fillId="2" borderId="36" xfId="0" applyNumberFormat="1" applyFont="1" applyFill="1" applyBorder="1" applyAlignment="1">
      <alignment horizontal="center" vertical="top"/>
    </xf>
    <xf numFmtId="49" fontId="48" fillId="2" borderId="23" xfId="0" applyNumberFormat="1" applyFont="1" applyFill="1" applyBorder="1" applyAlignment="1">
      <alignment horizontal="center" vertical="top"/>
    </xf>
    <xf numFmtId="49" fontId="48" fillId="2" borderId="36" xfId="0" applyNumberFormat="1" applyFont="1" applyFill="1" applyBorder="1" applyAlignment="1">
      <alignment vertical="top"/>
    </xf>
    <xf numFmtId="49" fontId="38" fillId="3" borderId="9" xfId="0" applyNumberFormat="1" applyFont="1" applyFill="1" applyBorder="1" applyAlignment="1">
      <alignment vertical="top"/>
    </xf>
    <xf numFmtId="49" fontId="38" fillId="5" borderId="13" xfId="0" applyNumberFormat="1" applyFont="1" applyFill="1" applyBorder="1" applyAlignment="1">
      <alignment vertical="top" wrapText="1"/>
    </xf>
    <xf numFmtId="0" fontId="62" fillId="0" borderId="15" xfId="0" applyFont="1" applyBorder="1" applyAlignment="1">
      <alignment horizontal="left" vertical="top"/>
    </xf>
    <xf numFmtId="0" fontId="62" fillId="0" borderId="11" xfId="0" applyFont="1" applyBorder="1" applyAlignment="1">
      <alignment horizontal="left" vertical="top"/>
    </xf>
    <xf numFmtId="0" fontId="62" fillId="0" borderId="12" xfId="0" applyFont="1" applyBorder="1" applyAlignment="1">
      <alignment horizontal="left" vertical="top"/>
    </xf>
    <xf numFmtId="0" fontId="67" fillId="5" borderId="65" xfId="0" applyFont="1" applyFill="1" applyBorder="1"/>
    <xf numFmtId="0" fontId="62" fillId="5" borderId="66" xfId="0" applyFont="1" applyFill="1" applyBorder="1" applyAlignment="1">
      <alignment horizontal="left" vertical="top"/>
    </xf>
    <xf numFmtId="0" fontId="24" fillId="5" borderId="0" xfId="0" applyFont="1" applyFill="1" applyAlignment="1">
      <alignment vertical="top"/>
    </xf>
    <xf numFmtId="0" fontId="12" fillId="5" borderId="59" xfId="0" applyFont="1" applyFill="1" applyBorder="1" applyAlignment="1">
      <alignment horizontal="center" vertical="top"/>
    </xf>
    <xf numFmtId="165" fontId="13" fillId="11" borderId="32" xfId="0" applyNumberFormat="1" applyFont="1" applyFill="1" applyBorder="1" applyAlignment="1">
      <alignment horizontal="center" vertical="top"/>
    </xf>
    <xf numFmtId="49" fontId="20" fillId="5" borderId="39" xfId="0" applyNumberFormat="1" applyFont="1" applyFill="1" applyBorder="1" applyAlignment="1">
      <alignment horizontal="center" vertical="top" wrapText="1"/>
    </xf>
    <xf numFmtId="49" fontId="20" fillId="5" borderId="36" xfId="0" applyNumberFormat="1" applyFont="1" applyFill="1" applyBorder="1" applyAlignment="1">
      <alignment horizontal="center" vertical="top" wrapText="1"/>
    </xf>
    <xf numFmtId="0" fontId="58" fillId="5" borderId="3" xfId="0" applyFont="1" applyFill="1" applyBorder="1" applyAlignment="1">
      <alignment vertical="top" wrapText="1"/>
    </xf>
    <xf numFmtId="49" fontId="20" fillId="5" borderId="23" xfId="0" applyNumberFormat="1" applyFont="1" applyFill="1" applyBorder="1" applyAlignment="1">
      <alignment horizontal="center" vertical="top" wrapText="1"/>
    </xf>
    <xf numFmtId="165" fontId="12" fillId="5" borderId="42" xfId="0" applyNumberFormat="1" applyFont="1" applyFill="1" applyBorder="1" applyAlignment="1">
      <alignment horizontal="center" vertical="center"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0" fontId="13" fillId="0" borderId="59" xfId="0" applyFont="1" applyBorder="1" applyAlignment="1">
      <alignment horizontal="center" vertical="top"/>
    </xf>
    <xf numFmtId="165" fontId="13" fillId="0" borderId="33" xfId="0" applyNumberFormat="1" applyFont="1" applyBorder="1" applyAlignment="1">
      <alignment horizontal="center" vertical="top"/>
    </xf>
    <xf numFmtId="0" fontId="12" fillId="0" borderId="4" xfId="0" applyFont="1" applyBorder="1" applyAlignment="1">
      <alignment horizontal="center" vertical="top"/>
    </xf>
    <xf numFmtId="2" fontId="12" fillId="0" borderId="4" xfId="0" applyNumberFormat="1" applyFont="1" applyBorder="1" applyAlignment="1">
      <alignment horizontal="center" vertical="top"/>
    </xf>
    <xf numFmtId="165" fontId="12" fillId="10" borderId="4" xfId="0" applyNumberFormat="1" applyFont="1" applyFill="1" applyBorder="1" applyAlignment="1">
      <alignment horizontal="center" vertical="top"/>
    </xf>
    <xf numFmtId="165" fontId="12" fillId="0" borderId="10" xfId="0" applyNumberFormat="1" applyFont="1" applyBorder="1" applyAlignment="1">
      <alignment horizontal="center" vertical="top"/>
    </xf>
    <xf numFmtId="0" fontId="13" fillId="5" borderId="59" xfId="0" applyFont="1" applyFill="1" applyBorder="1" applyAlignment="1">
      <alignment horizontal="center" vertical="top"/>
    </xf>
    <xf numFmtId="165" fontId="13" fillId="5" borderId="9" xfId="0" applyNumberFormat="1" applyFont="1" applyFill="1" applyBorder="1" applyAlignment="1">
      <alignment horizontal="center" vertical="top"/>
    </xf>
    <xf numFmtId="165" fontId="13" fillId="5" borderId="36"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4" xfId="0" applyFont="1" applyBorder="1" applyAlignment="1">
      <alignment horizontal="center" vertical="top"/>
    </xf>
    <xf numFmtId="165"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27" xfId="0" applyNumberFormat="1" applyFont="1" applyBorder="1" applyAlignment="1">
      <alignment horizontal="center" vertical="top"/>
    </xf>
    <xf numFmtId="49" fontId="12" fillId="0" borderId="59" xfId="0" applyNumberFormat="1" applyFont="1" applyBorder="1" applyAlignment="1">
      <alignment vertical="top"/>
    </xf>
    <xf numFmtId="49" fontId="38" fillId="5" borderId="4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xf>
    <xf numFmtId="0" fontId="56" fillId="5" borderId="21" xfId="0" applyFont="1" applyFill="1" applyBorder="1"/>
    <xf numFmtId="0" fontId="13" fillId="0" borderId="9" xfId="0" applyFont="1" applyBorder="1" applyAlignment="1">
      <alignment horizontal="center" vertical="top"/>
    </xf>
    <xf numFmtId="165" fontId="13" fillId="0" borderId="13" xfId="0" applyNumberFormat="1" applyFont="1" applyBorder="1" applyAlignment="1">
      <alignment horizontal="center" vertical="top"/>
    </xf>
    <xf numFmtId="165" fontId="13" fillId="0" borderId="56" xfId="0" applyNumberFormat="1" applyFont="1" applyBorder="1" applyAlignment="1">
      <alignment horizontal="center" vertical="top"/>
    </xf>
    <xf numFmtId="165" fontId="13" fillId="0" borderId="57" xfId="0" applyNumberFormat="1" applyFont="1" applyBorder="1" applyAlignment="1">
      <alignment horizontal="center" vertical="top"/>
    </xf>
    <xf numFmtId="0" fontId="13" fillId="0" borderId="74" xfId="0" applyFont="1" applyBorder="1" applyAlignment="1">
      <alignment horizontal="left" vertical="top"/>
    </xf>
    <xf numFmtId="9" fontId="13" fillId="0" borderId="65" xfId="0" applyNumberFormat="1" applyFont="1" applyBorder="1" applyAlignment="1">
      <alignment horizontal="center" vertical="top"/>
    </xf>
    <xf numFmtId="9" fontId="13" fillId="0" borderId="66" xfId="0" applyNumberFormat="1" applyFont="1" applyBorder="1" applyAlignment="1">
      <alignment horizontal="center" vertical="top"/>
    </xf>
    <xf numFmtId="0" fontId="15" fillId="0" borderId="15" xfId="7" applyFont="1" applyBorder="1" applyAlignment="1">
      <alignment vertical="center" wrapText="1"/>
    </xf>
    <xf numFmtId="0" fontId="15" fillId="0" borderId="11" xfId="7" applyFont="1" applyBorder="1" applyAlignment="1">
      <alignment vertical="center" wrapText="1"/>
    </xf>
    <xf numFmtId="165" fontId="24" fillId="0" borderId="0" xfId="0" applyNumberFormat="1" applyFont="1" applyAlignment="1">
      <alignment vertical="top"/>
    </xf>
    <xf numFmtId="0" fontId="73" fillId="0" borderId="0" xfId="0" applyFont="1" applyAlignment="1">
      <alignment horizontal="right" vertical="top" wrapText="1"/>
    </xf>
    <xf numFmtId="0" fontId="14" fillId="0" borderId="71" xfId="0" applyFont="1" applyBorder="1" applyAlignment="1">
      <alignment horizontal="left" vertical="top" wrapText="1"/>
    </xf>
    <xf numFmtId="0" fontId="14" fillId="5" borderId="51" xfId="0" applyFont="1" applyFill="1" applyBorder="1" applyAlignment="1">
      <alignment horizontal="center" vertical="center"/>
    </xf>
    <xf numFmtId="49" fontId="15" fillId="8" borderId="28" xfId="0" applyNumberFormat="1" applyFont="1" applyFill="1" applyBorder="1" applyAlignment="1">
      <alignment horizontal="center" vertical="top" wrapText="1"/>
    </xf>
    <xf numFmtId="0" fontId="15" fillId="2" borderId="40" xfId="0" applyFont="1" applyFill="1" applyBorder="1" applyAlignment="1">
      <alignment horizontal="left" vertical="top"/>
    </xf>
    <xf numFmtId="0" fontId="15" fillId="8" borderId="40" xfId="0" applyFont="1" applyFill="1" applyBorder="1" applyAlignment="1">
      <alignment horizontal="left" vertical="top"/>
    </xf>
    <xf numFmtId="0" fontId="15" fillId="0" borderId="40" xfId="0" applyFont="1" applyBorder="1" applyAlignment="1">
      <alignment horizontal="left" vertical="top"/>
    </xf>
    <xf numFmtId="0" fontId="14" fillId="5" borderId="30" xfId="0" applyFont="1" applyFill="1" applyBorder="1" applyAlignment="1">
      <alignment horizontal="center" vertical="top"/>
    </xf>
    <xf numFmtId="0" fontId="14" fillId="5" borderId="35" xfId="0" applyFont="1" applyFill="1" applyBorder="1" applyAlignment="1">
      <alignment horizontal="center" vertical="center" wrapText="1"/>
    </xf>
    <xf numFmtId="0" fontId="14" fillId="5" borderId="37" xfId="0" applyFont="1" applyFill="1" applyBorder="1" applyAlignment="1">
      <alignment horizontal="left" vertical="top" wrapText="1"/>
    </xf>
    <xf numFmtId="49" fontId="22" fillId="7" borderId="28" xfId="0" applyNumberFormat="1" applyFont="1" applyFill="1" applyBorder="1" applyAlignment="1">
      <alignment horizontal="center" vertical="top"/>
    </xf>
    <xf numFmtId="49" fontId="15" fillId="7" borderId="21" xfId="0" applyNumberFormat="1" applyFont="1" applyFill="1" applyBorder="1" applyAlignment="1">
      <alignment horizontal="center" vertical="top"/>
    </xf>
    <xf numFmtId="0" fontId="15" fillId="12" borderId="21" xfId="0" applyFont="1" applyFill="1" applyBorder="1" applyAlignment="1">
      <alignment horizontal="center" vertical="top"/>
    </xf>
    <xf numFmtId="165" fontId="15" fillId="12" borderId="21" xfId="0" applyNumberFormat="1" applyFont="1" applyFill="1" applyBorder="1" applyAlignment="1">
      <alignment horizontal="center" vertical="top"/>
    </xf>
    <xf numFmtId="0" fontId="14" fillId="12" borderId="22" xfId="0" applyFont="1" applyFill="1" applyBorder="1" applyAlignment="1">
      <alignment horizontal="center" vertical="top"/>
    </xf>
    <xf numFmtId="0" fontId="14" fillId="12" borderId="24" xfId="0" applyFont="1" applyFill="1" applyBorder="1" applyAlignment="1">
      <alignment horizontal="center" vertical="top"/>
    </xf>
    <xf numFmtId="2" fontId="54" fillId="0" borderId="2" xfId="0" applyNumberFormat="1" applyFont="1" applyBorder="1" applyAlignment="1">
      <alignment vertical="top" wrapText="1"/>
    </xf>
    <xf numFmtId="0" fontId="29" fillId="12" borderId="22" xfId="0" applyFont="1" applyFill="1" applyBorder="1" applyAlignment="1">
      <alignment horizontal="center" vertical="top"/>
    </xf>
    <xf numFmtId="0" fontId="29" fillId="12" borderId="24" xfId="0" applyFont="1" applyFill="1" applyBorder="1" applyAlignment="1">
      <alignment horizontal="center" vertical="top"/>
    </xf>
    <xf numFmtId="0" fontId="14" fillId="5" borderId="19" xfId="0" applyFont="1" applyFill="1" applyBorder="1" applyAlignment="1">
      <alignment horizontal="center" vertical="top" wrapText="1"/>
    </xf>
    <xf numFmtId="0" fontId="14" fillId="5" borderId="1" xfId="0" applyFont="1" applyFill="1" applyBorder="1" applyAlignment="1">
      <alignment horizontal="center" vertical="center"/>
    </xf>
    <xf numFmtId="0" fontId="14" fillId="0" borderId="11" xfId="0" applyFont="1" applyBorder="1"/>
    <xf numFmtId="2" fontId="22" fillId="4" borderId="28" xfId="0" applyNumberFormat="1" applyFont="1" applyFill="1" applyBorder="1" applyAlignment="1">
      <alignment horizontal="center" vertical="top" wrapText="1"/>
    </xf>
    <xf numFmtId="2" fontId="25" fillId="0" borderId="2" xfId="0" applyNumberFormat="1" applyFont="1" applyBorder="1" applyAlignment="1">
      <alignment horizontal="center" vertical="top" wrapText="1"/>
    </xf>
    <xf numFmtId="2" fontId="25" fillId="0" borderId="8" xfId="0" applyNumberFormat="1" applyFont="1" applyBorder="1" applyAlignment="1">
      <alignment horizontal="center" vertical="top" wrapText="1"/>
    </xf>
    <xf numFmtId="2" fontId="25" fillId="0" borderId="30" xfId="0" applyNumberFormat="1" applyFont="1" applyBorder="1" applyAlignment="1">
      <alignment horizontal="center" vertical="top" wrapText="1"/>
    </xf>
    <xf numFmtId="2" fontId="25" fillId="0" borderId="38" xfId="0" applyNumberFormat="1" applyFont="1" applyBorder="1" applyAlignment="1">
      <alignment horizontal="center" vertical="top" wrapText="1"/>
    </xf>
    <xf numFmtId="2" fontId="25" fillId="0" borderId="3" xfId="0" applyNumberFormat="1" applyFont="1" applyBorder="1" applyAlignment="1">
      <alignment horizontal="center" vertical="top" wrapText="1"/>
    </xf>
    <xf numFmtId="2" fontId="25" fillId="0" borderId="47" xfId="0" applyNumberFormat="1" applyFont="1" applyBorder="1" applyAlignment="1">
      <alignment horizontal="center" vertical="top" wrapText="1"/>
    </xf>
    <xf numFmtId="2" fontId="22" fillId="4" borderId="28" xfId="0" applyNumberFormat="1" applyFont="1" applyFill="1" applyBorder="1" applyAlignment="1">
      <alignment vertical="top" wrapText="1"/>
    </xf>
    <xf numFmtId="2" fontId="25" fillId="0" borderId="2" xfId="0" applyNumberFormat="1" applyFont="1" applyBorder="1" applyAlignment="1">
      <alignment vertical="top" wrapText="1"/>
    </xf>
    <xf numFmtId="2" fontId="15" fillId="9" borderId="28" xfId="0" applyNumberFormat="1" applyFont="1" applyFill="1" applyBorder="1" applyAlignment="1">
      <alignment vertical="top" wrapText="1"/>
    </xf>
    <xf numFmtId="165" fontId="14" fillId="0" borderId="25" xfId="0" applyNumberFormat="1" applyFont="1" applyBorder="1" applyAlignment="1">
      <alignment horizontal="center" vertical="top"/>
    </xf>
    <xf numFmtId="0" fontId="14" fillId="5" borderId="17"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29" fillId="5" borderId="17" xfId="7" applyFont="1" applyFill="1" applyBorder="1" applyAlignment="1">
      <alignment horizontal="center" vertical="center" wrapText="1"/>
    </xf>
    <xf numFmtId="0" fontId="29" fillId="0" borderId="50" xfId="7" applyFont="1" applyBorder="1" applyAlignment="1">
      <alignment horizontal="center" vertical="center" wrapText="1"/>
    </xf>
    <xf numFmtId="0" fontId="14" fillId="0" borderId="24" xfId="0" applyFont="1" applyBorder="1" applyAlignment="1">
      <alignment vertical="top" wrapText="1"/>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59" xfId="0" applyFont="1" applyBorder="1" applyAlignment="1">
      <alignment horizontal="center" vertical="top"/>
    </xf>
    <xf numFmtId="0" fontId="14" fillId="0" borderId="9" xfId="0" applyFont="1" applyBorder="1" applyAlignment="1">
      <alignment horizontal="center" vertical="top"/>
    </xf>
    <xf numFmtId="0" fontId="14" fillId="0" borderId="9" xfId="0" applyFont="1" applyBorder="1" applyAlignment="1">
      <alignment vertical="top" wrapText="1"/>
    </xf>
    <xf numFmtId="165" fontId="14" fillId="0" borderId="3" xfId="0" applyNumberFormat="1" applyFont="1" applyBorder="1" applyAlignment="1">
      <alignment horizontal="center" vertical="top"/>
    </xf>
    <xf numFmtId="0" fontId="22" fillId="0" borderId="28" xfId="0" applyFont="1" applyBorder="1" applyAlignment="1">
      <alignment horizontal="center" vertical="center" wrapText="1"/>
    </xf>
    <xf numFmtId="0" fontId="22" fillId="0" borderId="15" xfId="0" applyFont="1" applyBorder="1" applyAlignment="1">
      <alignment horizontal="center" vertical="center" wrapText="1"/>
    </xf>
    <xf numFmtId="0" fontId="46" fillId="0" borderId="22" xfId="0" applyFont="1" applyBorder="1" applyAlignment="1">
      <alignment horizontal="left" vertical="top"/>
    </xf>
    <xf numFmtId="0" fontId="35" fillId="0" borderId="22" xfId="0" applyFont="1" applyBorder="1" applyAlignment="1">
      <alignment horizontal="left" vertical="top"/>
    </xf>
    <xf numFmtId="0" fontId="74" fillId="0" borderId="22" xfId="0" applyFont="1" applyBorder="1" applyAlignment="1">
      <alignment horizontal="left" vertical="top"/>
    </xf>
    <xf numFmtId="0" fontId="74" fillId="0" borderId="24" xfId="0" applyFont="1" applyBorder="1" applyAlignment="1">
      <alignment horizontal="left" vertical="top"/>
    </xf>
    <xf numFmtId="49" fontId="73" fillId="2" borderId="15" xfId="0" applyNumberFormat="1" applyFont="1" applyFill="1" applyBorder="1" applyAlignment="1">
      <alignment horizontal="center" vertical="top"/>
    </xf>
    <xf numFmtId="49" fontId="74" fillId="3" borderId="28" xfId="0" applyNumberFormat="1" applyFont="1" applyFill="1" applyBorder="1" applyAlignment="1">
      <alignment horizontal="center" vertical="top"/>
    </xf>
    <xf numFmtId="49" fontId="74" fillId="0" borderId="11" xfId="0" applyNumberFormat="1" applyFont="1" applyBorder="1" applyAlignment="1">
      <alignment vertical="top" wrapText="1"/>
    </xf>
    <xf numFmtId="0" fontId="77" fillId="0" borderId="11" xfId="0" applyFont="1" applyBorder="1" applyAlignment="1">
      <alignment vertical="top" wrapText="1"/>
    </xf>
    <xf numFmtId="0" fontId="77" fillId="0" borderId="12" xfId="0" applyFont="1" applyBorder="1" applyAlignment="1">
      <alignment vertical="top" wrapText="1"/>
    </xf>
    <xf numFmtId="0" fontId="15" fillId="2" borderId="11" xfId="0" applyFont="1" applyFill="1" applyBorder="1" applyAlignment="1">
      <alignment horizontal="left" vertical="top"/>
    </xf>
    <xf numFmtId="0" fontId="15" fillId="8" borderId="11" xfId="0" applyFont="1" applyFill="1" applyBorder="1" applyAlignment="1">
      <alignment horizontal="left" vertical="top"/>
    </xf>
    <xf numFmtId="0" fontId="15" fillId="2" borderId="12" xfId="0" applyFont="1" applyFill="1" applyBorder="1" applyAlignment="1">
      <alignment horizontal="left" vertical="top"/>
    </xf>
    <xf numFmtId="49" fontId="15" fillId="8" borderId="21" xfId="0" applyNumberFormat="1" applyFont="1" applyFill="1" applyBorder="1" applyAlignment="1">
      <alignment horizontal="center" vertical="top" wrapText="1"/>
    </xf>
    <xf numFmtId="165" fontId="15" fillId="11" borderId="27" xfId="0" applyNumberFormat="1" applyFont="1" applyFill="1" applyBorder="1" applyAlignment="1">
      <alignment horizontal="center" vertical="top"/>
    </xf>
    <xf numFmtId="165" fontId="14" fillId="0" borderId="60" xfId="0" applyNumberFormat="1" applyFont="1" applyBorder="1" applyAlignment="1">
      <alignment horizontal="center" vertical="top"/>
    </xf>
    <xf numFmtId="49" fontId="14" fillId="10" borderId="17" xfId="0" applyNumberFormat="1" applyFont="1" applyFill="1" applyBorder="1" applyAlignment="1">
      <alignment horizontal="center" vertical="center" wrapText="1"/>
    </xf>
    <xf numFmtId="49" fontId="14" fillId="10" borderId="42" xfId="0" applyNumberFormat="1" applyFont="1" applyFill="1" applyBorder="1" applyAlignment="1">
      <alignment horizontal="center" vertical="center" wrapText="1"/>
    </xf>
    <xf numFmtId="165" fontId="14" fillId="0" borderId="41" xfId="0" applyNumberFormat="1"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3" xfId="0" applyFont="1" applyBorder="1" applyAlignment="1">
      <alignment horizontal="left" vertical="top" wrapText="1"/>
    </xf>
    <xf numFmtId="2" fontId="53" fillId="4" borderId="28" xfId="0" applyNumberFormat="1" applyFont="1" applyFill="1" applyBorder="1" applyAlignment="1">
      <alignment vertical="top" wrapText="1"/>
    </xf>
    <xf numFmtId="0" fontId="26" fillId="8" borderId="15" xfId="0" applyFont="1" applyFill="1" applyBorder="1" applyAlignment="1">
      <alignment vertical="top"/>
    </xf>
    <xf numFmtId="0" fontId="29" fillId="2" borderId="11" xfId="0" applyFont="1" applyFill="1" applyBorder="1" applyAlignment="1">
      <alignment horizontal="left" vertical="top"/>
    </xf>
    <xf numFmtId="0" fontId="15" fillId="0" borderId="43" xfId="0" applyFont="1" applyBorder="1" applyAlignment="1">
      <alignment horizontal="left" vertical="top"/>
    </xf>
    <xf numFmtId="0" fontId="14" fillId="10" borderId="7" xfId="0" applyFont="1" applyFill="1" applyBorder="1" applyAlignment="1" applyProtection="1">
      <alignment horizontal="center" vertical="center" wrapText="1"/>
      <protection locked="0"/>
    </xf>
    <xf numFmtId="0" fontId="14" fillId="10" borderId="35" xfId="0" applyFont="1" applyFill="1" applyBorder="1" applyAlignment="1">
      <alignment horizontal="center" vertical="center" wrapText="1"/>
    </xf>
    <xf numFmtId="2" fontId="14" fillId="10" borderId="35" xfId="0" applyNumberFormat="1"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5" fillId="11" borderId="21" xfId="0" applyFont="1" applyFill="1" applyBorder="1" applyAlignment="1">
      <alignment horizontal="center" vertical="top"/>
    </xf>
    <xf numFmtId="0" fontId="14" fillId="0" borderId="20" xfId="0" applyFont="1" applyBorder="1" applyAlignment="1">
      <alignment horizontal="left" vertical="top" wrapText="1"/>
    </xf>
    <xf numFmtId="165" fontId="14" fillId="10" borderId="9" xfId="0" applyNumberFormat="1" applyFont="1" applyFill="1" applyBorder="1" applyAlignment="1">
      <alignment horizontal="center" vertical="top"/>
    </xf>
    <xf numFmtId="165" fontId="14" fillId="0" borderId="26" xfId="0" applyNumberFormat="1" applyFont="1" applyBorder="1" applyAlignment="1">
      <alignment horizontal="center" vertical="top"/>
    </xf>
    <xf numFmtId="0" fontId="14" fillId="10" borderId="5" xfId="0" applyFont="1" applyFill="1" applyBorder="1" applyAlignment="1">
      <alignment horizontal="center" vertical="center" wrapText="1"/>
    </xf>
    <xf numFmtId="2" fontId="14" fillId="10" borderId="7" xfId="0" applyNumberFormat="1" applyFont="1" applyFill="1" applyBorder="1" applyAlignment="1">
      <alignment horizontal="center" vertical="center" wrapText="1"/>
    </xf>
    <xf numFmtId="2" fontId="14" fillId="10" borderId="34" xfId="0" applyNumberFormat="1" applyFont="1" applyFill="1" applyBorder="1" applyAlignment="1">
      <alignment horizontal="center" vertical="center" wrapText="1"/>
    </xf>
    <xf numFmtId="0" fontId="14" fillId="10" borderId="17" xfId="0" applyFont="1" applyFill="1" applyBorder="1" applyAlignment="1">
      <alignment horizontal="center" vertical="center" wrapText="1"/>
    </xf>
    <xf numFmtId="2" fontId="14" fillId="10" borderId="17" xfId="0" applyNumberFormat="1" applyFont="1" applyFill="1" applyBorder="1" applyAlignment="1">
      <alignment horizontal="center" vertical="center" wrapText="1"/>
    </xf>
    <xf numFmtId="2" fontId="14" fillId="10" borderId="42" xfId="0" applyNumberFormat="1" applyFont="1" applyFill="1" applyBorder="1" applyAlignment="1">
      <alignment horizontal="center" vertical="center" wrapText="1"/>
    </xf>
    <xf numFmtId="0" fontId="14" fillId="0" borderId="70" xfId="0" applyFont="1" applyBorder="1" applyAlignment="1">
      <alignment vertical="center" wrapText="1"/>
    </xf>
    <xf numFmtId="0" fontId="78" fillId="0" borderId="32" xfId="0" applyFont="1" applyBorder="1" applyAlignment="1">
      <alignment horizontal="left" vertical="top" wrapText="1"/>
    </xf>
    <xf numFmtId="0" fontId="14" fillId="0" borderId="73" xfId="0" applyFont="1" applyBorder="1" applyAlignment="1">
      <alignment horizontal="center" vertical="top"/>
    </xf>
    <xf numFmtId="165" fontId="14" fillId="10" borderId="3" xfId="0" applyNumberFormat="1" applyFont="1" applyFill="1" applyBorder="1" applyAlignment="1">
      <alignment horizontal="center" vertical="top"/>
    </xf>
    <xf numFmtId="165" fontId="14" fillId="0" borderId="68" xfId="0" applyNumberFormat="1" applyFont="1" applyBorder="1" applyAlignment="1">
      <alignment horizontal="center" vertical="top"/>
    </xf>
    <xf numFmtId="49" fontId="15" fillId="5" borderId="29" xfId="0" applyNumberFormat="1" applyFont="1" applyFill="1" applyBorder="1" applyAlignment="1">
      <alignment vertical="top" wrapText="1"/>
    </xf>
    <xf numFmtId="49" fontId="15" fillId="5" borderId="9" xfId="0" applyNumberFormat="1" applyFont="1" applyFill="1" applyBorder="1" applyAlignment="1">
      <alignment vertical="top" wrapText="1"/>
    </xf>
    <xf numFmtId="165" fontId="14" fillId="10" borderId="33" xfId="0" applyNumberFormat="1" applyFont="1" applyFill="1" applyBorder="1" applyAlignment="1">
      <alignment horizontal="left" vertical="top" wrapText="1"/>
    </xf>
    <xf numFmtId="0" fontId="14" fillId="0" borderId="47" xfId="0" applyFont="1" applyBorder="1" applyAlignment="1">
      <alignment horizontal="center" vertical="top"/>
    </xf>
    <xf numFmtId="2" fontId="14" fillId="0" borderId="3" xfId="0" applyNumberFormat="1" applyFont="1" applyBorder="1" applyAlignment="1">
      <alignment horizontal="center" vertical="top"/>
    </xf>
    <xf numFmtId="0" fontId="15" fillId="5" borderId="33" xfId="0" applyFont="1" applyFill="1" applyBorder="1" applyAlignment="1">
      <alignment horizontal="center" vertical="top"/>
    </xf>
    <xf numFmtId="165" fontId="15" fillId="5" borderId="30"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4" fillId="5" borderId="33" xfId="0" applyFont="1" applyFill="1" applyBorder="1" applyAlignment="1">
      <alignment horizontal="left" vertical="top" wrapText="1"/>
    </xf>
    <xf numFmtId="49" fontId="15" fillId="5" borderId="21" xfId="0" applyNumberFormat="1" applyFont="1" applyFill="1" applyBorder="1" applyAlignment="1">
      <alignment vertical="top" wrapText="1"/>
    </xf>
    <xf numFmtId="49" fontId="22" fillId="2" borderId="28" xfId="0" applyNumberFormat="1" applyFont="1" applyFill="1" applyBorder="1" applyAlignment="1">
      <alignment horizontal="center" vertical="top" wrapText="1"/>
    </xf>
    <xf numFmtId="49" fontId="15" fillId="8" borderId="23" xfId="7" applyNumberFormat="1" applyFont="1" applyFill="1" applyBorder="1" applyAlignment="1">
      <alignment vertical="top"/>
    </xf>
    <xf numFmtId="49" fontId="22" fillId="8" borderId="15" xfId="0" applyNumberFormat="1" applyFont="1" applyFill="1" applyBorder="1" applyAlignment="1">
      <alignment horizontal="center" vertical="top"/>
    </xf>
    <xf numFmtId="0" fontId="15" fillId="7" borderId="21" xfId="0" applyFont="1" applyFill="1" applyBorder="1" applyAlignment="1">
      <alignment horizontal="center" vertical="top"/>
    </xf>
    <xf numFmtId="0" fontId="46" fillId="0" borderId="40" xfId="0" applyFont="1" applyBorder="1" applyAlignment="1">
      <alignment horizontal="left" vertical="top"/>
    </xf>
    <xf numFmtId="0" fontId="51" fillId="7" borderId="40" xfId="0" applyFont="1" applyFill="1" applyBorder="1" applyAlignment="1">
      <alignment vertical="top" wrapText="1"/>
    </xf>
    <xf numFmtId="0" fontId="51" fillId="7" borderId="22" xfId="0" applyFont="1" applyFill="1" applyBorder="1" applyAlignment="1">
      <alignment vertical="top" wrapText="1"/>
    </xf>
    <xf numFmtId="49" fontId="74" fillId="7" borderId="36" xfId="0" applyNumberFormat="1" applyFont="1" applyFill="1" applyBorder="1" applyAlignment="1">
      <alignment horizontal="center" vertical="top"/>
    </xf>
    <xf numFmtId="0" fontId="74" fillId="0" borderId="39" xfId="0" applyFont="1" applyBorder="1" applyAlignment="1">
      <alignment vertical="center"/>
    </xf>
    <xf numFmtId="49" fontId="74" fillId="0" borderId="40" xfId="0" applyNumberFormat="1" applyFont="1" applyBorder="1" applyAlignment="1">
      <alignment vertical="top" wrapText="1"/>
    </xf>
    <xf numFmtId="0" fontId="51" fillId="0" borderId="40" xfId="0" applyFont="1" applyBorder="1" applyAlignment="1">
      <alignment vertical="top" wrapText="1"/>
    </xf>
    <xf numFmtId="0" fontId="51" fillId="0" borderId="43" xfId="0" applyFont="1" applyBorder="1" applyAlignment="1">
      <alignment vertical="top" wrapText="1"/>
    </xf>
    <xf numFmtId="0" fontId="74" fillId="0" borderId="36" xfId="0" applyFont="1" applyBorder="1" applyAlignment="1">
      <alignment vertical="center"/>
    </xf>
    <xf numFmtId="49" fontId="74" fillId="0" borderId="0" xfId="0" applyNumberFormat="1" applyFont="1" applyAlignment="1">
      <alignment vertical="top" wrapText="1"/>
    </xf>
    <xf numFmtId="0" fontId="51" fillId="0" borderId="26" xfId="0" applyFont="1" applyBorder="1" applyAlignment="1">
      <alignment vertical="top" wrapText="1"/>
    </xf>
    <xf numFmtId="0" fontId="74" fillId="0" borderId="23" xfId="0" applyFont="1" applyBorder="1" applyAlignment="1">
      <alignment vertical="center"/>
    </xf>
    <xf numFmtId="49" fontId="74" fillId="0" borderId="22" xfId="0" applyNumberFormat="1" applyFont="1" applyBorder="1" applyAlignment="1">
      <alignment vertical="top" wrapText="1"/>
    </xf>
    <xf numFmtId="0" fontId="51" fillId="0" borderId="22" xfId="0" applyFont="1" applyBorder="1" applyAlignment="1">
      <alignment vertical="top" wrapText="1"/>
    </xf>
    <xf numFmtId="0" fontId="51" fillId="0" borderId="24" xfId="0" applyFont="1" applyBorder="1" applyAlignment="1">
      <alignment vertical="top" wrapText="1"/>
    </xf>
    <xf numFmtId="0" fontId="74" fillId="0" borderId="11" xfId="0" applyFont="1" applyBorder="1" applyAlignment="1">
      <alignment vertical="top"/>
    </xf>
    <xf numFmtId="0" fontId="74" fillId="0" borderId="36" xfId="0" applyFont="1" applyBorder="1"/>
    <xf numFmtId="0" fontId="77" fillId="0" borderId="26" xfId="0" applyFont="1" applyBorder="1" applyAlignment="1">
      <alignment vertical="top" wrapText="1"/>
    </xf>
    <xf numFmtId="0" fontId="74" fillId="0" borderId="23" xfId="0" applyFont="1" applyBorder="1"/>
    <xf numFmtId="0" fontId="77" fillId="0" borderId="22" xfId="0" applyFont="1" applyBorder="1" applyAlignment="1">
      <alignment vertical="top" wrapText="1"/>
    </xf>
    <xf numFmtId="0" fontId="77" fillId="0" borderId="24" xfId="0" applyFont="1" applyBorder="1" applyAlignment="1">
      <alignment vertical="top" wrapText="1"/>
    </xf>
    <xf numFmtId="49" fontId="73" fillId="2" borderId="21" xfId="0" applyNumberFormat="1" applyFont="1" applyFill="1" applyBorder="1" applyAlignment="1">
      <alignment horizontal="center" vertical="top"/>
    </xf>
    <xf numFmtId="49" fontId="26" fillId="8" borderId="28" xfId="7" applyNumberFormat="1" applyFont="1" applyFill="1" applyBorder="1" applyAlignment="1">
      <alignment horizontal="center" vertical="top" wrapText="1"/>
    </xf>
    <xf numFmtId="0" fontId="26" fillId="8" borderId="11" xfId="7" applyFont="1" applyFill="1" applyBorder="1"/>
    <xf numFmtId="0" fontId="26" fillId="8" borderId="11" xfId="7" applyFont="1" applyFill="1" applyBorder="1" applyAlignment="1">
      <alignment horizontal="left" vertical="top"/>
    </xf>
    <xf numFmtId="0" fontId="31" fillId="8" borderId="11" xfId="7" applyFont="1" applyFill="1" applyBorder="1"/>
    <xf numFmtId="0" fontId="26" fillId="2" borderId="11" xfId="7" applyFont="1" applyFill="1" applyBorder="1" applyAlignment="1">
      <alignment horizontal="left" vertical="top"/>
    </xf>
    <xf numFmtId="0" fontId="26" fillId="2" borderId="12" xfId="7" applyFont="1" applyFill="1" applyBorder="1" applyAlignment="1">
      <alignment horizontal="left" vertical="top"/>
    </xf>
    <xf numFmtId="0" fontId="26" fillId="0" borderId="39" xfId="7" applyFont="1" applyBorder="1" applyAlignment="1">
      <alignment vertical="top"/>
    </xf>
    <xf numFmtId="49" fontId="26" fillId="0" borderId="40" xfId="7" applyNumberFormat="1" applyFont="1" applyBorder="1" applyAlignment="1">
      <alignment vertical="top" wrapText="1"/>
    </xf>
    <xf numFmtId="0" fontId="29" fillId="0" borderId="5" xfId="7" applyFont="1" applyBorder="1" applyAlignment="1">
      <alignment horizontal="center" vertical="center"/>
    </xf>
    <xf numFmtId="0" fontId="26" fillId="0" borderId="36" xfId="7" applyFont="1" applyBorder="1" applyAlignment="1">
      <alignment vertical="top"/>
    </xf>
    <xf numFmtId="49" fontId="26" fillId="0" borderId="0" xfId="7" applyNumberFormat="1" applyFont="1" applyAlignment="1">
      <alignment vertical="top" wrapText="1"/>
    </xf>
    <xf numFmtId="0" fontId="29" fillId="0" borderId="17" xfId="7" applyFont="1" applyBorder="1" applyAlignment="1">
      <alignment horizontal="center" vertical="center" wrapText="1"/>
    </xf>
    <xf numFmtId="0" fontId="29" fillId="0" borderId="42" xfId="7" applyFont="1" applyBorder="1" applyAlignment="1">
      <alignment horizontal="center" vertical="center" wrapText="1"/>
    </xf>
    <xf numFmtId="49" fontId="26" fillId="8" borderId="36" xfId="7" applyNumberFormat="1" applyFont="1" applyFill="1" applyBorder="1" applyAlignment="1">
      <alignment horizontal="center" vertical="top"/>
    </xf>
    <xf numFmtId="49" fontId="26" fillId="0" borderId="9" xfId="7" applyNumberFormat="1" applyFont="1" applyBorder="1" applyAlignment="1">
      <alignment horizontal="center" vertical="top"/>
    </xf>
    <xf numFmtId="0" fontId="26" fillId="0" borderId="0" xfId="7" applyFont="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165" fontId="29" fillId="10" borderId="2" xfId="7" applyNumberFormat="1" applyFont="1" applyFill="1" applyBorder="1" applyAlignment="1">
      <alignment horizontal="center" vertical="top"/>
    </xf>
    <xf numFmtId="165" fontId="29" fillId="0" borderId="8" xfId="7" applyNumberFormat="1" applyFont="1" applyBorder="1" applyAlignment="1">
      <alignment horizontal="center" vertical="top"/>
    </xf>
    <xf numFmtId="0" fontId="29" fillId="0" borderId="6" xfId="7" applyFont="1" applyBorder="1" applyAlignment="1">
      <alignment wrapText="1"/>
    </xf>
    <xf numFmtId="165" fontId="29" fillId="10" borderId="5" xfId="7" applyNumberFormat="1" applyFont="1" applyFill="1" applyBorder="1" applyAlignment="1">
      <alignment horizontal="center" vertical="center" wrapText="1"/>
    </xf>
    <xf numFmtId="0" fontId="29" fillId="10" borderId="5" xfId="7" applyFont="1" applyFill="1" applyBorder="1" applyAlignment="1">
      <alignment horizontal="center" vertical="center" wrapText="1"/>
    </xf>
    <xf numFmtId="0" fontId="29" fillId="10" borderId="7" xfId="7" applyFont="1" applyFill="1" applyBorder="1" applyAlignment="1">
      <alignment horizontal="center" vertical="center" wrapText="1"/>
    </xf>
    <xf numFmtId="0" fontId="29" fillId="0" borderId="30" xfId="7" applyFont="1" applyBorder="1" applyAlignment="1">
      <alignment horizontal="center" vertical="top"/>
    </xf>
    <xf numFmtId="165" fontId="29" fillId="0" borderId="59" xfId="7" applyNumberFormat="1" applyFont="1" applyBorder="1" applyAlignment="1">
      <alignment horizontal="center" vertical="top"/>
    </xf>
    <xf numFmtId="165" fontId="29" fillId="10" borderId="59" xfId="7" applyNumberFormat="1" applyFont="1" applyFill="1" applyBorder="1" applyAlignment="1">
      <alignment horizontal="center" vertical="top"/>
    </xf>
    <xf numFmtId="165" fontId="29" fillId="0" borderId="70" xfId="7" applyNumberFormat="1" applyFont="1" applyBorder="1" applyAlignment="1">
      <alignment horizontal="center" vertical="top"/>
    </xf>
    <xf numFmtId="0" fontId="29" fillId="0" borderId="37" xfId="7" applyFont="1" applyBorder="1" applyAlignment="1">
      <alignment horizontal="left" vertical="top" wrapText="1"/>
    </xf>
    <xf numFmtId="165" fontId="29" fillId="10" borderId="35" xfId="7" applyNumberFormat="1"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4" xfId="7" applyFont="1" applyFill="1" applyBorder="1" applyAlignment="1">
      <alignment horizontal="center" vertical="center" wrapText="1"/>
    </xf>
    <xf numFmtId="0" fontId="29" fillId="10" borderId="42" xfId="7" applyFont="1" applyFill="1" applyBorder="1" applyAlignment="1">
      <alignment horizontal="center" vertical="center" wrapText="1"/>
    </xf>
    <xf numFmtId="0" fontId="26" fillId="11" borderId="22" xfId="7" applyFont="1" applyFill="1" applyBorder="1" applyAlignment="1">
      <alignment horizontal="center" vertical="top"/>
    </xf>
    <xf numFmtId="165" fontId="26" fillId="11" borderId="21" xfId="7" applyNumberFormat="1" applyFont="1" applyFill="1" applyBorder="1" applyAlignment="1">
      <alignment horizontal="center" vertical="top"/>
    </xf>
    <xf numFmtId="0" fontId="29" fillId="0" borderId="52" xfId="7" applyFont="1" applyBorder="1" applyAlignment="1">
      <alignment horizontal="left" vertical="top"/>
    </xf>
    <xf numFmtId="0" fontId="29" fillId="0" borderId="53" xfId="7" applyFont="1" applyBorder="1" applyAlignment="1">
      <alignment horizontal="left" vertical="top"/>
    </xf>
    <xf numFmtId="9" fontId="29" fillId="0" borderId="1" xfId="7" applyNumberFormat="1" applyFont="1" applyBorder="1" applyAlignment="1">
      <alignment horizontal="center" vertical="top"/>
    </xf>
    <xf numFmtId="9" fontId="29" fillId="0" borderId="45" xfId="7" applyNumberFormat="1" applyFont="1" applyBorder="1" applyAlignment="1">
      <alignment horizontal="center" vertical="top"/>
    </xf>
    <xf numFmtId="9" fontId="29" fillId="0" borderId="1" xfId="7" applyNumberFormat="1" applyFont="1" applyBorder="1" applyAlignment="1">
      <alignment horizontal="left" vertical="top"/>
    </xf>
    <xf numFmtId="9" fontId="29" fillId="0" borderId="45" xfId="7" applyNumberFormat="1" applyFont="1" applyBorder="1" applyAlignment="1">
      <alignment horizontal="left" vertical="top"/>
    </xf>
    <xf numFmtId="0" fontId="29" fillId="0" borderId="2" xfId="7" applyFont="1" applyBorder="1" applyAlignment="1">
      <alignment horizontal="center" vertical="top"/>
    </xf>
    <xf numFmtId="165" fontId="29" fillId="0" borderId="25" xfId="7" applyNumberFormat="1" applyFont="1" applyBorder="1" applyAlignment="1">
      <alignment horizontal="center" vertical="top"/>
    </xf>
    <xf numFmtId="0" fontId="29" fillId="0" borderId="55" xfId="7" applyFont="1" applyBorder="1" applyAlignment="1">
      <alignment vertical="center" wrapText="1"/>
    </xf>
    <xf numFmtId="0" fontId="29" fillId="0" borderId="48" xfId="7" applyFont="1" applyBorder="1" applyAlignment="1">
      <alignment horizontal="center" vertical="center" wrapText="1"/>
    </xf>
    <xf numFmtId="0" fontId="29" fillId="0" borderId="54" xfId="7" applyFont="1" applyBorder="1" applyAlignment="1">
      <alignment horizontal="center" vertical="center" wrapText="1"/>
    </xf>
    <xf numFmtId="165" fontId="29" fillId="0" borderId="41" xfId="7" applyNumberFormat="1" applyFont="1" applyBorder="1" applyAlignment="1">
      <alignment horizontal="center" vertical="top"/>
    </xf>
    <xf numFmtId="165" fontId="29" fillId="10" borderId="30" xfId="7" applyNumberFormat="1" applyFont="1" applyFill="1" applyBorder="1" applyAlignment="1">
      <alignment horizontal="center" vertical="top"/>
    </xf>
    <xf numFmtId="165" fontId="29" fillId="0" borderId="38" xfId="7" applyNumberFormat="1" applyFont="1" applyBorder="1" applyAlignment="1">
      <alignment horizontal="center" vertical="top"/>
    </xf>
    <xf numFmtId="0" fontId="29" fillId="0" borderId="37" xfId="7" applyFont="1" applyBorder="1" applyAlignment="1">
      <alignment wrapText="1"/>
    </xf>
    <xf numFmtId="0" fontId="29" fillId="0" borderId="61" xfId="7" applyFont="1" applyBorder="1" applyAlignment="1">
      <alignment horizontal="center" vertical="center"/>
    </xf>
    <xf numFmtId="0" fontId="29" fillId="0" borderId="34" xfId="7" applyFont="1" applyBorder="1" applyAlignment="1">
      <alignment horizontal="center" vertical="center"/>
    </xf>
    <xf numFmtId="0" fontId="29" fillId="0" borderId="37" xfId="7" applyFont="1" applyBorder="1" applyAlignment="1">
      <alignment horizontal="justify" vertical="center"/>
    </xf>
    <xf numFmtId="0" fontId="29" fillId="0" borderId="61" xfId="7" applyFont="1" applyBorder="1" applyAlignment="1">
      <alignment horizontal="center" vertical="center" wrapText="1"/>
    </xf>
    <xf numFmtId="165" fontId="29" fillId="0" borderId="47" xfId="7" applyNumberFormat="1" applyFont="1" applyBorder="1" applyAlignment="1">
      <alignment horizontal="center" vertical="top"/>
    </xf>
    <xf numFmtId="0" fontId="29" fillId="0" borderId="46" xfId="7" applyFont="1" applyBorder="1" applyAlignment="1">
      <alignment horizontal="justify" vertical="center"/>
    </xf>
    <xf numFmtId="165" fontId="29" fillId="10" borderId="75" xfId="7" applyNumberFormat="1" applyFont="1" applyFill="1" applyBorder="1" applyAlignment="1">
      <alignment horizontal="center" vertical="center" wrapText="1"/>
    </xf>
    <xf numFmtId="1" fontId="29" fillId="0" borderId="64" xfId="7" applyNumberFormat="1" applyFont="1" applyBorder="1" applyAlignment="1">
      <alignment horizontal="center" vertical="center"/>
    </xf>
    <xf numFmtId="1" fontId="29" fillId="0" borderId="63" xfId="7" applyNumberFormat="1" applyFont="1" applyBorder="1" applyAlignment="1">
      <alignment horizontal="center" vertical="center"/>
    </xf>
    <xf numFmtId="165" fontId="26" fillId="11" borderId="4" xfId="7" applyNumberFormat="1" applyFont="1" applyFill="1" applyBorder="1" applyAlignment="1">
      <alignment horizontal="center" vertical="top"/>
    </xf>
    <xf numFmtId="0" fontId="29" fillId="0" borderId="53" xfId="7" applyFont="1" applyBorder="1" applyAlignment="1">
      <alignment horizontal="center" vertical="top"/>
    </xf>
    <xf numFmtId="49" fontId="26" fillId="3" borderId="28" xfId="7" applyNumberFormat="1" applyFont="1" applyFill="1" applyBorder="1" applyAlignment="1">
      <alignment horizontal="center" vertical="top"/>
    </xf>
    <xf numFmtId="0" fontId="26" fillId="7" borderId="28" xfId="7" applyFont="1" applyFill="1" applyBorder="1" applyAlignment="1">
      <alignment horizontal="center" vertical="top"/>
    </xf>
    <xf numFmtId="165" fontId="26" fillId="7" borderId="28" xfId="7" applyNumberFormat="1" applyFont="1" applyFill="1" applyBorder="1" applyAlignment="1">
      <alignment horizontal="center" vertical="top"/>
    </xf>
    <xf numFmtId="0" fontId="29" fillId="5" borderId="6" xfId="7" applyFont="1" applyFill="1" applyBorder="1" applyAlignment="1">
      <alignment wrapText="1"/>
    </xf>
    <xf numFmtId="0" fontId="29" fillId="5" borderId="5" xfId="7" applyFont="1" applyFill="1" applyBorder="1" applyAlignment="1">
      <alignment horizontal="center" vertical="center" wrapText="1"/>
    </xf>
    <xf numFmtId="0" fontId="29" fillId="5" borderId="7" xfId="7" applyFont="1" applyFill="1" applyBorder="1" applyAlignment="1">
      <alignment horizontal="center" vertical="center" wrapText="1"/>
    </xf>
    <xf numFmtId="0" fontId="29" fillId="5" borderId="46" xfId="7" applyFont="1" applyFill="1" applyBorder="1" applyAlignment="1">
      <alignment wrapText="1"/>
    </xf>
    <xf numFmtId="0" fontId="29" fillId="5" borderId="42" xfId="7" applyFont="1" applyFill="1" applyBorder="1" applyAlignment="1">
      <alignment horizontal="center" vertical="center" wrapText="1"/>
    </xf>
    <xf numFmtId="49" fontId="33" fillId="5" borderId="29" xfId="7" applyNumberFormat="1" applyFont="1" applyFill="1" applyBorder="1" applyAlignment="1">
      <alignment vertical="top"/>
    </xf>
    <xf numFmtId="0" fontId="29" fillId="5" borderId="37" xfId="7" applyFont="1" applyFill="1" applyBorder="1" applyAlignment="1">
      <alignment vertical="center" wrapText="1"/>
    </xf>
    <xf numFmtId="0" fontId="29" fillId="5" borderId="42" xfId="7" applyFont="1" applyFill="1" applyBorder="1" applyAlignment="1">
      <alignment horizontal="center" vertical="center"/>
    </xf>
    <xf numFmtId="49" fontId="33" fillId="5" borderId="9" xfId="7" applyNumberFormat="1" applyFont="1" applyFill="1" applyBorder="1" applyAlignment="1">
      <alignment vertical="top"/>
    </xf>
    <xf numFmtId="0" fontId="29" fillId="0" borderId="59" xfId="7" applyFont="1" applyBorder="1" applyAlignment="1">
      <alignment horizontal="center" vertical="top"/>
    </xf>
    <xf numFmtId="0" fontId="29" fillId="0" borderId="71" xfId="7" applyFont="1" applyBorder="1" applyAlignment="1">
      <alignment vertical="center" wrapText="1"/>
    </xf>
    <xf numFmtId="0" fontId="29" fillId="0" borderId="37" xfId="7" applyFont="1" applyBorder="1" applyAlignment="1">
      <alignment vertical="center" wrapText="1"/>
    </xf>
    <xf numFmtId="49" fontId="29" fillId="0" borderId="0" xfId="7" applyNumberFormat="1" applyFont="1" applyAlignment="1">
      <alignment horizontal="center" vertical="center"/>
    </xf>
    <xf numFmtId="49" fontId="29" fillId="0" borderId="72" xfId="7" applyNumberFormat="1" applyFont="1" applyBorder="1" applyAlignment="1">
      <alignment horizontal="center" vertical="center"/>
    </xf>
    <xf numFmtId="49" fontId="29" fillId="0" borderId="34" xfId="7" applyNumberFormat="1" applyFont="1" applyBorder="1" applyAlignment="1">
      <alignment horizontal="center" vertical="center"/>
    </xf>
    <xf numFmtId="165" fontId="29" fillId="10" borderId="61" xfId="7" applyNumberFormat="1" applyFont="1" applyFill="1" applyBorder="1" applyAlignment="1">
      <alignment horizontal="center" vertical="center" wrapText="1"/>
    </xf>
    <xf numFmtId="0" fontId="29" fillId="0" borderId="35" xfId="7" applyFont="1" applyBorder="1" applyAlignment="1">
      <alignment horizontal="center" vertical="center" wrapText="1"/>
    </xf>
    <xf numFmtId="0" fontId="29" fillId="0" borderId="34" xfId="7" applyFont="1" applyBorder="1" applyAlignment="1">
      <alignment horizontal="center" vertical="center" wrapText="1"/>
    </xf>
    <xf numFmtId="0" fontId="29" fillId="0" borderId="52" xfId="7" applyFont="1" applyBorder="1" applyAlignment="1">
      <alignment vertical="center" wrapText="1"/>
    </xf>
    <xf numFmtId="165" fontId="29" fillId="10" borderId="53" xfId="7" applyNumberFormat="1" applyFont="1" applyFill="1" applyBorder="1" applyAlignment="1">
      <alignment horizontal="center" vertical="center" wrapText="1"/>
    </xf>
    <xf numFmtId="0" fontId="29" fillId="0" borderId="1" xfId="7" applyFont="1" applyBorder="1" applyAlignment="1">
      <alignment horizontal="center" vertical="center"/>
    </xf>
    <xf numFmtId="0" fontId="29" fillId="0" borderId="45" xfId="7" applyFont="1" applyBorder="1" applyAlignment="1">
      <alignment horizontal="center" vertical="center" wrapText="1"/>
    </xf>
    <xf numFmtId="0" fontId="29" fillId="5" borderId="29" xfId="7" applyFont="1" applyFill="1" applyBorder="1" applyAlignment="1">
      <alignment vertical="top" wrapText="1"/>
    </xf>
    <xf numFmtId="165" fontId="29" fillId="0" borderId="9" xfId="7" applyNumberFormat="1" applyFont="1" applyBorder="1" applyAlignment="1">
      <alignment horizontal="center" vertical="top"/>
    </xf>
    <xf numFmtId="165" fontId="29" fillId="10" borderId="9" xfId="7" applyNumberFormat="1" applyFont="1" applyFill="1" applyBorder="1" applyAlignment="1">
      <alignment horizontal="center" vertical="top"/>
    </xf>
    <xf numFmtId="165" fontId="29" fillId="0" borderId="29" xfId="7" applyNumberFormat="1" applyFont="1" applyBorder="1" applyAlignment="1">
      <alignment horizontal="center" vertical="top"/>
    </xf>
    <xf numFmtId="0" fontId="29" fillId="5" borderId="6" xfId="7" applyFont="1" applyFill="1" applyBorder="1" applyAlignment="1">
      <alignment horizontal="justify" vertical="center"/>
    </xf>
    <xf numFmtId="0" fontId="29" fillId="5" borderId="71" xfId="7" applyFont="1" applyFill="1" applyBorder="1" applyAlignment="1">
      <alignment horizontal="justify" vertical="center"/>
    </xf>
    <xf numFmtId="165" fontId="25" fillId="5" borderId="62" xfId="7" applyNumberFormat="1" applyFont="1" applyFill="1" applyBorder="1" applyAlignment="1">
      <alignment horizontal="left" vertical="center" wrapText="1"/>
    </xf>
    <xf numFmtId="0" fontId="29" fillId="5" borderId="37" xfId="7" applyFont="1" applyFill="1" applyBorder="1" applyAlignment="1">
      <alignment horizontal="justify" vertical="center"/>
    </xf>
    <xf numFmtId="0" fontId="29" fillId="5" borderId="35" xfId="7" applyFont="1" applyFill="1" applyBorder="1" applyAlignment="1">
      <alignment horizontal="center" vertical="center"/>
    </xf>
    <xf numFmtId="165" fontId="33" fillId="5" borderId="62" xfId="7" applyNumberFormat="1" applyFont="1" applyFill="1" applyBorder="1" applyAlignment="1">
      <alignment horizontal="left" vertical="center" wrapText="1"/>
    </xf>
    <xf numFmtId="49" fontId="29" fillId="5" borderId="35" xfId="7" applyNumberFormat="1" applyFont="1" applyFill="1" applyBorder="1" applyAlignment="1">
      <alignment horizontal="center" vertical="center"/>
    </xf>
    <xf numFmtId="49" fontId="29" fillId="5" borderId="34" xfId="7" applyNumberFormat="1" applyFont="1" applyFill="1" applyBorder="1" applyAlignment="1">
      <alignment horizontal="center" vertical="center"/>
    </xf>
    <xf numFmtId="49" fontId="29" fillId="5" borderId="17" xfId="7" applyNumberFormat="1" applyFont="1" applyFill="1" applyBorder="1" applyAlignment="1">
      <alignment horizontal="center" vertical="center" wrapText="1"/>
    </xf>
    <xf numFmtId="49" fontId="29" fillId="5" borderId="42" xfId="7" applyNumberFormat="1" applyFont="1" applyFill="1" applyBorder="1" applyAlignment="1">
      <alignment horizontal="center" vertical="center" wrapText="1"/>
    </xf>
    <xf numFmtId="0" fontId="29" fillId="0" borderId="73" xfId="7" applyFont="1" applyBorder="1" applyAlignment="1">
      <alignment horizontal="center" vertical="top"/>
    </xf>
    <xf numFmtId="165" fontId="29" fillId="0" borderId="3" xfId="7" applyNumberFormat="1" applyFont="1" applyBorder="1" applyAlignment="1">
      <alignment horizontal="center" vertical="top"/>
    </xf>
    <xf numFmtId="165" fontId="29" fillId="10" borderId="3" xfId="7" applyNumberFormat="1" applyFont="1" applyFill="1" applyBorder="1" applyAlignment="1">
      <alignment horizontal="center" vertical="top"/>
    </xf>
    <xf numFmtId="0" fontId="29" fillId="5" borderId="67" xfId="7" applyFont="1" applyFill="1" applyBorder="1" applyAlignment="1">
      <alignment vertical="center" wrapText="1"/>
    </xf>
    <xf numFmtId="165" fontId="29" fillId="5" borderId="75" xfId="7" applyNumberFormat="1" applyFont="1" applyFill="1" applyBorder="1" applyAlignment="1">
      <alignment horizontal="center" vertical="center" wrapText="1"/>
    </xf>
    <xf numFmtId="0" fontId="29" fillId="5" borderId="21" xfId="7" applyFont="1" applyFill="1" applyBorder="1" applyAlignment="1">
      <alignment vertical="top" wrapText="1"/>
    </xf>
    <xf numFmtId="0" fontId="26" fillId="11" borderId="32" xfId="7" applyFont="1" applyFill="1" applyBorder="1" applyAlignment="1">
      <alignment horizontal="center" vertical="top"/>
    </xf>
    <xf numFmtId="0" fontId="29" fillId="5" borderId="52" xfId="7" applyFont="1" applyFill="1" applyBorder="1" applyAlignment="1">
      <alignment horizontal="left" vertical="top" wrapText="1"/>
    </xf>
    <xf numFmtId="0" fontId="29" fillId="5" borderId="53" xfId="7" applyFont="1" applyFill="1" applyBorder="1" applyAlignment="1">
      <alignment horizontal="center" vertical="center" wrapText="1"/>
    </xf>
    <xf numFmtId="0" fontId="29" fillId="5" borderId="1" xfId="7" applyFont="1" applyFill="1" applyBorder="1" applyAlignment="1">
      <alignment horizontal="center" vertical="center"/>
    </xf>
    <xf numFmtId="0" fontId="29" fillId="5" borderId="45" xfId="7" applyFont="1" applyFill="1" applyBorder="1" applyAlignment="1">
      <alignment horizontal="center" vertical="center"/>
    </xf>
    <xf numFmtId="49" fontId="26" fillId="3" borderId="15" xfId="7" applyNumberFormat="1" applyFont="1" applyFill="1" applyBorder="1" applyAlignment="1">
      <alignment horizontal="center" vertical="top"/>
    </xf>
    <xf numFmtId="0" fontId="29" fillId="0" borderId="31" xfId="7" applyFont="1" applyBorder="1" applyAlignment="1">
      <alignment horizontal="center" vertical="top"/>
    </xf>
    <xf numFmtId="165" fontId="29" fillId="0" borderId="6" xfId="7" applyNumberFormat="1" applyFont="1" applyBorder="1" applyAlignment="1">
      <alignment horizontal="center" vertical="top"/>
    </xf>
    <xf numFmtId="165" fontId="29" fillId="0" borderId="5" xfId="7" applyNumberFormat="1" applyFont="1" applyBorder="1" applyAlignment="1">
      <alignment horizontal="center" vertical="top"/>
    </xf>
    <xf numFmtId="165" fontId="29" fillId="0" borderId="77" xfId="7"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7" applyFont="1" applyBorder="1" applyAlignment="1">
      <alignment horizontal="center" vertical="center"/>
    </xf>
    <xf numFmtId="0" fontId="29" fillId="0" borderId="36" xfId="7" applyFont="1" applyBorder="1" applyAlignment="1">
      <alignment horizontal="center" vertical="top"/>
    </xf>
    <xf numFmtId="165" fontId="26" fillId="0" borderId="52" xfId="7" applyNumberFormat="1" applyFont="1" applyBorder="1" applyAlignment="1">
      <alignment horizontal="center" vertical="top"/>
    </xf>
    <xf numFmtId="165" fontId="26" fillId="0" borderId="1" xfId="7" applyNumberFormat="1" applyFont="1" applyBorder="1" applyAlignment="1">
      <alignment horizontal="center" vertical="top"/>
    </xf>
    <xf numFmtId="165" fontId="26" fillId="0" borderId="78" xfId="7" applyNumberFormat="1"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center" vertical="top"/>
    </xf>
    <xf numFmtId="0" fontId="26" fillId="11" borderId="4" xfId="7" applyFont="1" applyFill="1" applyBorder="1" applyAlignment="1">
      <alignment horizontal="center" vertical="top"/>
    </xf>
    <xf numFmtId="0" fontId="29" fillId="0" borderId="52" xfId="7" applyFont="1" applyBorder="1" applyAlignment="1">
      <alignment horizontal="center" vertical="top"/>
    </xf>
    <xf numFmtId="0" fontId="29" fillId="0" borderId="1" xfId="7" applyFont="1" applyBorder="1" applyAlignment="1">
      <alignment horizontal="center" vertical="top"/>
    </xf>
    <xf numFmtId="0" fontId="29" fillId="0" borderId="45" xfId="7" applyFont="1" applyBorder="1" applyAlignment="1">
      <alignment horizontal="center" vertical="top"/>
    </xf>
    <xf numFmtId="49" fontId="26" fillId="2" borderId="55" xfId="7"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165" fontId="26" fillId="6" borderId="28" xfId="7" applyNumberFormat="1" applyFont="1" applyFill="1" applyBorder="1" applyAlignment="1">
      <alignment horizontal="center" vertical="top"/>
    </xf>
    <xf numFmtId="2" fontId="26" fillId="6" borderId="28" xfId="7" applyNumberFormat="1" applyFont="1" applyFill="1" applyBorder="1" applyAlignment="1">
      <alignment horizontal="center" vertical="top"/>
    </xf>
    <xf numFmtId="0" fontId="24" fillId="0" borderId="0" xfId="7" applyFont="1" applyAlignment="1">
      <alignment vertical="top"/>
    </xf>
    <xf numFmtId="49" fontId="46" fillId="8" borderId="9" xfId="7" applyNumberFormat="1" applyFont="1" applyFill="1" applyBorder="1" applyAlignment="1">
      <alignment horizontal="center" vertical="top"/>
    </xf>
    <xf numFmtId="165" fontId="24" fillId="0" borderId="0" xfId="7" applyNumberFormat="1" applyFont="1" applyAlignment="1">
      <alignment vertical="top"/>
    </xf>
    <xf numFmtId="0" fontId="73" fillId="0" borderId="0" xfId="7" applyFont="1" applyAlignment="1">
      <alignment horizontal="right" vertical="top" wrapText="1"/>
    </xf>
    <xf numFmtId="0" fontId="33" fillId="0" borderId="0" xfId="7" applyFont="1" applyAlignment="1">
      <alignment vertical="top"/>
    </xf>
    <xf numFmtId="0" fontId="30" fillId="0" borderId="0" xfId="7" applyFont="1"/>
    <xf numFmtId="0" fontId="26" fillId="0" borderId="40" xfId="7" applyFont="1" applyBorder="1" applyAlignment="1">
      <alignment vertical="top" wrapText="1"/>
    </xf>
    <xf numFmtId="166" fontId="29" fillId="5" borderId="5" xfId="34" applyNumberFormat="1" applyFont="1" applyFill="1" applyBorder="1" applyAlignment="1">
      <alignment horizontal="center" vertical="center" wrapText="1"/>
    </xf>
    <xf numFmtId="0" fontId="26" fillId="5" borderId="7" xfId="7" applyFont="1" applyFill="1" applyBorder="1" applyAlignment="1">
      <alignment horizontal="center" vertical="center" wrapText="1"/>
    </xf>
    <xf numFmtId="0" fontId="26" fillId="0" borderId="0" xfId="7" applyFont="1" applyAlignment="1">
      <alignment vertical="top" wrapText="1"/>
    </xf>
    <xf numFmtId="0" fontId="14" fillId="5" borderId="50" xfId="7" applyFont="1" applyFill="1" applyBorder="1" applyAlignment="1">
      <alignment horizontal="center" vertical="center" wrapText="1"/>
    </xf>
    <xf numFmtId="165" fontId="14" fillId="10" borderId="5" xfId="7" applyNumberFormat="1" applyFont="1" applyFill="1" applyBorder="1" applyAlignment="1">
      <alignment horizontal="center" vertical="center" wrapText="1"/>
    </xf>
    <xf numFmtId="165" fontId="14" fillId="10" borderId="35" xfId="7" applyNumberFormat="1" applyFont="1" applyFill="1" applyBorder="1" applyAlignment="1">
      <alignment horizontal="center" vertical="center" wrapText="1"/>
    </xf>
    <xf numFmtId="0" fontId="29" fillId="5" borderId="21" xfId="7" applyFont="1" applyFill="1" applyBorder="1" applyAlignment="1">
      <alignment horizontal="center" vertical="top" wrapText="1"/>
    </xf>
    <xf numFmtId="0" fontId="14" fillId="0" borderId="53" xfId="7" applyFont="1" applyBorder="1" applyAlignment="1">
      <alignment horizontal="left" vertical="top"/>
    </xf>
    <xf numFmtId="49" fontId="29" fillId="5" borderId="9" xfId="7" applyNumberFormat="1" applyFont="1" applyFill="1" applyBorder="1" applyAlignment="1">
      <alignment vertical="top" wrapText="1"/>
    </xf>
    <xf numFmtId="49" fontId="29" fillId="5" borderId="21" xfId="7" applyNumberFormat="1" applyFont="1" applyFill="1" applyBorder="1" applyAlignment="1">
      <alignment vertical="top"/>
    </xf>
    <xf numFmtId="0" fontId="29" fillId="0" borderId="0" xfId="7" applyFont="1" applyAlignment="1">
      <alignment horizontal="center" vertical="top"/>
    </xf>
    <xf numFmtId="49" fontId="13" fillId="0" borderId="0" xfId="7" applyNumberFormat="1" applyFont="1" applyAlignment="1">
      <alignment vertical="top" wrapText="1"/>
    </xf>
    <xf numFmtId="0" fontId="14" fillId="0" borderId="11" xfId="7" applyFont="1" applyBorder="1"/>
    <xf numFmtId="2" fontId="22" fillId="4" borderId="28" xfId="7" applyNumberFormat="1" applyFont="1" applyFill="1" applyBorder="1" applyAlignment="1">
      <alignment vertical="top" wrapText="1"/>
    </xf>
    <xf numFmtId="2" fontId="25" fillId="0" borderId="2" xfId="7" applyNumberFormat="1" applyFont="1" applyBorder="1" applyAlignment="1">
      <alignment vertical="top" wrapText="1"/>
    </xf>
    <xf numFmtId="49" fontId="74" fillId="7" borderId="9" xfId="0" applyNumberFormat="1" applyFont="1" applyFill="1" applyBorder="1" applyAlignment="1">
      <alignment horizontal="center" vertical="top"/>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5" fillId="0" borderId="12" xfId="0" applyFont="1" applyBorder="1" applyAlignment="1">
      <alignment horizontal="left" vertical="center"/>
    </xf>
    <xf numFmtId="0" fontId="14" fillId="5" borderId="45" xfId="0" applyFont="1" applyFill="1" applyBorder="1" applyAlignment="1">
      <alignment horizontal="center" vertical="center"/>
    </xf>
    <xf numFmtId="0" fontId="14" fillId="0" borderId="22" xfId="0" applyFont="1" applyBorder="1" applyAlignment="1">
      <alignment horizontal="center" vertical="top"/>
    </xf>
    <xf numFmtId="165" fontId="14" fillId="0" borderId="21" xfId="0" applyNumberFormat="1"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33" xfId="0" applyFont="1" applyBorder="1" applyAlignment="1">
      <alignment horizontal="center" vertical="top"/>
    </xf>
    <xf numFmtId="0" fontId="14" fillId="0" borderId="32" xfId="0" applyFont="1" applyBorder="1" applyAlignment="1">
      <alignment horizontal="center" vertical="top"/>
    </xf>
    <xf numFmtId="0" fontId="14" fillId="5" borderId="59" xfId="0" applyFont="1" applyFill="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49" fontId="14" fillId="10" borderId="5" xfId="0" applyNumberFormat="1" applyFont="1" applyFill="1" applyBorder="1" applyAlignment="1">
      <alignment horizontal="center" vertical="center" wrapText="1"/>
    </xf>
    <xf numFmtId="49" fontId="14" fillId="10" borderId="7" xfId="0" applyNumberFormat="1" applyFont="1" applyFill="1" applyBorder="1" applyAlignment="1">
      <alignment horizontal="center" vertical="center" wrapText="1"/>
    </xf>
    <xf numFmtId="165" fontId="14" fillId="0" borderId="47" xfId="0" applyNumberFormat="1" applyFont="1" applyBorder="1" applyAlignment="1">
      <alignment horizontal="center" vertical="top"/>
    </xf>
    <xf numFmtId="0" fontId="29" fillId="0" borderId="38" xfId="33" applyFont="1" applyBorder="1" applyAlignment="1">
      <alignment horizontal="center" vertical="top" wrapText="1"/>
    </xf>
    <xf numFmtId="0" fontId="14" fillId="5" borderId="31" xfId="0" applyFont="1" applyFill="1" applyBorder="1" applyAlignment="1">
      <alignment vertical="top" wrapText="1"/>
    </xf>
    <xf numFmtId="0" fontId="14" fillId="5" borderId="5" xfId="0" applyFont="1" applyFill="1" applyBorder="1" applyAlignment="1">
      <alignment horizontal="center" vertical="center"/>
    </xf>
    <xf numFmtId="0" fontId="29" fillId="5" borderId="29" xfId="0" applyFont="1" applyFill="1" applyBorder="1" applyAlignment="1">
      <alignment horizontal="left" vertical="top" wrapText="1"/>
    </xf>
    <xf numFmtId="0" fontId="29" fillId="5" borderId="65" xfId="0" applyFont="1" applyFill="1" applyBorder="1" applyAlignment="1">
      <alignment horizontal="center" vertical="top" wrapText="1"/>
    </xf>
    <xf numFmtId="0" fontId="29" fillId="5" borderId="66" xfId="0" applyFont="1" applyFill="1" applyBorder="1" applyAlignment="1">
      <alignment horizontal="center" vertical="top" wrapText="1"/>
    </xf>
    <xf numFmtId="0" fontId="14" fillId="5" borderId="17" xfId="0" applyFont="1" applyFill="1" applyBorder="1" applyAlignment="1">
      <alignment horizontal="center" vertical="center"/>
    </xf>
    <xf numFmtId="165" fontId="14" fillId="10" borderId="56" xfId="0" applyNumberFormat="1" applyFont="1" applyFill="1" applyBorder="1" applyAlignment="1">
      <alignment horizontal="center" vertical="center" wrapText="1"/>
    </xf>
    <xf numFmtId="49" fontId="14" fillId="10" borderId="64"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63"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8" xfId="0" applyFont="1" applyFill="1" applyBorder="1" applyAlignment="1">
      <alignment vertical="center" wrapText="1"/>
    </xf>
    <xf numFmtId="49" fontId="14" fillId="5" borderId="51" xfId="0" applyNumberFormat="1" applyFont="1" applyFill="1" applyBorder="1" applyAlignment="1">
      <alignment horizontal="center" vertical="center" wrapText="1"/>
    </xf>
    <xf numFmtId="0" fontId="29" fillId="0" borderId="31" xfId="2" applyFont="1" applyBorder="1" applyAlignment="1">
      <alignment horizontal="left" vertical="top" wrapText="1"/>
    </xf>
    <xf numFmtId="0" fontId="14" fillId="0" borderId="5" xfId="2" applyBorder="1" applyAlignment="1">
      <alignment horizontal="center" vertical="top"/>
    </xf>
    <xf numFmtId="2" fontId="14" fillId="5" borderId="5" xfId="0" applyNumberFormat="1" applyFont="1" applyFill="1" applyBorder="1" applyAlignment="1">
      <alignment horizontal="center" vertical="center" wrapText="1"/>
    </xf>
    <xf numFmtId="2" fontId="14" fillId="5" borderId="7" xfId="0" applyNumberFormat="1" applyFont="1" applyFill="1" applyBorder="1" applyAlignment="1">
      <alignment horizontal="center" vertical="center" wrapText="1"/>
    </xf>
    <xf numFmtId="2" fontId="14" fillId="5" borderId="35" xfId="0" applyNumberFormat="1" applyFont="1" applyFill="1" applyBorder="1" applyAlignment="1">
      <alignment horizontal="center" vertical="center" wrapText="1"/>
    </xf>
    <xf numFmtId="2" fontId="14" fillId="5" borderId="34" xfId="0" applyNumberFormat="1" applyFont="1" applyFill="1" applyBorder="1" applyAlignment="1">
      <alignment horizontal="center" vertical="center" wrapText="1"/>
    </xf>
    <xf numFmtId="0" fontId="14" fillId="5" borderId="69" xfId="0" applyFont="1" applyFill="1" applyBorder="1" applyAlignment="1">
      <alignment vertical="top" wrapText="1"/>
    </xf>
    <xf numFmtId="0" fontId="25" fillId="5" borderId="65" xfId="0" applyFont="1" applyFill="1" applyBorder="1" applyAlignment="1">
      <alignment vertical="center" wrapText="1"/>
    </xf>
    <xf numFmtId="0" fontId="14" fillId="5" borderId="6" xfId="0" applyFont="1" applyFill="1" applyBorder="1" applyAlignment="1">
      <alignment vertical="center" wrapText="1"/>
    </xf>
    <xf numFmtId="0" fontId="14" fillId="5" borderId="37" xfId="0" applyFont="1" applyFill="1" applyBorder="1" applyAlignment="1">
      <alignment vertical="center" wrapText="1"/>
    </xf>
    <xf numFmtId="0" fontId="14" fillId="5" borderId="33" xfId="0" applyFont="1" applyFill="1" applyBorder="1" applyAlignment="1">
      <alignment horizontal="left" vertical="center" wrapText="1"/>
    </xf>
    <xf numFmtId="0" fontId="14" fillId="5" borderId="23" xfId="0" applyFont="1" applyFill="1" applyBorder="1" applyAlignment="1">
      <alignment vertical="center" wrapText="1"/>
    </xf>
    <xf numFmtId="2" fontId="14" fillId="5" borderId="51" xfId="0" applyNumberFormat="1" applyFont="1" applyFill="1" applyBorder="1" applyAlignment="1">
      <alignment horizontal="center" vertical="center" wrapText="1"/>
    </xf>
    <xf numFmtId="2" fontId="14" fillId="5" borderId="14" xfId="0" applyNumberFormat="1" applyFont="1" applyFill="1" applyBorder="1" applyAlignment="1">
      <alignment horizontal="center" vertical="center" wrapText="1"/>
    </xf>
    <xf numFmtId="0" fontId="14" fillId="5" borderId="23" xfId="0" applyFont="1" applyFill="1" applyBorder="1" applyAlignment="1">
      <alignment vertical="top" wrapText="1"/>
    </xf>
    <xf numFmtId="0" fontId="14" fillId="5" borderId="6" xfId="0" applyFont="1" applyFill="1" applyBorder="1" applyAlignment="1">
      <alignment horizontal="justify" vertical="center"/>
    </xf>
    <xf numFmtId="0" fontId="14" fillId="5" borderId="37" xfId="0" applyFont="1" applyFill="1" applyBorder="1" applyAlignment="1">
      <alignment horizontal="justify" vertical="center"/>
    </xf>
    <xf numFmtId="49" fontId="15" fillId="7" borderId="40" xfId="0" applyNumberFormat="1" applyFont="1" applyFill="1" applyBorder="1" applyAlignment="1">
      <alignment vertical="top" wrapText="1"/>
    </xf>
    <xf numFmtId="0" fontId="11" fillId="7" borderId="40" xfId="0" applyFont="1" applyFill="1" applyBorder="1" applyAlignment="1">
      <alignment vertical="top" wrapText="1"/>
    </xf>
    <xf numFmtId="0" fontId="29" fillId="5" borderId="31" xfId="7" applyFont="1" applyFill="1" applyBorder="1" applyAlignment="1">
      <alignment horizontal="justify" vertical="center"/>
    </xf>
    <xf numFmtId="0" fontId="29" fillId="5" borderId="5" xfId="7" applyFont="1" applyFill="1" applyBorder="1" applyAlignment="1">
      <alignment horizontal="center" vertical="center"/>
    </xf>
    <xf numFmtId="0" fontId="29" fillId="5" borderId="58" xfId="7" applyFont="1" applyFill="1" applyBorder="1" applyAlignment="1">
      <alignment horizontal="justify" vertical="center"/>
    </xf>
    <xf numFmtId="0" fontId="29" fillId="5" borderId="52" xfId="7" applyFont="1" applyFill="1" applyBorder="1" applyAlignment="1">
      <alignment horizontal="justify" vertical="center"/>
    </xf>
    <xf numFmtId="0" fontId="29" fillId="5" borderId="1" xfId="7" applyFont="1" applyFill="1" applyBorder="1" applyAlignment="1">
      <alignment horizontal="center" vertical="center" wrapText="1"/>
    </xf>
    <xf numFmtId="0" fontId="29" fillId="5" borderId="45" xfId="7" applyFont="1" applyFill="1" applyBorder="1" applyAlignment="1">
      <alignment horizontal="center" vertical="center" wrapText="1"/>
    </xf>
    <xf numFmtId="0" fontId="70" fillId="0" borderId="28" xfId="7" applyFont="1" applyBorder="1" applyAlignment="1">
      <alignment horizontal="center" wrapText="1"/>
    </xf>
    <xf numFmtId="0" fontId="70" fillId="0" borderId="15" xfId="7" applyFont="1" applyBorder="1" applyAlignment="1">
      <alignment horizontal="center" wrapText="1"/>
    </xf>
    <xf numFmtId="2" fontId="22" fillId="4" borderId="28" xfId="7" applyNumberFormat="1" applyFont="1" applyFill="1" applyBorder="1" applyAlignment="1">
      <alignment horizontal="center" wrapText="1"/>
    </xf>
    <xf numFmtId="2" fontId="25" fillId="0" borderId="2" xfId="7" applyNumberFormat="1" applyFont="1" applyBorder="1" applyAlignment="1">
      <alignment horizontal="center" wrapText="1"/>
    </xf>
    <xf numFmtId="2" fontId="25" fillId="0" borderId="8" xfId="7" applyNumberFormat="1" applyFont="1" applyBorder="1" applyAlignment="1">
      <alignment horizontal="center" wrapText="1"/>
    </xf>
    <xf numFmtId="2" fontId="25" fillId="0" borderId="30" xfId="7" applyNumberFormat="1" applyFont="1" applyBorder="1" applyAlignment="1">
      <alignment horizontal="center" wrapText="1"/>
    </xf>
    <xf numFmtId="2" fontId="25" fillId="0" borderId="38" xfId="7" applyNumberFormat="1" applyFont="1" applyBorder="1" applyAlignment="1">
      <alignment horizontal="center" wrapText="1"/>
    </xf>
    <xf numFmtId="0" fontId="25" fillId="0" borderId="30" xfId="33" applyFont="1" applyBorder="1" applyAlignment="1">
      <alignment horizontal="center" wrapText="1"/>
    </xf>
    <xf numFmtId="0" fontId="25" fillId="0" borderId="38" xfId="33" applyFont="1" applyBorder="1" applyAlignment="1">
      <alignment horizontal="center" wrapText="1"/>
    </xf>
    <xf numFmtId="2" fontId="25" fillId="0" borderId="3" xfId="7" applyNumberFormat="1" applyFont="1" applyBorder="1" applyAlignment="1">
      <alignment horizontal="center" wrapText="1"/>
    </xf>
    <xf numFmtId="2" fontId="25" fillId="0" borderId="47" xfId="7" applyNumberFormat="1" applyFont="1" applyBorder="1" applyAlignment="1">
      <alignment horizontal="center" wrapText="1"/>
    </xf>
    <xf numFmtId="165" fontId="14" fillId="10" borderId="62" xfId="7" applyNumberFormat="1" applyFont="1" applyFill="1" applyBorder="1" applyAlignment="1">
      <alignment horizontal="center" vertical="center" wrapText="1"/>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4" fillId="5" borderId="51" xfId="0" applyFont="1" applyFill="1" applyBorder="1" applyAlignment="1">
      <alignment vertical="center"/>
    </xf>
    <xf numFmtId="49" fontId="14" fillId="10" borderId="51" xfId="0" applyNumberFormat="1" applyFont="1" applyFill="1" applyBorder="1" applyAlignment="1">
      <alignment vertical="center" wrapText="1"/>
    </xf>
    <xf numFmtId="49" fontId="14" fillId="10" borderId="14" xfId="0" applyNumberFormat="1" applyFont="1" applyFill="1" applyBorder="1" applyAlignment="1">
      <alignment vertical="center" wrapText="1"/>
    </xf>
    <xf numFmtId="49" fontId="8" fillId="10" borderId="17" xfId="0" applyNumberFormat="1" applyFont="1" applyFill="1" applyBorder="1" applyAlignment="1">
      <alignment horizontal="center" vertical="center" wrapText="1"/>
    </xf>
    <xf numFmtId="49" fontId="8" fillId="10" borderId="4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0" fontId="14" fillId="0" borderId="55" xfId="0" applyFont="1" applyBorder="1" applyAlignment="1">
      <alignment horizontal="justify" vertical="center"/>
    </xf>
    <xf numFmtId="0" fontId="14" fillId="0" borderId="50" xfId="0" applyFont="1" applyBorder="1" applyAlignment="1">
      <alignment horizontal="center" vertical="center"/>
    </xf>
    <xf numFmtId="0" fontId="8" fillId="5" borderId="50"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49" fontId="14" fillId="5" borderId="5" xfId="0" applyNumberFormat="1" applyFont="1" applyFill="1" applyBorder="1" applyAlignment="1">
      <alignment horizontal="center" vertical="center" wrapText="1"/>
    </xf>
    <xf numFmtId="0" fontId="79" fillId="5" borderId="66" xfId="7" applyFont="1" applyFill="1" applyBorder="1" applyAlignment="1">
      <alignment horizontal="center" vertical="center"/>
    </xf>
    <xf numFmtId="0" fontId="80" fillId="17" borderId="11" xfId="7" applyFont="1" applyFill="1" applyBorder="1" applyAlignment="1">
      <alignment vertical="top"/>
    </xf>
    <xf numFmtId="0" fontId="29" fillId="0" borderId="42" xfId="7" applyFont="1" applyBorder="1" applyAlignment="1">
      <alignment vertical="top"/>
    </xf>
    <xf numFmtId="9" fontId="29" fillId="15" borderId="12" xfId="7" applyNumberFormat="1" applyFont="1" applyFill="1" applyBorder="1" applyAlignment="1">
      <alignment horizontal="center" vertical="top"/>
    </xf>
    <xf numFmtId="0" fontId="29" fillId="0" borderId="65" xfId="7" applyFont="1" applyBorder="1" applyAlignment="1">
      <alignment horizontal="center"/>
    </xf>
    <xf numFmtId="0" fontId="69" fillId="0" borderId="33" xfId="7" applyFont="1" applyBorder="1" applyAlignment="1">
      <alignment horizontal="left" vertical="top"/>
    </xf>
    <xf numFmtId="0" fontId="29" fillId="0" borderId="51" xfId="7" applyFont="1" applyBorder="1" applyAlignment="1">
      <alignment horizontal="center" vertical="center"/>
    </xf>
    <xf numFmtId="9" fontId="29" fillId="0" borderId="22" xfId="7" applyNumberFormat="1" applyFont="1" applyBorder="1" applyAlignment="1">
      <alignment horizontal="center" vertical="top"/>
    </xf>
    <xf numFmtId="9" fontId="29" fillId="0" borderId="51" xfId="7" applyNumberFormat="1" applyFont="1" applyBorder="1" applyAlignment="1">
      <alignment horizontal="center" vertical="top"/>
    </xf>
    <xf numFmtId="9" fontId="29" fillId="0" borderId="24" xfId="7" applyNumberFormat="1" applyFont="1" applyBorder="1" applyAlignment="1">
      <alignment horizontal="center" vertical="top"/>
    </xf>
    <xf numFmtId="0" fontId="29" fillId="15" borderId="22" xfId="7" applyFont="1" applyFill="1" applyBorder="1" applyAlignment="1">
      <alignment horizontal="left" vertical="top"/>
    </xf>
    <xf numFmtId="0" fontId="29" fillId="15" borderId="28" xfId="7" applyFont="1" applyFill="1" applyBorder="1" applyAlignment="1">
      <alignment horizontal="center" vertical="center"/>
    </xf>
    <xf numFmtId="9" fontId="29" fillId="15" borderId="22" xfId="7" applyNumberFormat="1" applyFont="1" applyFill="1" applyBorder="1" applyAlignment="1">
      <alignment horizontal="center" vertical="top"/>
    </xf>
    <xf numFmtId="9" fontId="29" fillId="15" borderId="28" xfId="7" applyNumberFormat="1" applyFont="1" applyFill="1" applyBorder="1" applyAlignment="1">
      <alignment horizontal="center" vertical="top"/>
    </xf>
    <xf numFmtId="9" fontId="29" fillId="15" borderId="24" xfId="7" applyNumberFormat="1" applyFont="1" applyFill="1" applyBorder="1" applyAlignment="1">
      <alignment horizontal="center" vertical="top"/>
    </xf>
    <xf numFmtId="1" fontId="29" fillId="0" borderId="5" xfId="7" applyNumberFormat="1" applyFont="1" applyBorder="1" applyAlignment="1">
      <alignment horizontal="center" vertical="top"/>
    </xf>
    <xf numFmtId="165" fontId="26" fillId="5" borderId="30" xfId="7" applyNumberFormat="1" applyFont="1" applyFill="1" applyBorder="1" applyAlignment="1">
      <alignment horizontal="center" vertical="top"/>
    </xf>
    <xf numFmtId="1" fontId="29" fillId="0" borderId="35" xfId="7" applyNumberFormat="1" applyFont="1" applyBorder="1" applyAlignment="1">
      <alignment horizontal="center" vertical="top"/>
    </xf>
    <xf numFmtId="165" fontId="29" fillId="5" borderId="21" xfId="7" applyNumberFormat="1" applyFont="1" applyFill="1" applyBorder="1" applyAlignment="1">
      <alignment horizontal="center" vertical="top"/>
    </xf>
    <xf numFmtId="0" fontId="29" fillId="0" borderId="22" xfId="7" applyFont="1" applyBorder="1" applyAlignment="1">
      <alignment horizontal="center" vertical="center"/>
    </xf>
    <xf numFmtId="0" fontId="29" fillId="15" borderId="52" xfId="7" applyFont="1" applyFill="1" applyBorder="1" applyAlignment="1">
      <alignment horizontal="left" vertical="top"/>
    </xf>
    <xf numFmtId="0" fontId="29" fillId="15" borderId="53" xfId="7" applyFont="1" applyFill="1" applyBorder="1" applyAlignment="1">
      <alignment horizontal="center" vertical="center"/>
    </xf>
    <xf numFmtId="9" fontId="29" fillId="15" borderId="1" xfId="7" applyNumberFormat="1" applyFont="1" applyFill="1" applyBorder="1" applyAlignment="1">
      <alignment horizontal="center" vertical="top"/>
    </xf>
    <xf numFmtId="9" fontId="29" fillId="15" borderId="45" xfId="7" applyNumberFormat="1" applyFont="1" applyFill="1" applyBorder="1" applyAlignment="1">
      <alignment horizontal="center" vertical="top"/>
    </xf>
    <xf numFmtId="0" fontId="14" fillId="5" borderId="6" xfId="7" applyFont="1" applyFill="1" applyBorder="1" applyAlignment="1">
      <alignment horizontal="left" vertical="top" wrapText="1"/>
    </xf>
    <xf numFmtId="0" fontId="14" fillId="5" borderId="49" xfId="7" applyFont="1" applyFill="1" applyBorder="1" applyAlignment="1">
      <alignment horizontal="center" vertical="top" wrapText="1"/>
    </xf>
    <xf numFmtId="0" fontId="14" fillId="5" borderId="71" xfId="7" applyFont="1" applyFill="1" applyBorder="1" applyAlignment="1">
      <alignment horizontal="left" vertical="top" wrapText="1"/>
    </xf>
    <xf numFmtId="0" fontId="14" fillId="5" borderId="62" xfId="7" applyFont="1" applyFill="1" applyBorder="1" applyAlignment="1">
      <alignment horizontal="center" vertical="center" wrapText="1"/>
    </xf>
    <xf numFmtId="0" fontId="14" fillId="5" borderId="2" xfId="7" applyFont="1" applyFill="1" applyBorder="1" applyAlignment="1">
      <alignment horizontal="center" vertical="top"/>
    </xf>
    <xf numFmtId="0" fontId="14" fillId="5" borderId="30" xfId="7" applyFont="1" applyFill="1" applyBorder="1" applyAlignment="1">
      <alignment horizontal="center" vertical="top"/>
    </xf>
    <xf numFmtId="0" fontId="14" fillId="5" borderId="3" xfId="7" applyFont="1" applyFill="1" applyBorder="1" applyAlignment="1">
      <alignment horizontal="center" vertical="top"/>
    </xf>
    <xf numFmtId="165" fontId="14" fillId="5" borderId="3" xfId="7" applyNumberFormat="1" applyFont="1" applyFill="1" applyBorder="1" applyAlignment="1">
      <alignment horizontal="center" vertical="top"/>
    </xf>
    <xf numFmtId="165" fontId="14" fillId="5" borderId="68" xfId="7" applyNumberFormat="1" applyFont="1" applyFill="1" applyBorder="1" applyAlignment="1">
      <alignment horizontal="center" vertical="top"/>
    </xf>
    <xf numFmtId="0" fontId="14" fillId="5" borderId="67" xfId="7" applyFont="1" applyFill="1" applyBorder="1" applyAlignment="1">
      <alignment horizontal="left" vertical="top" wrapText="1"/>
    </xf>
    <xf numFmtId="0" fontId="14" fillId="5" borderId="75" xfId="7" applyFont="1" applyFill="1" applyBorder="1" applyAlignment="1">
      <alignment horizontal="center" vertical="center" wrapText="1"/>
    </xf>
    <xf numFmtId="0" fontId="14" fillId="5" borderId="64" xfId="7" applyFont="1" applyFill="1" applyBorder="1" applyAlignment="1">
      <alignment horizontal="center" vertical="top"/>
    </xf>
    <xf numFmtId="0" fontId="15" fillId="15" borderId="15" xfId="7" applyFont="1" applyFill="1" applyBorder="1" applyAlignment="1">
      <alignment horizontal="center" vertical="top"/>
    </xf>
    <xf numFmtId="165" fontId="15" fillId="15" borderId="28" xfId="7" applyNumberFormat="1" applyFont="1" applyFill="1" applyBorder="1" applyAlignment="1">
      <alignment horizontal="center" vertical="top"/>
    </xf>
    <xf numFmtId="0" fontId="14" fillId="15" borderId="69" xfId="7" applyFont="1" applyFill="1" applyBorder="1" applyAlignment="1">
      <alignment horizontal="left" vertical="top"/>
    </xf>
    <xf numFmtId="0" fontId="14" fillId="15" borderId="74" xfId="7" applyFont="1" applyFill="1" applyBorder="1" applyAlignment="1">
      <alignment horizontal="center" vertical="center"/>
    </xf>
    <xf numFmtId="9" fontId="14" fillId="15" borderId="65" xfId="7" applyNumberFormat="1" applyFont="1" applyFill="1" applyBorder="1" applyAlignment="1">
      <alignment horizontal="center" vertical="top"/>
    </xf>
    <xf numFmtId="0" fontId="26" fillId="5" borderId="9" xfId="7" applyFont="1" applyFill="1" applyBorder="1" applyAlignment="1">
      <alignment vertical="top" wrapText="1"/>
    </xf>
    <xf numFmtId="0" fontId="29" fillId="15" borderId="65" xfId="7" applyFont="1" applyFill="1" applyBorder="1" applyAlignment="1">
      <alignment horizontal="center" vertical="center"/>
    </xf>
    <xf numFmtId="9" fontId="29" fillId="15" borderId="74" xfId="7" applyNumberFormat="1" applyFont="1" applyFill="1" applyBorder="1" applyAlignment="1">
      <alignment horizontal="center" vertical="top"/>
    </xf>
    <xf numFmtId="2" fontId="32" fillId="4" borderId="28" xfId="7" applyNumberFormat="1" applyFont="1" applyFill="1" applyBorder="1" applyAlignment="1">
      <alignment horizontal="center" vertical="top" wrapText="1"/>
    </xf>
    <xf numFmtId="165" fontId="32" fillId="4" borderId="28" xfId="7" applyNumberFormat="1" applyFont="1" applyFill="1" applyBorder="1" applyAlignment="1">
      <alignment horizontal="center" vertical="top" wrapText="1"/>
    </xf>
    <xf numFmtId="165" fontId="29" fillId="0" borderId="2" xfId="7" applyNumberFormat="1" applyFont="1" applyBorder="1" applyAlignment="1">
      <alignment horizontal="center" vertical="top" wrapText="1"/>
    </xf>
    <xf numFmtId="165" fontId="29" fillId="0" borderId="8" xfId="7" applyNumberFormat="1" applyFont="1" applyBorder="1" applyAlignment="1">
      <alignment horizontal="center" vertical="top" wrapText="1"/>
    </xf>
    <xf numFmtId="2" fontId="29" fillId="0" borderId="30" xfId="7" applyNumberFormat="1" applyFont="1" applyBorder="1" applyAlignment="1">
      <alignment horizontal="center" vertical="top" wrapText="1"/>
    </xf>
    <xf numFmtId="2" fontId="29" fillId="0" borderId="38" xfId="7" applyNumberFormat="1" applyFont="1" applyBorder="1" applyAlignment="1">
      <alignment horizontal="center" vertical="top" wrapText="1"/>
    </xf>
    <xf numFmtId="165" fontId="29" fillId="0" borderId="30" xfId="7" applyNumberFormat="1" applyFont="1" applyBorder="1" applyAlignment="1">
      <alignment horizontal="center" vertical="top" wrapText="1"/>
    </xf>
    <xf numFmtId="2" fontId="29" fillId="0" borderId="3" xfId="7" applyNumberFormat="1" applyFont="1" applyBorder="1" applyAlignment="1">
      <alignment horizontal="center" vertical="top" wrapText="1"/>
    </xf>
    <xf numFmtId="2" fontId="29" fillId="0" borderId="47" xfId="7" applyNumberFormat="1" applyFont="1" applyBorder="1" applyAlignment="1">
      <alignment horizontal="center" vertical="top" wrapText="1"/>
    </xf>
    <xf numFmtId="165" fontId="29" fillId="0" borderId="3" xfId="7" applyNumberFormat="1" applyFont="1" applyBorder="1" applyAlignment="1">
      <alignment horizontal="center" vertical="top" wrapText="1"/>
    </xf>
    <xf numFmtId="165" fontId="29" fillId="0" borderId="47" xfId="7" applyNumberFormat="1" applyFont="1" applyBorder="1" applyAlignment="1">
      <alignment horizontal="center" vertical="top" wrapText="1"/>
    </xf>
    <xf numFmtId="0" fontId="14" fillId="0" borderId="70" xfId="0" applyFont="1" applyBorder="1" applyAlignment="1">
      <alignment horizontal="center" vertical="top"/>
    </xf>
    <xf numFmtId="2" fontId="14" fillId="0" borderId="59" xfId="0" applyNumberFormat="1" applyFont="1" applyBorder="1" applyAlignment="1">
      <alignment horizontal="center" vertical="top"/>
    </xf>
    <xf numFmtId="1" fontId="14" fillId="10" borderId="35"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65" fontId="14" fillId="10" borderId="57" xfId="0" applyNumberFormat="1" applyFont="1" applyFill="1" applyBorder="1" applyAlignment="1">
      <alignment horizontal="center" vertical="center" wrapText="1"/>
    </xf>
    <xf numFmtId="2" fontId="14" fillId="5" borderId="5" xfId="0" applyNumberFormat="1" applyFont="1" applyFill="1" applyBorder="1" applyAlignment="1">
      <alignment horizontal="center" vertical="center"/>
    </xf>
    <xf numFmtId="2" fontId="14" fillId="5" borderId="7"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0" fontId="14" fillId="5" borderId="67" xfId="0" applyFont="1" applyFill="1" applyBorder="1" applyAlignment="1">
      <alignment vertical="center" wrapText="1"/>
    </xf>
    <xf numFmtId="49" fontId="14" fillId="5" borderId="64" xfId="0" applyNumberFormat="1" applyFont="1" applyFill="1" applyBorder="1" applyAlignment="1">
      <alignment horizontal="center" vertical="center" wrapText="1"/>
    </xf>
    <xf numFmtId="0" fontId="14" fillId="5" borderId="71" xfId="0" applyFont="1" applyFill="1" applyBorder="1" applyAlignment="1">
      <alignment vertical="center" wrapText="1"/>
    </xf>
    <xf numFmtId="49" fontId="14" fillId="5" borderId="17" xfId="0" applyNumberFormat="1" applyFont="1" applyFill="1" applyBorder="1" applyAlignment="1">
      <alignment horizontal="center" vertical="center" wrapText="1"/>
    </xf>
    <xf numFmtId="0" fontId="14" fillId="5" borderId="17" xfId="0" applyFont="1" applyFill="1" applyBorder="1" applyAlignment="1">
      <alignment vertical="center"/>
    </xf>
    <xf numFmtId="49" fontId="14" fillId="10" borderId="17" xfId="0" applyNumberFormat="1" applyFont="1" applyFill="1" applyBorder="1" applyAlignment="1">
      <alignment vertical="center" wrapText="1"/>
    </xf>
    <xf numFmtId="49" fontId="14" fillId="10" borderId="42" xfId="0" applyNumberFormat="1" applyFont="1" applyFill="1" applyBorder="1" applyAlignment="1">
      <alignment vertical="center" wrapText="1"/>
    </xf>
    <xf numFmtId="165" fontId="58" fillId="5" borderId="1" xfId="0" applyNumberFormat="1" applyFont="1" applyFill="1" applyBorder="1" applyAlignment="1">
      <alignment horizontal="center" vertical="top" wrapText="1"/>
    </xf>
    <xf numFmtId="165" fontId="12" fillId="5" borderId="8"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81" fillId="0" borderId="35" xfId="0" applyFont="1" applyBorder="1" applyAlignment="1">
      <alignment vertical="top" wrapText="1"/>
    </xf>
    <xf numFmtId="0" fontId="81" fillId="0" borderId="35" xfId="0" applyFont="1" applyBorder="1" applyAlignment="1">
      <alignment horizontal="center" vertical="center"/>
    </xf>
    <xf numFmtId="0" fontId="81" fillId="0" borderId="1" xfId="0" applyFont="1" applyBorder="1" applyAlignment="1">
      <alignment horizontal="left" vertical="top"/>
    </xf>
    <xf numFmtId="165" fontId="81" fillId="10" borderId="1" xfId="0" applyNumberFormat="1" applyFont="1" applyFill="1" applyBorder="1" applyAlignment="1">
      <alignment horizontal="center" vertical="center" wrapText="1"/>
    </xf>
    <xf numFmtId="165" fontId="58" fillId="5" borderId="2" xfId="0" applyNumberFormat="1" applyFont="1" applyFill="1" applyBorder="1" applyAlignment="1">
      <alignment horizontal="center" vertical="top"/>
    </xf>
    <xf numFmtId="0" fontId="58" fillId="5" borderId="62" xfId="0" applyFont="1" applyFill="1" applyBorder="1" applyAlignment="1">
      <alignment horizontal="left" vertical="center" wrapText="1"/>
    </xf>
    <xf numFmtId="0" fontId="58" fillId="5" borderId="61" xfId="0" applyFont="1" applyFill="1" applyBorder="1" applyAlignment="1">
      <alignment horizontal="left" vertical="center" wrapText="1"/>
    </xf>
    <xf numFmtId="165" fontId="58" fillId="5" borderId="4" xfId="0" applyNumberFormat="1" applyFont="1" applyFill="1" applyBorder="1" applyAlignment="1">
      <alignment horizontal="center" vertical="top"/>
    </xf>
    <xf numFmtId="0" fontId="81" fillId="5" borderId="5" xfId="0" applyFont="1" applyFill="1" applyBorder="1" applyAlignment="1">
      <alignment horizontal="left" vertical="top" wrapText="1"/>
    </xf>
    <xf numFmtId="0" fontId="81" fillId="0" borderId="35" xfId="0" applyFont="1" applyBorder="1" applyAlignment="1">
      <alignment horizontal="left" vertical="center" wrapText="1"/>
    </xf>
    <xf numFmtId="0" fontId="81" fillId="0" borderId="35" xfId="0" applyFont="1" applyBorder="1" applyAlignment="1">
      <alignment vertical="center" wrapText="1"/>
    </xf>
    <xf numFmtId="49" fontId="13" fillId="5" borderId="15" xfId="0" applyNumberFormat="1" applyFont="1" applyFill="1" applyBorder="1" applyAlignment="1">
      <alignment horizontal="center" vertical="top" wrapText="1"/>
    </xf>
    <xf numFmtId="49" fontId="13" fillId="5" borderId="12" xfId="0" applyNumberFormat="1" applyFont="1" applyFill="1" applyBorder="1" applyAlignment="1">
      <alignment horizontal="center" vertical="top" wrapText="1"/>
    </xf>
    <xf numFmtId="0" fontId="51" fillId="5" borderId="0" xfId="0" applyFont="1" applyFill="1"/>
    <xf numFmtId="0" fontId="12" fillId="5" borderId="56" xfId="0" applyFont="1" applyFill="1" applyBorder="1" applyAlignment="1">
      <alignment vertical="center" wrapText="1"/>
    </xf>
    <xf numFmtId="0" fontId="12" fillId="5" borderId="0" xfId="0" applyFont="1" applyFill="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0" fontId="12" fillId="5" borderId="54" xfId="0" applyFont="1" applyFill="1" applyBorder="1" applyAlignment="1">
      <alignment horizontal="center" vertical="top" wrapText="1"/>
    </xf>
    <xf numFmtId="0" fontId="12" fillId="5" borderId="6" xfId="0" applyFont="1" applyFill="1" applyBorder="1" applyAlignment="1">
      <alignment vertical="top" wrapText="1"/>
    </xf>
    <xf numFmtId="49"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0" fontId="12" fillId="5" borderId="37" xfId="0" applyFont="1" applyFill="1" applyBorder="1" applyAlignment="1">
      <alignment horizontal="left" vertical="center" wrapText="1"/>
    </xf>
    <xf numFmtId="165" fontId="12" fillId="5" borderId="61"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2" fontId="58" fillId="5" borderId="3" xfId="0" applyNumberFormat="1" applyFont="1" applyFill="1" applyBorder="1" applyAlignment="1">
      <alignment horizontal="center" vertical="top"/>
    </xf>
    <xf numFmtId="0" fontId="58" fillId="5" borderId="50" xfId="0" applyFont="1" applyFill="1" applyBorder="1" applyAlignment="1">
      <alignment horizontal="center" vertical="top" wrapText="1"/>
    </xf>
    <xf numFmtId="0" fontId="58" fillId="5" borderId="54" xfId="0" applyFont="1" applyFill="1" applyBorder="1" applyAlignment="1">
      <alignment horizontal="center" vertical="top" wrapText="1"/>
    </xf>
    <xf numFmtId="0" fontId="58" fillId="5" borderId="35" xfId="0" applyFont="1" applyFill="1" applyBorder="1" applyAlignment="1">
      <alignment horizontal="center" vertical="top"/>
    </xf>
    <xf numFmtId="0" fontId="58" fillId="5" borderId="63" xfId="0" applyFont="1" applyFill="1" applyBorder="1" applyAlignment="1">
      <alignment horizontal="center" vertical="top" wrapText="1"/>
    </xf>
    <xf numFmtId="0" fontId="58" fillId="5" borderId="64" xfId="0" applyFont="1" applyFill="1" applyBorder="1" applyAlignment="1">
      <alignment horizontal="center" vertical="top"/>
    </xf>
    <xf numFmtId="0" fontId="58" fillId="5" borderId="34" xfId="0" applyFont="1" applyFill="1" applyBorder="1" applyAlignment="1">
      <alignment horizontal="center" vertical="top" wrapText="1"/>
    </xf>
    <xf numFmtId="165" fontId="58" fillId="5" borderId="73" xfId="0" applyNumberFormat="1" applyFont="1" applyFill="1" applyBorder="1" applyAlignment="1">
      <alignment horizontal="center" vertical="top"/>
    </xf>
    <xf numFmtId="0" fontId="58" fillId="5" borderId="34" xfId="0" applyFont="1" applyFill="1" applyBorder="1" applyAlignment="1">
      <alignment horizontal="center" vertical="top"/>
    </xf>
    <xf numFmtId="0" fontId="58" fillId="5" borderId="38" xfId="0" applyFont="1" applyFill="1" applyBorder="1" applyAlignment="1">
      <alignment vertical="center" wrapText="1"/>
    </xf>
    <xf numFmtId="0" fontId="58" fillId="5" borderId="52" xfId="0" applyFont="1" applyFill="1" applyBorder="1" applyAlignment="1">
      <alignment vertical="center" wrapText="1"/>
    </xf>
    <xf numFmtId="0" fontId="58" fillId="5" borderId="1" xfId="0" applyFont="1" applyFill="1" applyBorder="1" applyAlignment="1">
      <alignment horizontal="center" vertical="top"/>
    </xf>
    <xf numFmtId="0" fontId="58" fillId="5" borderId="45" xfId="0" applyFont="1" applyFill="1" applyBorder="1" applyAlignment="1">
      <alignment horizontal="center" vertical="top"/>
    </xf>
    <xf numFmtId="0" fontId="58" fillId="5" borderId="21" xfId="0" applyFont="1" applyFill="1" applyBorder="1" applyAlignment="1">
      <alignment vertical="center" wrapText="1"/>
    </xf>
    <xf numFmtId="0" fontId="12" fillId="5" borderId="65" xfId="0" applyFont="1" applyFill="1" applyBorder="1" applyAlignment="1">
      <alignment horizontal="justify" vertical="center"/>
    </xf>
    <xf numFmtId="0" fontId="76" fillId="5" borderId="65" xfId="0" applyFont="1" applyFill="1" applyBorder="1" applyAlignment="1">
      <alignment horizontal="center" vertical="top" wrapText="1"/>
    </xf>
    <xf numFmtId="0" fontId="12" fillId="5" borderId="37" xfId="0" applyFont="1" applyFill="1" applyBorder="1" applyAlignment="1">
      <alignment horizontal="left" wrapText="1"/>
    </xf>
    <xf numFmtId="0" fontId="12" fillId="5" borderId="35" xfId="0" applyFont="1" applyFill="1" applyBorder="1" applyAlignment="1">
      <alignment horizontal="center" vertical="center" wrapText="1"/>
    </xf>
    <xf numFmtId="1" fontId="12" fillId="5" borderId="34" xfId="0" applyNumberFormat="1" applyFont="1" applyFill="1" applyBorder="1" applyAlignment="1">
      <alignment horizontal="center" vertical="center" wrapText="1"/>
    </xf>
    <xf numFmtId="0" fontId="12" fillId="5" borderId="61" xfId="0" applyFont="1" applyFill="1" applyBorder="1" applyAlignment="1">
      <alignment vertical="center" wrapText="1"/>
    </xf>
    <xf numFmtId="0" fontId="63" fillId="5" borderId="34" xfId="0" applyFont="1" applyFill="1" applyBorder="1" applyAlignment="1">
      <alignment horizontal="center" vertical="top" wrapText="1"/>
    </xf>
    <xf numFmtId="0" fontId="12" fillId="5" borderId="0" xfId="0" applyFont="1" applyFill="1" applyAlignment="1">
      <alignment horizontal="left" vertical="top" wrapText="1"/>
    </xf>
    <xf numFmtId="165" fontId="12" fillId="5" borderId="61" xfId="0" applyNumberFormat="1" applyFont="1" applyFill="1" applyBorder="1" applyAlignment="1">
      <alignment horizontal="left" vertical="center"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4" xfId="0" applyFont="1" applyFill="1" applyBorder="1" applyAlignment="1">
      <alignment horizontal="center" vertical="center" wrapText="1"/>
    </xf>
    <xf numFmtId="0" fontId="29" fillId="5" borderId="17" xfId="36" applyFont="1" applyFill="1" applyBorder="1" applyAlignment="1">
      <alignment horizontal="center" vertical="center"/>
    </xf>
    <xf numFmtId="0" fontId="52" fillId="5" borderId="42" xfId="36" applyFont="1" applyFill="1" applyBorder="1" applyAlignment="1">
      <alignment horizontal="center" vertical="center"/>
    </xf>
    <xf numFmtId="0" fontId="12" fillId="5" borderId="31" xfId="0" applyFont="1" applyFill="1" applyBorder="1" applyAlignment="1">
      <alignment wrapText="1"/>
    </xf>
    <xf numFmtId="0" fontId="63" fillId="5" borderId="5" xfId="0" applyFont="1" applyFill="1" applyBorder="1" applyAlignment="1">
      <alignment horizontal="center" vertical="top"/>
    </xf>
    <xf numFmtId="0" fontId="12" fillId="5" borderId="7" xfId="0" applyFont="1" applyFill="1" applyBorder="1" applyAlignment="1">
      <alignment horizontal="center" vertical="top" wrapText="1"/>
    </xf>
    <xf numFmtId="0" fontId="12" fillId="5" borderId="33" xfId="0" applyFont="1" applyFill="1" applyBorder="1" applyAlignment="1">
      <alignment horizontal="justify" vertical="center"/>
    </xf>
    <xf numFmtId="0" fontId="63" fillId="5" borderId="35" xfId="0" applyFont="1" applyFill="1" applyBorder="1" applyAlignment="1">
      <alignment horizontal="center" vertical="top"/>
    </xf>
    <xf numFmtId="165" fontId="12" fillId="5" borderId="34" xfId="0" applyNumberFormat="1" applyFont="1" applyFill="1" applyBorder="1" applyAlignment="1">
      <alignment horizontal="center" vertical="center" wrapText="1"/>
    </xf>
    <xf numFmtId="0" fontId="63" fillId="5" borderId="32" xfId="0" applyFont="1" applyFill="1" applyBorder="1" applyAlignment="1">
      <alignment horizontal="left" vertical="top"/>
    </xf>
    <xf numFmtId="0" fontId="63" fillId="5" borderId="1" xfId="0" applyFont="1" applyFill="1" applyBorder="1" applyAlignment="1">
      <alignment horizontal="center" vertical="top"/>
    </xf>
    <xf numFmtId="9" fontId="63" fillId="5" borderId="1" xfId="0" applyNumberFormat="1" applyFont="1" applyFill="1" applyBorder="1" applyAlignment="1">
      <alignment horizontal="center" vertical="top"/>
    </xf>
    <xf numFmtId="9" fontId="63" fillId="5" borderId="45" xfId="0" applyNumberFormat="1" applyFont="1" applyFill="1" applyBorder="1" applyAlignment="1">
      <alignment horizontal="center" vertical="top"/>
    </xf>
    <xf numFmtId="0" fontId="12" fillId="5" borderId="49" xfId="0" applyFont="1" applyFill="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12" fillId="5"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12" fillId="5" borderId="53" xfId="0" applyFont="1" applyFill="1" applyBorder="1" applyAlignment="1">
      <alignment horizontal="left" vertical="top" wrapText="1"/>
    </xf>
    <xf numFmtId="165" fontId="12" fillId="5"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12" fillId="5" borderId="31" xfId="0" applyFont="1" applyFill="1" applyBorder="1" applyAlignment="1">
      <alignment horizontal="left" vertical="top" wrapText="1"/>
    </xf>
    <xf numFmtId="165" fontId="63" fillId="5" borderId="5" xfId="0" applyNumberFormat="1" applyFont="1" applyFill="1" applyBorder="1" applyAlignment="1">
      <alignment horizontal="center" vertical="center" wrapText="1"/>
    </xf>
    <xf numFmtId="0" fontId="63" fillId="5" borderId="5" xfId="0" applyFont="1" applyFill="1" applyBorder="1" applyAlignment="1">
      <alignment horizontal="center" vertical="top" wrapText="1"/>
    </xf>
    <xf numFmtId="0" fontId="63" fillId="5" borderId="33" xfId="0" applyFont="1" applyFill="1" applyBorder="1" applyAlignment="1">
      <alignment vertical="top" wrapText="1"/>
    </xf>
    <xf numFmtId="165" fontId="63" fillId="5" borderId="35" xfId="0" applyNumberFormat="1" applyFont="1" applyFill="1" applyBorder="1" applyAlignment="1">
      <alignment horizontal="center" vertical="center" wrapText="1"/>
    </xf>
    <xf numFmtId="0" fontId="63" fillId="5" borderId="35" xfId="0" applyFont="1" applyFill="1" applyBorder="1" applyAlignment="1">
      <alignment horizontal="center" vertical="top" wrapText="1"/>
    </xf>
    <xf numFmtId="0" fontId="12" fillId="5" borderId="74" xfId="0" applyFont="1" applyFill="1" applyBorder="1" applyAlignment="1">
      <alignment wrapText="1"/>
    </xf>
    <xf numFmtId="49" fontId="12" fillId="5" borderId="65" xfId="0" applyNumberFormat="1" applyFont="1" applyFill="1" applyBorder="1" applyAlignment="1">
      <alignment horizontal="center" vertical="center" wrapText="1"/>
    </xf>
    <xf numFmtId="49" fontId="12" fillId="5" borderId="66" xfId="0" applyNumberFormat="1" applyFont="1" applyFill="1" applyBorder="1" applyAlignment="1">
      <alignment horizontal="center" vertical="center" wrapText="1"/>
    </xf>
    <xf numFmtId="0" fontId="12" fillId="5" borderId="74" xfId="0" applyFont="1" applyFill="1" applyBorder="1" applyAlignment="1">
      <alignment horizontal="left" vertical="top" wrapText="1"/>
    </xf>
    <xf numFmtId="165" fontId="12" fillId="5" borderId="65" xfId="0" applyNumberFormat="1"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horizontal="center" vertical="center"/>
    </xf>
    <xf numFmtId="0" fontId="63" fillId="5" borderId="5" xfId="0" applyFont="1" applyFill="1" applyBorder="1" applyAlignment="1">
      <alignment horizontal="left" vertical="top" wrapText="1"/>
    </xf>
    <xf numFmtId="0" fontId="63" fillId="5" borderId="7" xfId="0" applyFont="1" applyFill="1" applyBorder="1" applyAlignment="1">
      <alignment horizontal="left" vertical="top" wrapText="1"/>
    </xf>
    <xf numFmtId="0" fontId="63" fillId="5" borderId="0" xfId="0" applyFont="1" applyFill="1" applyAlignment="1">
      <alignment vertical="top" wrapText="1"/>
    </xf>
    <xf numFmtId="165" fontId="63" fillId="5" borderId="56" xfId="0" applyNumberFormat="1" applyFont="1" applyFill="1" applyBorder="1" applyAlignment="1">
      <alignment horizontal="center" vertical="center" wrapText="1"/>
    </xf>
    <xf numFmtId="0" fontId="63" fillId="5" borderId="56" xfId="0" applyFont="1" applyFill="1" applyBorder="1" applyAlignment="1">
      <alignment horizontal="left" vertical="top" wrapText="1"/>
    </xf>
    <xf numFmtId="0" fontId="63" fillId="5" borderId="57" xfId="0" applyFont="1" applyFill="1" applyBorder="1" applyAlignment="1">
      <alignment horizontal="left" vertical="top" wrapText="1"/>
    </xf>
    <xf numFmtId="0" fontId="12" fillId="5" borderId="40" xfId="0" applyFont="1" applyFill="1" applyBorder="1"/>
    <xf numFmtId="0" fontId="12" fillId="5" borderId="69" xfId="0" applyFont="1" applyFill="1" applyBorder="1" applyAlignment="1">
      <alignment horizontal="lef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5" borderId="6" xfId="0" applyFont="1" applyFill="1" applyBorder="1" applyAlignment="1">
      <alignment horizontal="left" vertical="top" wrapText="1"/>
    </xf>
    <xf numFmtId="0" fontId="12" fillId="5" borderId="17" xfId="0" applyFont="1" applyFill="1" applyBorder="1" applyAlignment="1">
      <alignment horizontal="center" vertical="top"/>
    </xf>
    <xf numFmtId="0" fontId="12" fillId="5" borderId="42" xfId="0" applyFont="1" applyFill="1" applyBorder="1" applyAlignment="1">
      <alignment horizontal="center" vertical="top"/>
    </xf>
    <xf numFmtId="0" fontId="12" fillId="5" borderId="53" xfId="0" applyFont="1" applyFill="1" applyBorder="1" applyAlignment="1">
      <alignment horizontal="center" vertical="center"/>
    </xf>
    <xf numFmtId="9" fontId="12" fillId="5" borderId="1" xfId="0" applyNumberFormat="1" applyFont="1" applyFill="1" applyBorder="1" applyAlignment="1">
      <alignment horizontal="center" vertical="top"/>
    </xf>
    <xf numFmtId="9" fontId="12" fillId="5" borderId="45" xfId="0" applyNumberFormat="1" applyFont="1" applyFill="1" applyBorder="1" applyAlignment="1">
      <alignment horizontal="center" vertical="top"/>
    </xf>
    <xf numFmtId="0" fontId="12" fillId="5" borderId="5" xfId="0" applyFont="1" applyFill="1" applyBorder="1" applyAlignment="1">
      <alignment horizontal="center" vertical="center"/>
    </xf>
    <xf numFmtId="0" fontId="62" fillId="5" borderId="5" xfId="0" applyFont="1" applyFill="1" applyBorder="1" applyAlignment="1">
      <alignment horizontal="center" vertical="center"/>
    </xf>
    <xf numFmtId="0" fontId="62" fillId="5" borderId="7" xfId="0" applyFont="1" applyFill="1" applyBorder="1" applyAlignment="1">
      <alignment horizontal="center" vertical="center"/>
    </xf>
    <xf numFmtId="0" fontId="12" fillId="5" borderId="18" xfId="0" applyFont="1" applyFill="1" applyBorder="1" applyAlignment="1">
      <alignment horizontal="left" vertical="top" wrapText="1"/>
    </xf>
    <xf numFmtId="0" fontId="63" fillId="5" borderId="20" xfId="0" applyFont="1" applyFill="1" applyBorder="1" applyAlignment="1">
      <alignment horizontal="center" vertical="center"/>
    </xf>
    <xf numFmtId="9" fontId="63" fillId="5" borderId="51" xfId="0" applyNumberFormat="1" applyFont="1" applyFill="1" applyBorder="1" applyAlignment="1">
      <alignment horizontal="center" vertical="top"/>
    </xf>
    <xf numFmtId="0" fontId="12" fillId="5" borderId="14" xfId="0" applyFont="1" applyFill="1" applyBorder="1" applyAlignment="1">
      <alignment horizontal="center" vertical="top" wrapText="1"/>
    </xf>
    <xf numFmtId="9" fontId="12" fillId="5" borderId="7" xfId="0" applyNumberFormat="1" applyFont="1" applyFill="1" applyBorder="1" applyAlignment="1">
      <alignment horizontal="center" vertical="top"/>
    </xf>
    <xf numFmtId="9" fontId="12" fillId="5" borderId="24" xfId="0" applyNumberFormat="1" applyFont="1" applyFill="1" applyBorder="1" applyAlignment="1">
      <alignment horizontal="center" vertical="top"/>
    </xf>
    <xf numFmtId="0" fontId="12" fillId="5" borderId="42" xfId="0" applyFont="1" applyFill="1" applyBorder="1" applyAlignment="1">
      <alignment horizontal="center" vertical="top" wrapText="1"/>
    </xf>
    <xf numFmtId="0" fontId="12" fillId="5" borderId="31" xfId="0" applyFont="1" applyFill="1" applyBorder="1" applyAlignment="1">
      <alignment horizontal="left" vertical="center"/>
    </xf>
    <xf numFmtId="0" fontId="12" fillId="5" borderId="66"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38" fillId="5" borderId="14"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12" fillId="5" borderId="1" xfId="0" applyFont="1" applyFill="1" applyBorder="1" applyAlignment="1">
      <alignment horizontal="center" vertical="top" wrapText="1"/>
    </xf>
    <xf numFmtId="0" fontId="82" fillId="5" borderId="5" xfId="0" applyFont="1" applyFill="1" applyBorder="1" applyAlignment="1">
      <alignment horizontal="center" vertical="top" wrapText="1"/>
    </xf>
    <xf numFmtId="0" fontId="82" fillId="5" borderId="7" xfId="0" applyFont="1" applyFill="1" applyBorder="1" applyAlignment="1">
      <alignment horizontal="center" vertical="top" wrapText="1"/>
    </xf>
    <xf numFmtId="0" fontId="82" fillId="5" borderId="1" xfId="0" applyFont="1" applyFill="1" applyBorder="1" applyAlignment="1">
      <alignment horizontal="center" vertical="top" wrapText="1"/>
    </xf>
    <xf numFmtId="0" fontId="82" fillId="5" borderId="45" xfId="0" applyFont="1" applyFill="1" applyBorder="1" applyAlignment="1">
      <alignment horizontal="center" vertical="top" wrapText="1"/>
    </xf>
    <xf numFmtId="0" fontId="58" fillId="5" borderId="65" xfId="0" applyFont="1" applyFill="1" applyBorder="1" applyAlignment="1">
      <alignment horizontal="center" vertical="top" wrapText="1"/>
    </xf>
    <xf numFmtId="0" fontId="58" fillId="5" borderId="66" xfId="0" applyFont="1" applyFill="1" applyBorder="1" applyAlignment="1">
      <alignment horizontal="center" vertical="top" wrapText="1"/>
    </xf>
    <xf numFmtId="0" fontId="58" fillId="0" borderId="21" xfId="0" applyFont="1" applyBorder="1" applyAlignment="1">
      <alignment vertical="top" wrapText="1"/>
    </xf>
    <xf numFmtId="0" fontId="58" fillId="0" borderId="17" xfId="0" applyFont="1" applyBorder="1" applyAlignment="1">
      <alignment horizontal="center" vertical="top" wrapText="1"/>
    </xf>
    <xf numFmtId="0" fontId="58" fillId="0" borderId="42" xfId="0" applyFont="1" applyBorder="1" applyAlignment="1">
      <alignment horizontal="center" vertical="top" wrapText="1"/>
    </xf>
    <xf numFmtId="49" fontId="48" fillId="8" borderId="28" xfId="0" applyNumberFormat="1" applyFont="1" applyFill="1" applyBorder="1" applyAlignment="1">
      <alignment horizontal="center" vertical="top"/>
    </xf>
    <xf numFmtId="49" fontId="38" fillId="0" borderId="28" xfId="0" applyNumberFormat="1" applyFont="1" applyBorder="1" applyAlignment="1">
      <alignment horizontal="center" vertical="top"/>
    </xf>
    <xf numFmtId="49" fontId="38" fillId="0" borderId="69" xfId="0" applyNumberFormat="1" applyFont="1" applyBorder="1" applyAlignment="1">
      <alignment horizontal="center" vertical="top" wrapText="1"/>
    </xf>
    <xf numFmtId="49" fontId="38" fillId="0" borderId="76" xfId="0" applyNumberFormat="1" applyFont="1" applyBorder="1" applyAlignment="1">
      <alignment horizontal="center" vertical="top" wrapText="1"/>
    </xf>
    <xf numFmtId="0" fontId="58" fillId="5" borderId="28" xfId="0" applyFont="1" applyFill="1" applyBorder="1" applyAlignment="1">
      <alignment horizontal="left" vertical="top" wrapText="1"/>
    </xf>
    <xf numFmtId="165" fontId="12" fillId="5" borderId="51" xfId="0" applyNumberFormat="1" applyFont="1" applyFill="1" applyBorder="1" applyAlignment="1">
      <alignment horizontal="center" vertical="center" wrapText="1"/>
    </xf>
    <xf numFmtId="165" fontId="12" fillId="5" borderId="64" xfId="0" applyNumberFormat="1" applyFont="1" applyFill="1" applyBorder="1" applyAlignment="1">
      <alignment horizontal="center" vertical="center" wrapText="1"/>
    </xf>
    <xf numFmtId="0" fontId="56" fillId="5" borderId="46" xfId="0" applyFont="1" applyFill="1" applyBorder="1" applyAlignment="1">
      <alignment horizontal="left" vertical="center" wrapText="1"/>
    </xf>
    <xf numFmtId="0" fontId="12" fillId="5" borderId="7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5" xfId="7" applyFont="1" applyFill="1" applyBorder="1" applyAlignment="1">
      <alignment vertical="top" wrapText="1"/>
    </xf>
    <xf numFmtId="49" fontId="12" fillId="5" borderId="15" xfId="0" applyNumberFormat="1" applyFont="1" applyFill="1" applyBorder="1" applyAlignment="1">
      <alignment horizontal="center" vertical="center"/>
    </xf>
    <xf numFmtId="49" fontId="12" fillId="5" borderId="65" xfId="0" applyNumberFormat="1" applyFont="1" applyFill="1" applyBorder="1" applyAlignment="1">
      <alignment horizontal="center" vertical="center"/>
    </xf>
    <xf numFmtId="0" fontId="12" fillId="5" borderId="49" xfId="0"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17" xfId="0" applyNumberFormat="1"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4" xfId="0" applyFont="1" applyFill="1" applyBorder="1" applyAlignment="1">
      <alignment horizontal="center" vertical="center" wrapText="1"/>
    </xf>
    <xf numFmtId="165" fontId="13" fillId="5" borderId="18" xfId="0" applyNumberFormat="1" applyFont="1" applyFill="1" applyBorder="1" applyAlignment="1">
      <alignment horizontal="left" vertical="center" wrapText="1"/>
    </xf>
    <xf numFmtId="165" fontId="13" fillId="5" borderId="20" xfId="0" applyNumberFormat="1" applyFont="1" applyFill="1" applyBorder="1" applyAlignment="1">
      <alignment horizontal="left" vertical="center" wrapText="1"/>
    </xf>
    <xf numFmtId="0" fontId="13" fillId="5" borderId="51"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49" xfId="0" applyFont="1" applyFill="1" applyBorder="1" applyAlignment="1">
      <alignment vertical="top" wrapText="1"/>
    </xf>
    <xf numFmtId="165" fontId="12" fillId="5" borderId="49" xfId="0" applyNumberFormat="1" applyFont="1" applyFill="1" applyBorder="1" applyAlignment="1">
      <alignment horizontal="center" wrapText="1"/>
    </xf>
    <xf numFmtId="0" fontId="12" fillId="5" borderId="5" xfId="0" applyFont="1" applyFill="1" applyBorder="1" applyAlignment="1">
      <alignment horizontal="center"/>
    </xf>
    <xf numFmtId="0" fontId="12" fillId="5" borderId="5" xfId="0" applyFont="1" applyFill="1" applyBorder="1" applyAlignment="1">
      <alignment horizontal="center" wrapText="1"/>
    </xf>
    <xf numFmtId="0" fontId="12" fillId="5" borderId="7" xfId="0" applyFont="1" applyFill="1" applyBorder="1" applyAlignment="1">
      <alignment horizontal="center" wrapText="1"/>
    </xf>
    <xf numFmtId="0" fontId="12" fillId="5" borderId="61" xfId="0" applyFont="1" applyFill="1" applyBorder="1" applyAlignment="1">
      <alignment vertical="top" wrapText="1"/>
    </xf>
    <xf numFmtId="165" fontId="12" fillId="5" borderId="61" xfId="0" applyNumberFormat="1" applyFont="1" applyFill="1" applyBorder="1" applyAlignment="1">
      <alignment horizontal="center" wrapText="1"/>
    </xf>
    <xf numFmtId="0" fontId="12" fillId="5" borderId="35" xfId="0" applyFont="1" applyFill="1" applyBorder="1" applyAlignment="1">
      <alignment horizontal="center" wrapText="1"/>
    </xf>
    <xf numFmtId="0" fontId="12" fillId="5" borderId="34" xfId="0" applyFont="1" applyFill="1" applyBorder="1" applyAlignment="1">
      <alignment horizontal="center" wrapText="1"/>
    </xf>
    <xf numFmtId="0" fontId="61" fillId="5" borderId="53" xfId="0" applyFont="1" applyFill="1" applyBorder="1" applyAlignment="1">
      <alignment vertical="top" wrapText="1"/>
    </xf>
    <xf numFmtId="0" fontId="56" fillId="5" borderId="53" xfId="0" applyFont="1" applyFill="1" applyBorder="1" applyAlignment="1">
      <alignment horizontal="center" wrapText="1"/>
    </xf>
    <xf numFmtId="0" fontId="12" fillId="5" borderId="1" xfId="0" applyFont="1" applyFill="1" applyBorder="1" applyAlignment="1">
      <alignment horizontal="center"/>
    </xf>
    <xf numFmtId="0" fontId="12" fillId="5" borderId="45" xfId="0" applyFont="1" applyFill="1" applyBorder="1" applyAlignment="1">
      <alignment horizontal="center" wrapText="1"/>
    </xf>
    <xf numFmtId="0" fontId="12" fillId="5" borderId="49" xfId="0" applyFont="1" applyFill="1" applyBorder="1" applyAlignment="1">
      <alignment vertical="center" wrapText="1"/>
    </xf>
    <xf numFmtId="165" fontId="12" fillId="5" borderId="6" xfId="0" applyNumberFormat="1" applyFont="1" applyFill="1" applyBorder="1" applyAlignment="1">
      <alignment horizontal="center" wrapText="1"/>
    </xf>
    <xf numFmtId="165" fontId="12" fillId="5" borderId="71" xfId="0" applyNumberFormat="1" applyFont="1" applyFill="1" applyBorder="1" applyAlignment="1">
      <alignment horizontal="center" wrapText="1"/>
    </xf>
    <xf numFmtId="0" fontId="12" fillId="5" borderId="17" xfId="0" applyFont="1" applyFill="1" applyBorder="1" applyAlignment="1">
      <alignment horizontal="center" wrapText="1"/>
    </xf>
    <xf numFmtId="0" fontId="12" fillId="5" borderId="42" xfId="0" applyFont="1" applyFill="1" applyBorder="1" applyAlignment="1">
      <alignment horizontal="center" wrapText="1"/>
    </xf>
    <xf numFmtId="165" fontId="12" fillId="5" borderId="37" xfId="0" applyNumberFormat="1" applyFont="1" applyFill="1" applyBorder="1" applyAlignment="1">
      <alignment horizontal="center" wrapText="1"/>
    </xf>
    <xf numFmtId="165" fontId="13" fillId="5" borderId="37" xfId="0" applyNumberFormat="1" applyFont="1" applyFill="1" applyBorder="1" applyAlignment="1">
      <alignment horizontal="left" vertical="center" wrapText="1"/>
    </xf>
    <xf numFmtId="0" fontId="13" fillId="5" borderId="35" xfId="0" applyFont="1" applyFill="1" applyBorder="1" applyAlignment="1">
      <alignment horizontal="left" vertical="top" wrapText="1"/>
    </xf>
    <xf numFmtId="0" fontId="13" fillId="5" borderId="34" xfId="0" applyFont="1" applyFill="1" applyBorder="1" applyAlignment="1">
      <alignment horizontal="left" vertical="top" wrapText="1"/>
    </xf>
    <xf numFmtId="165" fontId="13" fillId="5" borderId="52"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13" fillId="5" borderId="45" xfId="0" applyFont="1" applyFill="1" applyBorder="1" applyAlignment="1">
      <alignment horizontal="left" vertical="top" wrapText="1"/>
    </xf>
    <xf numFmtId="49" fontId="12" fillId="5" borderId="28" xfId="0" applyNumberFormat="1" applyFont="1" applyFill="1" applyBorder="1" applyAlignment="1">
      <alignment horizontal="center" vertical="top"/>
    </xf>
    <xf numFmtId="49" fontId="12" fillId="5" borderId="15" xfId="0" applyNumberFormat="1" applyFont="1" applyFill="1" applyBorder="1" applyAlignment="1">
      <alignment vertical="top"/>
    </xf>
    <xf numFmtId="0" fontId="13" fillId="5" borderId="65" xfId="0" applyFont="1" applyFill="1" applyBorder="1" applyAlignment="1">
      <alignment horizontal="center" vertical="top"/>
    </xf>
    <xf numFmtId="165" fontId="13" fillId="5" borderId="65" xfId="0" applyNumberFormat="1" applyFont="1" applyFill="1" applyBorder="1" applyAlignment="1">
      <alignment horizontal="center" vertical="top"/>
    </xf>
    <xf numFmtId="165" fontId="13" fillId="5" borderId="76" xfId="0" applyNumberFormat="1" applyFont="1" applyFill="1" applyBorder="1" applyAlignment="1">
      <alignment horizontal="center" vertical="top"/>
    </xf>
    <xf numFmtId="9" fontId="12" fillId="5" borderId="65" xfId="0" applyNumberFormat="1" applyFont="1" applyFill="1" applyBorder="1" applyAlignment="1">
      <alignment horizontal="center" vertical="top"/>
    </xf>
    <xf numFmtId="9" fontId="12" fillId="5" borderId="66" xfId="0" applyNumberFormat="1" applyFont="1" applyFill="1" applyBorder="1" applyAlignment="1">
      <alignment horizontal="center" vertical="top"/>
    </xf>
    <xf numFmtId="49" fontId="12" fillId="5" borderId="36" xfId="0" applyNumberFormat="1" applyFont="1" applyFill="1" applyBorder="1" applyAlignment="1">
      <alignment vertical="top"/>
    </xf>
    <xf numFmtId="0" fontId="13" fillId="5" borderId="56" xfId="0" applyFont="1" applyFill="1" applyBorder="1" applyAlignment="1">
      <alignment horizontal="center" vertical="top"/>
    </xf>
    <xf numFmtId="165" fontId="13" fillId="5" borderId="56" xfId="0" applyNumberFormat="1" applyFont="1" applyFill="1" applyBorder="1" applyAlignment="1">
      <alignment horizontal="center" vertical="top"/>
    </xf>
    <xf numFmtId="165" fontId="13" fillId="5" borderId="44" xfId="0" applyNumberFormat="1" applyFont="1" applyFill="1" applyBorder="1" applyAlignment="1">
      <alignment horizontal="center" vertical="top"/>
    </xf>
    <xf numFmtId="0" fontId="12" fillId="5" borderId="3" xfId="0" applyFont="1" applyFill="1" applyBorder="1" applyAlignment="1">
      <alignment vertical="center" wrapText="1"/>
    </xf>
    <xf numFmtId="165" fontId="12" fillId="5" borderId="75" xfId="0" applyNumberFormat="1" applyFont="1" applyFill="1" applyBorder="1" applyAlignment="1">
      <alignment horizontal="center" vertical="center" wrapText="1"/>
    </xf>
    <xf numFmtId="49" fontId="13" fillId="5" borderId="23" xfId="0" applyNumberFormat="1" applyFont="1" applyFill="1" applyBorder="1" applyAlignment="1">
      <alignment horizontal="center" vertical="top" wrapText="1"/>
    </xf>
    <xf numFmtId="49" fontId="13" fillId="5" borderId="24" xfId="0" applyNumberFormat="1" applyFont="1" applyFill="1" applyBorder="1" applyAlignment="1">
      <alignment horizontal="center" vertical="top" wrapText="1"/>
    </xf>
    <xf numFmtId="0" fontId="12" fillId="5" borderId="12" xfId="0" applyFont="1" applyFill="1" applyBorder="1" applyAlignment="1">
      <alignment vertical="top" wrapText="1"/>
    </xf>
    <xf numFmtId="0" fontId="83" fillId="5" borderId="65" xfId="0" applyFont="1" applyFill="1" applyBorder="1" applyAlignment="1">
      <alignment horizontal="center" vertical="top"/>
    </xf>
    <xf numFmtId="165" fontId="83" fillId="5" borderId="65" xfId="0" applyNumberFormat="1" applyFont="1" applyFill="1" applyBorder="1" applyAlignment="1">
      <alignment horizontal="center" vertical="top"/>
    </xf>
    <xf numFmtId="165" fontId="83" fillId="5" borderId="76" xfId="0" applyNumberFormat="1" applyFont="1" applyFill="1" applyBorder="1" applyAlignment="1">
      <alignment horizontal="center" vertical="top"/>
    </xf>
    <xf numFmtId="0" fontId="12" fillId="5" borderId="11" xfId="0" applyFont="1" applyFill="1" applyBorder="1" applyAlignment="1">
      <alignment wrapText="1"/>
    </xf>
    <xf numFmtId="0" fontId="12" fillId="5" borderId="0" xfId="0" applyFont="1" applyFill="1"/>
    <xf numFmtId="49" fontId="12" fillId="5" borderId="23" xfId="0" applyNumberFormat="1" applyFont="1" applyFill="1" applyBorder="1" applyAlignment="1">
      <alignment vertical="top"/>
    </xf>
    <xf numFmtId="0" fontId="83" fillId="5" borderId="51" xfId="0" applyFont="1" applyFill="1" applyBorder="1" applyAlignment="1">
      <alignment horizontal="center" vertical="top"/>
    </xf>
    <xf numFmtId="165" fontId="83" fillId="5" borderId="51" xfId="0" applyNumberFormat="1" applyFont="1" applyFill="1" applyBorder="1" applyAlignment="1">
      <alignment horizontal="center" vertical="top"/>
    </xf>
    <xf numFmtId="165" fontId="83" fillId="5" borderId="19" xfId="0" applyNumberFormat="1" applyFont="1" applyFill="1" applyBorder="1" applyAlignment="1">
      <alignment horizontal="center" vertical="top"/>
    </xf>
    <xf numFmtId="0" fontId="12" fillId="5" borderId="21" xfId="0" applyFont="1" applyFill="1" applyBorder="1" applyAlignment="1">
      <alignment vertical="center" wrapText="1"/>
    </xf>
    <xf numFmtId="165" fontId="29" fillId="10" borderId="36" xfId="0" applyNumberFormat="1" applyFont="1" applyFill="1" applyBorder="1" applyAlignment="1">
      <alignment horizontal="left" vertical="center" wrapText="1"/>
    </xf>
    <xf numFmtId="165" fontId="29" fillId="10" borderId="37" xfId="0" applyNumberFormat="1"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64" fillId="0" borderId="74" xfId="0" applyFont="1" applyBorder="1" applyAlignment="1">
      <alignment vertical="top"/>
    </xf>
    <xf numFmtId="0" fontId="12" fillId="0" borderId="65" xfId="0" applyFont="1" applyBorder="1" applyAlignment="1">
      <alignment horizontal="center" vertical="center"/>
    </xf>
    <xf numFmtId="0" fontId="12" fillId="0" borderId="0" xfId="0" applyFont="1" applyAlignment="1">
      <alignment horizontal="justify" vertical="center" wrapText="1"/>
    </xf>
    <xf numFmtId="0" fontId="12" fillId="0" borderId="0" xfId="0" applyFont="1" applyAlignment="1">
      <alignment vertical="center" wrapText="1"/>
    </xf>
    <xf numFmtId="49" fontId="48" fillId="2" borderId="39" xfId="0" applyNumberFormat="1" applyFont="1" applyFill="1" applyBorder="1" applyAlignment="1">
      <alignment vertical="top"/>
    </xf>
    <xf numFmtId="49" fontId="38" fillId="3" borderId="29" xfId="0" applyNumberFormat="1" applyFont="1" applyFill="1" applyBorder="1" applyAlignment="1">
      <alignment vertical="top"/>
    </xf>
    <xf numFmtId="49" fontId="38" fillId="5" borderId="48" xfId="0" applyNumberFormat="1" applyFont="1" applyFill="1" applyBorder="1" applyAlignment="1">
      <alignment vertical="top" wrapText="1"/>
    </xf>
    <xf numFmtId="49" fontId="38" fillId="5" borderId="16" xfId="0" applyNumberFormat="1" applyFont="1" applyFill="1" applyBorder="1" applyAlignment="1">
      <alignment horizontal="center" vertical="top" wrapText="1"/>
    </xf>
    <xf numFmtId="0" fontId="58" fillId="5" borderId="2" xfId="0" applyFont="1" applyFill="1" applyBorder="1" applyAlignment="1">
      <alignment vertical="center" wrapText="1"/>
    </xf>
    <xf numFmtId="49" fontId="58" fillId="0" borderId="43" xfId="0" applyNumberFormat="1" applyFont="1" applyBorder="1" applyAlignment="1">
      <alignment vertical="top"/>
    </xf>
    <xf numFmtId="49" fontId="58" fillId="0" borderId="29" xfId="0" applyNumberFormat="1" applyFont="1" applyBorder="1" applyAlignment="1">
      <alignment vertical="top"/>
    </xf>
    <xf numFmtId="0" fontId="12" fillId="5" borderId="48" xfId="0" applyFont="1" applyFill="1" applyBorder="1" applyAlignment="1">
      <alignment horizontal="left" vertical="center" wrapText="1"/>
    </xf>
    <xf numFmtId="0" fontId="58" fillId="5" borderId="34" xfId="0" applyFont="1" applyFill="1" applyBorder="1" applyAlignment="1">
      <alignment horizontal="center" vertical="center" wrapText="1"/>
    </xf>
    <xf numFmtId="49" fontId="48" fillId="2" borderId="23" xfId="0" applyNumberFormat="1" applyFont="1" applyFill="1" applyBorder="1" applyAlignment="1">
      <alignment vertical="top"/>
    </xf>
    <xf numFmtId="49" fontId="38" fillId="3" borderId="21" xfId="0" applyNumberFormat="1" applyFont="1" applyFill="1" applyBorder="1" applyAlignment="1">
      <alignment vertical="top"/>
    </xf>
    <xf numFmtId="49" fontId="38" fillId="5" borderId="20" xfId="0" applyNumberFormat="1" applyFont="1" applyFill="1" applyBorder="1" applyAlignment="1">
      <alignment vertical="top" wrapText="1"/>
    </xf>
    <xf numFmtId="49" fontId="38" fillId="5" borderId="19" xfId="0" applyNumberFormat="1" applyFont="1" applyFill="1" applyBorder="1" applyAlignment="1">
      <alignment horizontal="center" vertical="top" wrapText="1"/>
    </xf>
    <xf numFmtId="0" fontId="58" fillId="5" borderId="21" xfId="0" applyFont="1" applyFill="1" applyBorder="1" applyAlignment="1">
      <alignment horizontal="left" vertical="center" wrapText="1"/>
    </xf>
    <xf numFmtId="49" fontId="58" fillId="0" borderId="24" xfId="0" applyNumberFormat="1" applyFont="1" applyBorder="1" applyAlignment="1">
      <alignment vertical="top"/>
    </xf>
    <xf numFmtId="49" fontId="58" fillId="0" borderId="21" xfId="0" applyNumberFormat="1" applyFont="1" applyBorder="1" applyAlignment="1">
      <alignment vertical="top"/>
    </xf>
    <xf numFmtId="0" fontId="58" fillId="5" borderId="4" xfId="0" applyFont="1" applyFill="1" applyBorder="1" applyAlignment="1">
      <alignment horizontal="center" vertical="top"/>
    </xf>
    <xf numFmtId="0" fontId="58" fillId="5" borderId="20" xfId="0" applyFont="1" applyFill="1" applyBorder="1" applyAlignment="1">
      <alignment horizontal="left" vertical="center" wrapText="1"/>
    </xf>
    <xf numFmtId="165" fontId="58" fillId="5" borderId="20" xfId="0" applyNumberFormat="1" applyFont="1" applyFill="1" applyBorder="1" applyAlignment="1">
      <alignment horizontal="center" vertical="center" wrapText="1"/>
    </xf>
    <xf numFmtId="0" fontId="58" fillId="5" borderId="1" xfId="0" applyFont="1" applyFill="1" applyBorder="1" applyAlignment="1">
      <alignment horizontal="center" vertical="center" wrapText="1"/>
    </xf>
    <xf numFmtId="0" fontId="58" fillId="5" borderId="45" xfId="0" applyFont="1" applyFill="1" applyBorder="1" applyAlignment="1">
      <alignment horizontal="center" vertical="center" wrapText="1"/>
    </xf>
    <xf numFmtId="0" fontId="45" fillId="0" borderId="35" xfId="0" applyFont="1" applyBorder="1" applyAlignment="1">
      <alignment horizontal="center" vertical="center" wrapText="1"/>
    </xf>
    <xf numFmtId="2" fontId="33" fillId="0" borderId="0" xfId="0" applyNumberFormat="1" applyFont="1" applyAlignment="1">
      <alignment horizontal="center" vertical="center"/>
    </xf>
    <xf numFmtId="2" fontId="13" fillId="0" borderId="0" xfId="0" applyNumberFormat="1" applyFont="1" applyAlignment="1">
      <alignment horizontal="center" vertical="center"/>
    </xf>
    <xf numFmtId="0" fontId="11" fillId="8" borderId="40" xfId="0" applyFont="1" applyFill="1" applyBorder="1" applyAlignment="1">
      <alignment vertical="center"/>
    </xf>
    <xf numFmtId="2" fontId="15" fillId="2" borderId="40" xfId="0" applyNumberFormat="1" applyFont="1" applyFill="1" applyBorder="1" applyAlignment="1">
      <alignment horizontal="center" vertical="center"/>
    </xf>
    <xf numFmtId="2" fontId="15" fillId="8" borderId="40" xfId="0" applyNumberFormat="1" applyFont="1" applyFill="1" applyBorder="1" applyAlignment="1">
      <alignment horizontal="center" vertical="center"/>
    </xf>
    <xf numFmtId="2" fontId="15" fillId="2" borderId="43" xfId="0" applyNumberFormat="1" applyFont="1" applyFill="1" applyBorder="1" applyAlignment="1">
      <alignment horizontal="center" vertical="center"/>
    </xf>
    <xf numFmtId="0" fontId="51" fillId="7" borderId="22" xfId="0" applyFont="1" applyFill="1" applyBorder="1" applyAlignment="1">
      <alignment vertical="center" wrapText="1"/>
    </xf>
    <xf numFmtId="2" fontId="51" fillId="7" borderId="22" xfId="0" applyNumberFormat="1" applyFont="1" applyFill="1" applyBorder="1" applyAlignment="1">
      <alignment horizontal="center" vertical="center" wrapText="1"/>
    </xf>
    <xf numFmtId="2" fontId="51" fillId="7" borderId="24"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0" fontId="14" fillId="10" borderId="5" xfId="34" applyNumberFormat="1" applyFont="1" applyFill="1" applyBorder="1" applyAlignment="1" applyProtection="1">
      <alignment horizontal="center" vertical="center" wrapText="1"/>
      <protection locked="0"/>
    </xf>
    <xf numFmtId="0" fontId="14" fillId="10" borderId="35" xfId="34" applyNumberFormat="1" applyFont="1" applyFill="1" applyBorder="1" applyAlignment="1">
      <alignment horizontal="center" vertical="center" wrapText="1"/>
    </xf>
    <xf numFmtId="2" fontId="14" fillId="10" borderId="51" xfId="0" applyNumberFormat="1" applyFont="1" applyFill="1" applyBorder="1" applyAlignment="1">
      <alignment horizontal="center" vertical="center" wrapText="1"/>
    </xf>
    <xf numFmtId="2" fontId="14" fillId="10" borderId="14" xfId="0" applyNumberFormat="1" applyFont="1" applyFill="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25" fillId="0" borderId="35"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17" xfId="0" applyNumberFormat="1" applyFont="1" applyBorder="1" applyAlignment="1">
      <alignment horizontal="center" vertical="center"/>
    </xf>
    <xf numFmtId="2" fontId="14" fillId="0" borderId="42" xfId="0" applyNumberFormat="1"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14" fillId="0" borderId="45" xfId="0" applyNumberFormat="1" applyFont="1" applyBorder="1" applyAlignment="1">
      <alignment horizontal="center" vertical="center" wrapText="1"/>
    </xf>
    <xf numFmtId="0" fontId="14" fillId="7" borderId="11" xfId="0" applyFont="1" applyFill="1" applyBorder="1" applyAlignment="1">
      <alignment horizontal="left" vertical="center"/>
    </xf>
    <xf numFmtId="2" fontId="14" fillId="7" borderId="11" xfId="0" applyNumberFormat="1" applyFont="1" applyFill="1" applyBorder="1" applyAlignment="1">
      <alignment horizontal="center" vertical="center"/>
    </xf>
    <xf numFmtId="2" fontId="14" fillId="7" borderId="12" xfId="0" applyNumberFormat="1" applyFont="1" applyFill="1" applyBorder="1" applyAlignment="1">
      <alignment horizontal="center" vertical="center"/>
    </xf>
    <xf numFmtId="0" fontId="34" fillId="7" borderId="11" xfId="0" applyFont="1" applyFill="1" applyBorder="1" applyAlignment="1">
      <alignment vertical="center" wrapText="1"/>
    </xf>
    <xf numFmtId="2" fontId="34" fillId="7" borderId="11" xfId="0" applyNumberFormat="1" applyFont="1" applyFill="1" applyBorder="1" applyAlignment="1">
      <alignment horizontal="center" vertical="center" wrapText="1"/>
    </xf>
    <xf numFmtId="2" fontId="34" fillId="7" borderId="1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1" fontId="11" fillId="0" borderId="65" xfId="0" applyNumberFormat="1" applyFont="1" applyBorder="1" applyAlignment="1">
      <alignment horizontal="center" vertical="center" wrapText="1"/>
    </xf>
    <xf numFmtId="1" fontId="11" fillId="0" borderId="66" xfId="0" applyNumberFormat="1" applyFont="1" applyBorder="1" applyAlignment="1">
      <alignment horizontal="center" vertical="center" wrapText="1"/>
    </xf>
    <xf numFmtId="2" fontId="11" fillId="0" borderId="65" xfId="0" applyNumberFormat="1" applyFont="1" applyBorder="1" applyAlignment="1">
      <alignment horizontal="center" vertical="center" wrapText="1"/>
    </xf>
    <xf numFmtId="2" fontId="11" fillId="0" borderId="66" xfId="0" applyNumberFormat="1" applyFont="1" applyBorder="1" applyAlignment="1">
      <alignment horizontal="center" vertical="center" wrapText="1"/>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34" xfId="0" applyNumberFormat="1" applyFont="1" applyBorder="1" applyAlignment="1">
      <alignment horizontal="center" vertical="center"/>
    </xf>
    <xf numFmtId="0" fontId="45" fillId="0" borderId="38" xfId="0" applyFont="1" applyBorder="1" applyAlignment="1">
      <alignment wrapText="1"/>
    </xf>
    <xf numFmtId="0" fontId="45" fillId="0" borderId="33" xfId="0" applyFont="1" applyBorder="1" applyAlignment="1">
      <alignment vertical="top" wrapText="1"/>
    </xf>
    <xf numFmtId="2" fontId="45" fillId="0" borderId="35" xfId="0" applyNumberFormat="1" applyFont="1" applyBorder="1" applyAlignment="1">
      <alignment horizontal="center" vertical="center"/>
    </xf>
    <xf numFmtId="0" fontId="45" fillId="0" borderId="35" xfId="0" applyFont="1" applyBorder="1" applyAlignment="1">
      <alignment vertical="top" wrapText="1"/>
    </xf>
    <xf numFmtId="0" fontId="14" fillId="0" borderId="62" xfId="0" applyFont="1" applyBorder="1" applyAlignment="1">
      <alignment horizontal="center" vertical="center"/>
    </xf>
    <xf numFmtId="0" fontId="14" fillId="0" borderId="53" xfId="0" applyFont="1" applyBorder="1" applyAlignment="1">
      <alignment horizontal="left" vertical="center"/>
    </xf>
    <xf numFmtId="2" fontId="14" fillId="0" borderId="45" xfId="0" applyNumberFormat="1" applyFont="1" applyBorder="1" applyAlignment="1">
      <alignment horizontal="center" vertical="center"/>
    </xf>
    <xf numFmtId="2" fontId="14" fillId="10" borderId="1" xfId="0" applyNumberFormat="1" applyFont="1" applyFill="1" applyBorder="1" applyAlignment="1">
      <alignment horizontal="center" vertical="center" wrapText="1"/>
    </xf>
    <xf numFmtId="2" fontId="14" fillId="10" borderId="45" xfId="0" applyNumberFormat="1" applyFont="1" applyFill="1" applyBorder="1" applyAlignment="1">
      <alignment horizontal="center" vertical="center" wrapText="1"/>
    </xf>
    <xf numFmtId="0" fontId="25" fillId="0" borderId="17" xfId="0" applyFont="1" applyBorder="1" applyAlignment="1">
      <alignment horizontal="center" vertical="center" wrapText="1"/>
    </xf>
    <xf numFmtId="2" fontId="14" fillId="0" borderId="17"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5" fillId="0" borderId="64" xfId="0" applyFont="1" applyBorder="1" applyAlignment="1">
      <alignment horizontal="center" vertical="center" wrapText="1"/>
    </xf>
    <xf numFmtId="2" fontId="14" fillId="0" borderId="64" xfId="0" applyNumberFormat="1" applyFont="1" applyBorder="1" applyAlignment="1">
      <alignment horizontal="center" vertical="center"/>
    </xf>
    <xf numFmtId="2" fontId="14" fillId="0" borderId="63" xfId="0" applyNumberFormat="1" applyFont="1" applyBorder="1" applyAlignment="1">
      <alignment horizontal="center" vertical="center" wrapText="1"/>
    </xf>
    <xf numFmtId="0" fontId="25" fillId="0" borderId="72" xfId="0" applyFont="1" applyBorder="1" applyAlignment="1">
      <alignment horizontal="center" vertical="center" wrapText="1"/>
    </xf>
    <xf numFmtId="2" fontId="14" fillId="0" borderId="72" xfId="0" applyNumberFormat="1" applyFont="1" applyBorder="1" applyAlignment="1">
      <alignment horizontal="center" vertical="center"/>
    </xf>
    <xf numFmtId="49" fontId="15" fillId="8" borderId="22" xfId="7" applyNumberFormat="1" applyFont="1" applyFill="1" applyBorder="1" applyAlignment="1">
      <alignment vertical="center"/>
    </xf>
    <xf numFmtId="2" fontId="15" fillId="8" borderId="22" xfId="7" applyNumberFormat="1" applyFont="1" applyFill="1" applyBorder="1" applyAlignment="1">
      <alignment horizontal="center" vertical="center"/>
    </xf>
    <xf numFmtId="2" fontId="15" fillId="8" borderId="24" xfId="7" applyNumberFormat="1" applyFont="1" applyFill="1" applyBorder="1" applyAlignment="1">
      <alignment horizontal="center" vertical="center"/>
    </xf>
    <xf numFmtId="0" fontId="26" fillId="8" borderId="11" xfId="0" applyFont="1" applyFill="1" applyBorder="1" applyAlignment="1">
      <alignment vertical="center"/>
    </xf>
    <xf numFmtId="2" fontId="26" fillId="8" borderId="11" xfId="0" applyNumberFormat="1" applyFont="1" applyFill="1" applyBorder="1" applyAlignment="1">
      <alignment horizontal="center" vertical="center"/>
    </xf>
    <xf numFmtId="2" fontId="26" fillId="8" borderId="12" xfId="0" applyNumberFormat="1" applyFont="1" applyFill="1" applyBorder="1" applyAlignment="1">
      <alignment horizontal="center" vertical="center"/>
    </xf>
    <xf numFmtId="0" fontId="15" fillId="7" borderId="11" xfId="0" applyFont="1" applyFill="1" applyBorder="1" applyAlignment="1">
      <alignment vertical="center" wrapText="1"/>
    </xf>
    <xf numFmtId="2" fontId="15" fillId="7" borderId="11" xfId="0" applyNumberFormat="1" applyFont="1" applyFill="1" applyBorder="1" applyAlignment="1">
      <alignment horizontal="center" vertical="center" wrapText="1"/>
    </xf>
    <xf numFmtId="2" fontId="15" fillId="7" borderId="12" xfId="0" applyNumberFormat="1" applyFont="1" applyFill="1" applyBorder="1" applyAlignment="1">
      <alignment horizontal="center" vertical="center" wrapText="1"/>
    </xf>
    <xf numFmtId="2" fontId="14" fillId="5" borderId="65" xfId="0" applyNumberFormat="1" applyFont="1" applyFill="1" applyBorder="1" applyAlignment="1">
      <alignment horizontal="center" vertical="center" wrapText="1"/>
    </xf>
    <xf numFmtId="2" fontId="14" fillId="5" borderId="6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42" xfId="0" applyNumberFormat="1" applyFont="1" applyBorder="1" applyAlignment="1">
      <alignment horizontal="center" vertical="center" wrapText="1"/>
    </xf>
    <xf numFmtId="0" fontId="14" fillId="0" borderId="53" xfId="0" applyFont="1" applyBorder="1" applyAlignment="1">
      <alignment horizontal="center" vertical="center" wrapText="1"/>
    </xf>
    <xf numFmtId="2" fontId="14" fillId="0" borderId="1" xfId="0" applyNumberFormat="1" applyFont="1" applyBorder="1" applyAlignment="1">
      <alignment horizontal="center" vertical="center" wrapText="1"/>
    </xf>
    <xf numFmtId="49" fontId="14" fillId="0" borderId="0" xfId="0" applyNumberFormat="1" applyFont="1" applyAlignment="1">
      <alignment vertical="center"/>
    </xf>
    <xf numFmtId="2" fontId="14" fillId="0" borderId="0" xfId="0" applyNumberFormat="1" applyFont="1" applyAlignment="1">
      <alignment horizontal="center" vertical="center"/>
    </xf>
    <xf numFmtId="0" fontId="14" fillId="0" borderId="0" xfId="0" applyFont="1" applyAlignment="1">
      <alignment horizontal="center" vertical="center"/>
    </xf>
    <xf numFmtId="0" fontId="33" fillId="0" borderId="0" xfId="0" applyFont="1" applyAlignment="1">
      <alignment vertical="center"/>
    </xf>
    <xf numFmtId="49" fontId="13" fillId="0" borderId="0" xfId="0" applyNumberFormat="1" applyFont="1" applyAlignment="1">
      <alignment vertical="center" wrapText="1"/>
    </xf>
    <xf numFmtId="0" fontId="24" fillId="0" borderId="0" xfId="0" applyFont="1" applyAlignment="1">
      <alignment vertical="center"/>
    </xf>
    <xf numFmtId="2" fontId="24" fillId="0" borderId="0" xfId="0" applyNumberFormat="1" applyFont="1" applyAlignment="1">
      <alignment horizontal="center" vertical="center"/>
    </xf>
    <xf numFmtId="2" fontId="73" fillId="0" borderId="0" xfId="0" applyNumberFormat="1" applyFont="1" applyAlignment="1">
      <alignment horizontal="center" vertical="center" wrapText="1"/>
    </xf>
    <xf numFmtId="2" fontId="51" fillId="0" borderId="0" xfId="0" applyNumberFormat="1" applyFont="1" applyAlignment="1">
      <alignment horizontal="center" vertical="center"/>
    </xf>
    <xf numFmtId="0" fontId="51" fillId="0" borderId="0" xfId="0" applyFont="1" applyAlignment="1">
      <alignment vertical="center"/>
    </xf>
    <xf numFmtId="0" fontId="14" fillId="5" borderId="35" xfId="0" applyFont="1" applyFill="1" applyBorder="1" applyAlignment="1">
      <alignment horizontal="left" vertical="top" wrapText="1"/>
    </xf>
    <xf numFmtId="0" fontId="25" fillId="5" borderId="35" xfId="0" applyFont="1" applyFill="1" applyBorder="1" applyAlignment="1">
      <alignment horizontal="center" vertical="center" wrapText="1"/>
    </xf>
    <xf numFmtId="2" fontId="14" fillId="5" borderId="35" xfId="0" applyNumberFormat="1" applyFont="1" applyFill="1" applyBorder="1" applyAlignment="1">
      <alignment horizontal="center" vertical="center"/>
    </xf>
    <xf numFmtId="0" fontId="84" fillId="5" borderId="23" xfId="0" applyFont="1" applyFill="1" applyBorder="1" applyAlignment="1">
      <alignment horizontal="left" vertical="top" wrapText="1"/>
    </xf>
    <xf numFmtId="0" fontId="85" fillId="5" borderId="19" xfId="0" applyFont="1" applyFill="1" applyBorder="1" applyAlignment="1">
      <alignment horizontal="center" vertical="center" wrapText="1"/>
    </xf>
    <xf numFmtId="2" fontId="84" fillId="5" borderId="19" xfId="0" applyNumberFormat="1" applyFont="1" applyFill="1" applyBorder="1" applyAlignment="1">
      <alignment horizontal="center" vertical="center"/>
    </xf>
    <xf numFmtId="2" fontId="84" fillId="5" borderId="14" xfId="0" applyNumberFormat="1" applyFont="1" applyFill="1" applyBorder="1" applyAlignment="1">
      <alignment horizontal="center" vertical="center" wrapText="1"/>
    </xf>
    <xf numFmtId="49" fontId="74" fillId="7" borderId="39" xfId="0" applyNumberFormat="1" applyFont="1" applyFill="1" applyBorder="1" applyAlignment="1">
      <alignment horizontal="center" vertical="top"/>
    </xf>
    <xf numFmtId="0" fontId="51" fillId="0" borderId="0" xfId="0" applyFont="1" applyAlignment="1">
      <alignment vertical="top" wrapText="1"/>
    </xf>
    <xf numFmtId="2" fontId="33" fillId="5" borderId="34" xfId="0" applyNumberFormat="1" applyFont="1" applyFill="1" applyBorder="1" applyAlignment="1">
      <alignment horizontal="center" vertical="center" wrapText="1"/>
    </xf>
    <xf numFmtId="49" fontId="74" fillId="7" borderId="23" xfId="0" applyNumberFormat="1" applyFont="1" applyFill="1" applyBorder="1" applyAlignment="1">
      <alignment horizontal="center" vertical="top"/>
    </xf>
    <xf numFmtId="0" fontId="14" fillId="5" borderId="22" xfId="0" applyFont="1" applyFill="1" applyBorder="1" applyAlignment="1">
      <alignment horizontal="justify" vertical="center"/>
    </xf>
    <xf numFmtId="2" fontId="45" fillId="0" borderId="34" xfId="0" applyNumberFormat="1" applyFont="1" applyBorder="1" applyAlignment="1">
      <alignment horizontal="center" vertical="center"/>
    </xf>
    <xf numFmtId="0" fontId="15" fillId="0" borderId="15"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4" fillId="5" borderId="11" xfId="0" applyFont="1" applyFill="1" applyBorder="1" applyAlignment="1">
      <alignment vertical="top" wrapText="1"/>
    </xf>
    <xf numFmtId="0" fontId="14" fillId="5" borderId="65" xfId="0" applyFont="1" applyFill="1" applyBorder="1" applyAlignment="1">
      <alignment vertical="center"/>
    </xf>
    <xf numFmtId="2" fontId="14" fillId="5" borderId="65" xfId="0" applyNumberFormat="1" applyFont="1" applyFill="1" applyBorder="1" applyAlignment="1">
      <alignment horizontal="center" vertical="center"/>
    </xf>
    <xf numFmtId="2" fontId="14" fillId="5" borderId="66"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14" fillId="0" borderId="0" xfId="0" applyFont="1" applyAlignment="1">
      <alignment wrapText="1"/>
    </xf>
    <xf numFmtId="2" fontId="12" fillId="5" borderId="59" xfId="0" applyNumberFormat="1" applyFont="1" applyFill="1" applyBorder="1" applyAlignment="1">
      <alignment horizontal="center" vertical="top"/>
    </xf>
    <xf numFmtId="2" fontId="12" fillId="5" borderId="21" xfId="0" applyNumberFormat="1" applyFont="1" applyFill="1" applyBorder="1" applyAlignment="1">
      <alignment horizontal="center" vertical="top"/>
    </xf>
    <xf numFmtId="0" fontId="12" fillId="5" borderId="35" xfId="0" applyFont="1" applyFill="1" applyBorder="1" applyAlignment="1">
      <alignment horizontal="center" vertical="top"/>
    </xf>
    <xf numFmtId="165" fontId="26" fillId="4" borderId="28" xfId="0" applyNumberFormat="1" applyFont="1" applyFill="1" applyBorder="1" applyAlignment="1">
      <alignment horizontal="center" vertical="top" wrapText="1"/>
    </xf>
    <xf numFmtId="165" fontId="26" fillId="4" borderId="15" xfId="0" applyNumberFormat="1" applyFont="1" applyFill="1" applyBorder="1" applyAlignment="1">
      <alignment horizontal="center" vertical="top" wrapText="1"/>
    </xf>
    <xf numFmtId="165" fontId="26" fillId="4" borderId="29" xfId="0" applyNumberFormat="1" applyFont="1" applyFill="1" applyBorder="1" applyAlignment="1">
      <alignment horizontal="center" vertical="top" wrapText="1"/>
    </xf>
    <xf numFmtId="165" fontId="29" fillId="0" borderId="2" xfId="0" applyNumberFormat="1" applyFont="1" applyBorder="1" applyAlignment="1">
      <alignment horizontal="center" vertical="top" wrapText="1"/>
    </xf>
    <xf numFmtId="165" fontId="29" fillId="0" borderId="8" xfId="0" applyNumberFormat="1" applyFont="1" applyBorder="1" applyAlignment="1">
      <alignment horizontal="center" vertical="top" wrapText="1"/>
    </xf>
    <xf numFmtId="165" fontId="29" fillId="0" borderId="30" xfId="0" applyNumberFormat="1" applyFont="1" applyBorder="1" applyAlignment="1">
      <alignment horizontal="center" vertical="top" wrapText="1"/>
    </xf>
    <xf numFmtId="165" fontId="29" fillId="0" borderId="38" xfId="0" applyNumberFormat="1" applyFont="1" applyBorder="1" applyAlignment="1">
      <alignment horizontal="center" vertical="top" wrapText="1"/>
    </xf>
    <xf numFmtId="165" fontId="29" fillId="0" borderId="3" xfId="0" applyNumberFormat="1" applyFont="1" applyBorder="1" applyAlignment="1">
      <alignment horizontal="center" vertical="top" wrapText="1"/>
    </xf>
    <xf numFmtId="165" fontId="29" fillId="0" borderId="47" xfId="0" applyNumberFormat="1" applyFont="1" applyBorder="1" applyAlignment="1">
      <alignment horizontal="center" vertical="top" wrapText="1"/>
    </xf>
    <xf numFmtId="49" fontId="26" fillId="5" borderId="56" xfId="0" applyNumberFormat="1" applyFont="1" applyFill="1" applyBorder="1" applyAlignment="1">
      <alignment vertical="top" wrapText="1"/>
    </xf>
    <xf numFmtId="0" fontId="29" fillId="0" borderId="0" xfId="2" applyFont="1" applyAlignment="1">
      <alignment horizontal="left" vertical="top" wrapText="1"/>
    </xf>
    <xf numFmtId="0" fontId="14" fillId="0" borderId="56" xfId="2" applyBorder="1" applyAlignment="1">
      <alignment horizontal="center" vertical="top"/>
    </xf>
    <xf numFmtId="1" fontId="14" fillId="0" borderId="0" xfId="2" applyNumberFormat="1" applyAlignment="1">
      <alignment horizontal="center" vertical="top"/>
    </xf>
    <xf numFmtId="49" fontId="29" fillId="0" borderId="26" xfId="0" applyNumberFormat="1" applyFont="1" applyBorder="1" applyAlignment="1">
      <alignment horizontal="center" vertical="top"/>
    </xf>
    <xf numFmtId="2" fontId="11" fillId="0" borderId="0" xfId="0" applyNumberFormat="1" applyFont="1"/>
    <xf numFmtId="2" fontId="14" fillId="0" borderId="0" xfId="7" applyNumberFormat="1" applyFont="1"/>
    <xf numFmtId="0" fontId="74" fillId="0" borderId="39" xfId="0" applyFont="1" applyBorder="1"/>
    <xf numFmtId="0" fontId="77" fillId="0" borderId="40" xfId="0" applyFont="1" applyBorder="1" applyAlignment="1">
      <alignment vertical="top" wrapText="1"/>
    </xf>
    <xf numFmtId="0" fontId="77" fillId="0" borderId="43" xfId="0" applyFont="1" applyBorder="1" applyAlignment="1">
      <alignment vertical="top" wrapText="1"/>
    </xf>
    <xf numFmtId="0" fontId="77" fillId="0" borderId="0" xfId="0" applyFont="1" applyAlignment="1">
      <alignment vertical="top" wrapText="1"/>
    </xf>
    <xf numFmtId="0" fontId="14" fillId="5" borderId="0" xfId="0" applyFont="1" applyFill="1" applyAlignment="1">
      <alignment vertical="top" wrapText="1"/>
    </xf>
    <xf numFmtId="0" fontId="29" fillId="5" borderId="20" xfId="0" applyFont="1" applyFill="1" applyBorder="1" applyAlignment="1">
      <alignment horizontal="center" vertical="top"/>
    </xf>
    <xf numFmtId="0" fontId="29" fillId="5" borderId="50" xfId="0" applyFont="1" applyFill="1" applyBorder="1" applyAlignment="1">
      <alignment vertical="top" wrapText="1"/>
    </xf>
    <xf numFmtId="0" fontId="29" fillId="5" borderId="51" xfId="0" applyFont="1" applyFill="1" applyBorder="1" applyAlignment="1">
      <alignment vertical="top" wrapText="1"/>
    </xf>
    <xf numFmtId="49" fontId="46" fillId="2" borderId="36" xfId="7" applyNumberFormat="1" applyFont="1" applyFill="1" applyBorder="1" applyAlignment="1">
      <alignment horizontal="center" vertical="top"/>
    </xf>
    <xf numFmtId="0" fontId="12" fillId="5" borderId="9" xfId="0" applyFont="1" applyFill="1" applyBorder="1" applyAlignment="1">
      <alignment horizontal="left" vertical="top" wrapText="1"/>
    </xf>
    <xf numFmtId="0" fontId="31" fillId="5" borderId="0" xfId="7" applyFont="1" applyFill="1" applyAlignment="1">
      <alignment horizontal="center" vertical="top" wrapText="1"/>
    </xf>
    <xf numFmtId="0" fontId="31" fillId="5" borderId="9" xfId="7" applyFont="1" applyFill="1" applyBorder="1" applyAlignment="1">
      <alignment horizontal="center" vertical="top" wrapText="1"/>
    </xf>
    <xf numFmtId="0" fontId="27" fillId="5" borderId="11" xfId="7" applyFont="1" applyFill="1" applyBorder="1" applyAlignment="1">
      <alignment horizontal="left" vertical="top"/>
    </xf>
    <xf numFmtId="49" fontId="27" fillId="5" borderId="0" xfId="7" applyNumberFormat="1" applyFont="1" applyFill="1" applyAlignment="1">
      <alignment vertical="top" wrapText="1"/>
    </xf>
    <xf numFmtId="165" fontId="14" fillId="5" borderId="0" xfId="7" applyNumberFormat="1" applyFont="1" applyFill="1"/>
    <xf numFmtId="165" fontId="58" fillId="5" borderId="61" xfId="0" applyNumberFormat="1" applyFont="1" applyFill="1" applyBorder="1" applyAlignment="1">
      <alignment horizontal="center" vertical="center" wrapText="1"/>
    </xf>
    <xf numFmtId="0" fontId="13" fillId="0" borderId="2" xfId="0" applyFont="1" applyBorder="1" applyAlignment="1">
      <alignment vertical="top"/>
    </xf>
    <xf numFmtId="165" fontId="13" fillId="0" borderId="49" xfId="0" applyNumberFormat="1" applyFont="1" applyBorder="1" applyAlignment="1">
      <alignment horizontal="center" vertical="top"/>
    </xf>
    <xf numFmtId="165" fontId="13" fillId="10" borderId="5" xfId="0" applyNumberFormat="1" applyFont="1" applyFill="1" applyBorder="1" applyAlignment="1">
      <alignment horizontal="center" vertical="top"/>
    </xf>
    <xf numFmtId="165" fontId="13" fillId="0" borderId="7" xfId="0" applyNumberFormat="1" applyFont="1" applyBorder="1" applyAlignment="1">
      <alignment horizontal="center" vertical="top"/>
    </xf>
    <xf numFmtId="0" fontId="12" fillId="5" borderId="49" xfId="0" applyFont="1" applyFill="1" applyBorder="1" applyAlignment="1">
      <alignment horizontal="left" vertical="center" wrapText="1"/>
    </xf>
    <xf numFmtId="0" fontId="13" fillId="0" borderId="21" xfId="0" applyFont="1" applyBorder="1" applyAlignment="1">
      <alignment vertical="top"/>
    </xf>
    <xf numFmtId="165" fontId="13" fillId="0" borderId="53" xfId="0" applyNumberFormat="1" applyFont="1" applyBorder="1" applyAlignment="1">
      <alignment horizontal="center" vertical="top"/>
    </xf>
    <xf numFmtId="165" fontId="13" fillId="10" borderId="1" xfId="0" applyNumberFormat="1" applyFont="1" applyFill="1" applyBorder="1" applyAlignment="1">
      <alignment horizontal="center" vertical="top"/>
    </xf>
    <xf numFmtId="165" fontId="13" fillId="0" borderId="45" xfId="0" applyNumberFormat="1" applyFont="1" applyBorder="1" applyAlignment="1">
      <alignment horizontal="center" vertical="top"/>
    </xf>
    <xf numFmtId="0" fontId="12" fillId="5" borderId="53" xfId="0" applyFont="1" applyFill="1" applyBorder="1" applyAlignment="1">
      <alignment horizontal="left" vertical="center" wrapText="1"/>
    </xf>
    <xf numFmtId="49" fontId="22" fillId="2" borderId="36" xfId="0" applyNumberFormat="1" applyFont="1" applyFill="1" applyBorder="1" applyAlignment="1">
      <alignment vertical="top"/>
    </xf>
    <xf numFmtId="49" fontId="15" fillId="5" borderId="13" xfId="0" applyNumberFormat="1" applyFont="1" applyFill="1" applyBorder="1" applyAlignment="1">
      <alignment vertical="top" wrapText="1"/>
    </xf>
    <xf numFmtId="0" fontId="12" fillId="5" borderId="30" xfId="0" applyFont="1" applyFill="1" applyBorder="1" applyAlignment="1">
      <alignment horizontal="left" vertical="center" wrapText="1"/>
    </xf>
    <xf numFmtId="49" fontId="12" fillId="0" borderId="26" xfId="0" applyNumberFormat="1" applyFont="1" applyBorder="1" applyAlignment="1">
      <alignment vertical="top"/>
    </xf>
    <xf numFmtId="49" fontId="12" fillId="0" borderId="9" xfId="0" applyNumberFormat="1" applyFont="1" applyBorder="1" applyAlignment="1">
      <alignment vertical="top"/>
    </xf>
    <xf numFmtId="0" fontId="12" fillId="21" borderId="21" xfId="0" applyFont="1" applyFill="1" applyBorder="1" applyAlignment="1">
      <alignment vertical="center" wrapText="1"/>
    </xf>
    <xf numFmtId="165" fontId="12" fillId="5" borderId="62" xfId="0" applyNumberFormat="1" applyFont="1" applyFill="1" applyBorder="1" applyAlignment="1">
      <alignment horizontal="center" vertical="center" wrapText="1"/>
    </xf>
    <xf numFmtId="0" fontId="12" fillId="21" borderId="28" xfId="0" applyFont="1" applyFill="1" applyBorder="1" applyAlignment="1">
      <alignment vertical="center" wrapText="1"/>
    </xf>
    <xf numFmtId="49" fontId="12" fillId="0" borderId="36" xfId="0" applyNumberFormat="1" applyFont="1" applyBorder="1" applyAlignment="1">
      <alignment vertical="top"/>
    </xf>
    <xf numFmtId="0" fontId="12" fillId="5" borderId="13" xfId="0" applyFont="1" applyFill="1" applyBorder="1" applyAlignment="1">
      <alignment vertical="center" wrapText="1"/>
    </xf>
    <xf numFmtId="0" fontId="13" fillId="0" borderId="28" xfId="0" applyFont="1" applyBorder="1" applyAlignment="1">
      <alignment horizontal="center" vertical="top"/>
    </xf>
    <xf numFmtId="165" fontId="13" fillId="0" borderId="74" xfId="0" applyNumberFormat="1" applyFont="1" applyBorder="1" applyAlignment="1">
      <alignment horizontal="center" vertical="top"/>
    </xf>
    <xf numFmtId="165" fontId="13" fillId="0" borderId="66" xfId="0" applyNumberFormat="1" applyFont="1" applyBorder="1" applyAlignment="1">
      <alignment horizontal="center" vertical="top"/>
    </xf>
    <xf numFmtId="1" fontId="14" fillId="0" borderId="77" xfId="2" applyNumberFormat="1" applyBorder="1" applyAlignment="1">
      <alignment horizontal="center" vertical="top"/>
    </xf>
    <xf numFmtId="49" fontId="29" fillId="5" borderId="5" xfId="0" applyNumberFormat="1" applyFont="1" applyFill="1" applyBorder="1" applyAlignment="1">
      <alignment horizontal="center" vertical="top"/>
    </xf>
    <xf numFmtId="165" fontId="29" fillId="5" borderId="51" xfId="0" applyNumberFormat="1" applyFont="1" applyFill="1" applyBorder="1" applyAlignment="1">
      <alignment horizontal="center" vertical="top"/>
    </xf>
    <xf numFmtId="165" fontId="29" fillId="0" borderId="14" xfId="0" applyNumberFormat="1" applyFont="1" applyBorder="1" applyAlignment="1">
      <alignment horizontal="center" vertical="top"/>
    </xf>
    <xf numFmtId="0" fontId="8" fillId="5" borderId="65" xfId="0" applyFont="1" applyFill="1" applyBorder="1" applyAlignment="1">
      <alignment horizontal="center" vertical="center" wrapText="1"/>
    </xf>
    <xf numFmtId="0" fontId="8" fillId="5" borderId="66" xfId="0" applyFont="1" applyFill="1" applyBorder="1" applyAlignment="1">
      <alignment horizontal="center" vertical="center" wrapText="1"/>
    </xf>
    <xf numFmtId="0" fontId="29" fillId="0" borderId="51" xfId="0" applyFont="1" applyBorder="1" applyAlignment="1">
      <alignment horizontal="center" vertical="top" wrapText="1"/>
    </xf>
    <xf numFmtId="0" fontId="12" fillId="5" borderId="33" xfId="0" applyFont="1" applyFill="1" applyBorder="1" applyAlignment="1">
      <alignment horizontal="center" vertical="top"/>
    </xf>
    <xf numFmtId="0" fontId="29" fillId="5" borderId="52" xfId="0" applyFont="1" applyFill="1" applyBorder="1" applyAlignment="1">
      <alignment horizontal="left" vertical="top" wrapText="1"/>
    </xf>
    <xf numFmtId="0" fontId="29" fillId="5" borderId="53" xfId="0" applyFont="1" applyFill="1" applyBorder="1" applyAlignment="1">
      <alignment horizontal="center" vertical="center"/>
    </xf>
    <xf numFmtId="0" fontId="29" fillId="0" borderId="0" xfId="0" applyFont="1" applyAlignment="1">
      <alignment horizontal="center" vertical="top"/>
    </xf>
    <xf numFmtId="2" fontId="29" fillId="0" borderId="21" xfId="0" applyNumberFormat="1" applyFont="1" applyBorder="1" applyAlignment="1">
      <alignment horizontal="center" vertical="top" wrapText="1"/>
    </xf>
    <xf numFmtId="2" fontId="31" fillId="0" borderId="22" xfId="0" applyNumberFormat="1" applyFont="1" applyBorder="1" applyAlignment="1">
      <alignment horizontal="center" vertical="top" wrapText="1"/>
    </xf>
    <xf numFmtId="2" fontId="31" fillId="0" borderId="38" xfId="0" applyNumberFormat="1" applyFont="1" applyBorder="1" applyAlignment="1">
      <alignment horizontal="center" vertical="top" wrapText="1"/>
    </xf>
    <xf numFmtId="2" fontId="31" fillId="0" borderId="30" xfId="0" applyNumberFormat="1" applyFont="1" applyBorder="1" applyAlignment="1">
      <alignment horizontal="center" vertical="top" wrapText="1"/>
    </xf>
    <xf numFmtId="2" fontId="29" fillId="0" borderId="31" xfId="0" applyNumberFormat="1" applyFont="1" applyBorder="1" applyAlignment="1">
      <alignment horizontal="center" vertical="top" wrapText="1"/>
    </xf>
    <xf numFmtId="2" fontId="32" fillId="4" borderId="15" xfId="0" applyNumberFormat="1" applyFont="1" applyFill="1" applyBorder="1" applyAlignment="1">
      <alignment vertical="top" wrapText="1"/>
    </xf>
    <xf numFmtId="2" fontId="31" fillId="0" borderId="31" xfId="0" applyNumberFormat="1" applyFont="1" applyBorder="1" applyAlignment="1">
      <alignment vertical="top" wrapText="1"/>
    </xf>
    <xf numFmtId="2" fontId="31" fillId="0" borderId="21" xfId="0" applyNumberFormat="1" applyFont="1" applyBorder="1" applyAlignment="1">
      <alignment horizontal="center" vertical="top" wrapText="1"/>
    </xf>
    <xf numFmtId="2" fontId="31" fillId="0" borderId="28" xfId="0" applyNumberFormat="1" applyFont="1" applyBorder="1" applyAlignment="1">
      <alignment vertical="top" wrapText="1"/>
    </xf>
    <xf numFmtId="0" fontId="15" fillId="17" borderId="15" xfId="7" applyFont="1" applyFill="1" applyBorder="1" applyAlignment="1">
      <alignment vertical="top"/>
    </xf>
    <xf numFmtId="0" fontId="15" fillId="17" borderId="11" xfId="7" applyFont="1" applyFill="1" applyBorder="1" applyAlignment="1">
      <alignment vertical="top"/>
    </xf>
    <xf numFmtId="0" fontId="8" fillId="5" borderId="6" xfId="7" applyFont="1" applyFill="1" applyBorder="1" applyAlignment="1">
      <alignment horizontal="left" vertical="top" wrapText="1"/>
    </xf>
    <xf numFmtId="0" fontId="8" fillId="5" borderId="5" xfId="7" applyFont="1" applyFill="1" applyBorder="1" applyAlignment="1">
      <alignment horizontal="center" vertical="top"/>
    </xf>
    <xf numFmtId="0" fontId="8" fillId="0" borderId="7" xfId="7" applyFont="1" applyBorder="1" applyAlignment="1">
      <alignment horizontal="center" vertical="top"/>
    </xf>
    <xf numFmtId="0" fontId="8" fillId="0" borderId="42" xfId="7" applyFont="1" applyBorder="1" applyAlignment="1">
      <alignment horizontal="center" vertical="top"/>
    </xf>
    <xf numFmtId="0" fontId="8" fillId="15" borderId="69" xfId="7" applyFont="1" applyFill="1" applyBorder="1" applyAlignment="1">
      <alignment horizontal="left" vertical="top"/>
    </xf>
    <xf numFmtId="0" fontId="8" fillId="15" borderId="74" xfId="7" applyFont="1" applyFill="1" applyBorder="1" applyAlignment="1">
      <alignment horizontal="center" vertical="center"/>
    </xf>
    <xf numFmtId="9" fontId="8" fillId="15" borderId="65" xfId="7" applyNumberFormat="1" applyFont="1" applyFill="1" applyBorder="1" applyAlignment="1">
      <alignment horizontal="center" vertical="top"/>
    </xf>
    <xf numFmtId="9" fontId="8" fillId="15" borderId="66" xfId="7" applyNumberFormat="1" applyFont="1" applyFill="1" applyBorder="1" applyAlignment="1">
      <alignment horizontal="center" vertical="top"/>
    </xf>
    <xf numFmtId="0" fontId="28" fillId="2" borderId="40" xfId="7" applyFont="1" applyFill="1" applyBorder="1" applyAlignment="1">
      <alignment horizontal="left" vertical="top"/>
    </xf>
    <xf numFmtId="0" fontId="11" fillId="8" borderId="40" xfId="7" applyFill="1" applyBorder="1"/>
    <xf numFmtId="0" fontId="28" fillId="5" borderId="5" xfId="7" applyFont="1" applyFill="1" applyBorder="1" applyAlignment="1">
      <alignment horizontal="center" vertical="top"/>
    </xf>
    <xf numFmtId="0" fontId="28" fillId="0" borderId="7" xfId="7" applyFont="1" applyBorder="1" applyAlignment="1">
      <alignment horizontal="center" vertical="top"/>
    </xf>
    <xf numFmtId="0" fontId="28" fillId="5" borderId="17" xfId="7" applyFont="1" applyFill="1" applyBorder="1" applyAlignment="1">
      <alignment horizontal="center" vertical="top"/>
    </xf>
    <xf numFmtId="0" fontId="28" fillId="0" borderId="42" xfId="7" applyFont="1" applyBorder="1" applyAlignment="1">
      <alignment horizontal="center" vertical="top"/>
    </xf>
    <xf numFmtId="0" fontId="28" fillId="15" borderId="74" xfId="7" applyFont="1" applyFill="1" applyBorder="1" applyAlignment="1">
      <alignment horizontal="center" vertical="center"/>
    </xf>
    <xf numFmtId="9" fontId="28" fillId="15" borderId="65" xfId="7" applyNumberFormat="1" applyFont="1" applyFill="1" applyBorder="1" applyAlignment="1">
      <alignment horizontal="center" vertical="top"/>
    </xf>
    <xf numFmtId="9" fontId="28" fillId="15" borderId="66" xfId="7" applyNumberFormat="1" applyFont="1" applyFill="1" applyBorder="1" applyAlignment="1">
      <alignment horizontal="center" vertical="top"/>
    </xf>
    <xf numFmtId="0" fontId="28" fillId="16" borderId="69" xfId="7" applyFont="1" applyFill="1" applyBorder="1" applyAlignment="1">
      <alignment horizontal="left" vertical="top"/>
    </xf>
    <xf numFmtId="0" fontId="28" fillId="16" borderId="74" xfId="7" applyFont="1" applyFill="1" applyBorder="1" applyAlignment="1">
      <alignment horizontal="center" vertical="center"/>
    </xf>
    <xf numFmtId="9" fontId="28" fillId="16" borderId="65" xfId="7" applyNumberFormat="1" applyFont="1" applyFill="1" applyBorder="1" applyAlignment="1">
      <alignment horizontal="center" vertical="top"/>
    </xf>
    <xf numFmtId="9" fontId="28" fillId="16" borderId="76" xfId="7" applyNumberFormat="1" applyFont="1" applyFill="1" applyBorder="1" applyAlignment="1">
      <alignment horizontal="center" vertical="top"/>
    </xf>
    <xf numFmtId="9" fontId="28" fillId="16" borderId="66" xfId="7" applyNumberFormat="1" applyFont="1" applyFill="1" applyBorder="1" applyAlignment="1">
      <alignment horizontal="center" vertical="top"/>
    </xf>
    <xf numFmtId="0" fontId="28" fillId="0" borderId="34" xfId="7" applyFont="1" applyBorder="1" applyAlignment="1">
      <alignment horizontal="center" vertical="top"/>
    </xf>
    <xf numFmtId="0" fontId="29" fillId="14" borderId="40" xfId="7" applyFont="1" applyFill="1" applyBorder="1" applyAlignment="1">
      <alignment horizontal="left" vertical="top"/>
    </xf>
    <xf numFmtId="165" fontId="28" fillId="5" borderId="25" xfId="7" applyNumberFormat="1" applyFont="1" applyFill="1" applyBorder="1" applyAlignment="1">
      <alignment horizontal="center" vertical="top"/>
    </xf>
    <xf numFmtId="0" fontId="29" fillId="14" borderId="11" xfId="7" applyFont="1" applyFill="1" applyBorder="1" applyAlignment="1">
      <alignment horizontal="left" vertical="top"/>
    </xf>
    <xf numFmtId="0" fontId="29" fillId="16" borderId="69" xfId="7" applyFont="1" applyFill="1" applyBorder="1" applyAlignment="1">
      <alignment horizontal="left" vertical="top"/>
    </xf>
    <xf numFmtId="0" fontId="29" fillId="16" borderId="74" xfId="7" applyFont="1" applyFill="1" applyBorder="1" applyAlignment="1">
      <alignment horizontal="center" vertical="center"/>
    </xf>
    <xf numFmtId="9" fontId="29" fillId="16" borderId="65" xfId="7" applyNumberFormat="1" applyFont="1" applyFill="1" applyBorder="1" applyAlignment="1">
      <alignment horizontal="center" vertical="top"/>
    </xf>
    <xf numFmtId="9" fontId="29" fillId="16" borderId="66" xfId="7" applyNumberFormat="1" applyFont="1" applyFill="1" applyBorder="1" applyAlignment="1">
      <alignment horizontal="center" vertical="top"/>
    </xf>
    <xf numFmtId="0" fontId="52" fillId="0" borderId="0" xfId="7" applyFont="1"/>
    <xf numFmtId="0" fontId="68" fillId="0" borderId="0" xfId="7" applyFont="1" applyAlignment="1">
      <alignment horizontal="left"/>
    </xf>
    <xf numFmtId="0" fontId="89" fillId="0" borderId="0" xfId="7" applyFont="1"/>
    <xf numFmtId="0" fontId="26" fillId="0" borderId="0" xfId="7" applyFont="1"/>
    <xf numFmtId="165" fontId="11" fillId="0" borderId="0" xfId="7" applyNumberFormat="1"/>
    <xf numFmtId="166" fontId="29" fillId="0" borderId="30" xfId="34" applyNumberFormat="1" applyFont="1" applyBorder="1" applyAlignment="1">
      <alignment horizontal="center" vertical="top" wrapText="1"/>
    </xf>
    <xf numFmtId="165" fontId="29" fillId="0" borderId="59" xfId="7" applyNumberFormat="1" applyFont="1" applyBorder="1" applyAlignment="1">
      <alignment horizontal="center" vertical="top" wrapText="1"/>
    </xf>
    <xf numFmtId="165" fontId="29" fillId="0" borderId="70" xfId="7" applyNumberFormat="1" applyFont="1" applyBorder="1" applyAlignment="1">
      <alignment horizontal="center" vertical="top" wrapText="1"/>
    </xf>
    <xf numFmtId="165" fontId="29" fillId="0" borderId="21" xfId="7" applyNumberFormat="1" applyFont="1" applyBorder="1" applyAlignment="1">
      <alignment horizontal="center" vertical="top" wrapText="1"/>
    </xf>
    <xf numFmtId="165" fontId="29" fillId="0" borderId="22" xfId="7" applyNumberFormat="1" applyFont="1" applyBorder="1" applyAlignment="1">
      <alignment horizontal="center" vertical="top" wrapText="1"/>
    </xf>
    <xf numFmtId="165" fontId="32" fillId="4" borderId="15" xfId="7" applyNumberFormat="1" applyFont="1" applyFill="1" applyBorder="1" applyAlignment="1">
      <alignment horizontal="center" vertical="top" wrapText="1"/>
    </xf>
    <xf numFmtId="2" fontId="26" fillId="4" borderId="15" xfId="7" applyNumberFormat="1" applyFont="1" applyFill="1" applyBorder="1" applyAlignment="1">
      <alignment vertical="top" wrapText="1"/>
    </xf>
    <xf numFmtId="2" fontId="29" fillId="0" borderId="31" xfId="7" applyNumberFormat="1" applyFont="1" applyBorder="1" applyAlignment="1">
      <alignment vertical="top" wrapText="1"/>
    </xf>
    <xf numFmtId="2" fontId="43" fillId="9" borderId="15" xfId="7" applyNumberFormat="1" applyFont="1" applyFill="1" applyBorder="1" applyAlignment="1">
      <alignment vertical="top" wrapText="1"/>
    </xf>
    <xf numFmtId="165" fontId="29" fillId="0" borderId="38" xfId="7" applyNumberFormat="1" applyFont="1" applyBorder="1" applyAlignment="1">
      <alignment horizontal="center" vertical="top" wrapText="1"/>
    </xf>
    <xf numFmtId="0" fontId="22" fillId="0" borderId="0" xfId="0" applyFont="1" applyAlignment="1">
      <alignment horizontal="right" vertical="top" wrapText="1"/>
    </xf>
    <xf numFmtId="2" fontId="22" fillId="4" borderId="15" xfId="0" applyNumberFormat="1" applyFont="1" applyFill="1" applyBorder="1" applyAlignment="1">
      <alignment horizontal="center" vertical="top" wrapText="1"/>
    </xf>
    <xf numFmtId="2" fontId="22" fillId="4" borderId="15" xfId="0" applyNumberFormat="1" applyFont="1" applyFill="1" applyBorder="1" applyAlignment="1">
      <alignment vertical="top" wrapText="1"/>
    </xf>
    <xf numFmtId="2" fontId="25" fillId="0" borderId="31" xfId="0" applyNumberFormat="1" applyFont="1" applyBorder="1" applyAlignment="1">
      <alignment vertical="top"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0" fontId="14" fillId="0" borderId="18" xfId="0" applyFont="1" applyBorder="1" applyAlignment="1">
      <alignment vertical="center" wrapText="1"/>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21" xfId="0" applyNumberFormat="1" applyFont="1" applyFill="1" applyBorder="1" applyAlignment="1">
      <alignment vertical="top"/>
    </xf>
    <xf numFmtId="0" fontId="11" fillId="0" borderId="18" xfId="0" applyFont="1" applyBorder="1" applyAlignment="1">
      <alignment horizontal="left" wrapText="1"/>
    </xf>
    <xf numFmtId="49" fontId="7" fillId="8" borderId="15" xfId="0" applyNumberFormat="1" applyFont="1" applyFill="1" applyBorder="1" applyAlignment="1">
      <alignment horizontal="center" vertical="top" wrapText="1"/>
    </xf>
    <xf numFmtId="0" fontId="8" fillId="0" borderId="65" xfId="0" applyFont="1" applyBorder="1" applyAlignment="1">
      <alignment vertical="center" wrapText="1"/>
    </xf>
    <xf numFmtId="0" fontId="8" fillId="0" borderId="65" xfId="0" applyFont="1" applyBorder="1" applyAlignment="1">
      <alignment horizontal="center" vertical="center" wrapText="1"/>
    </xf>
    <xf numFmtId="0" fontId="8" fillId="0" borderId="65" xfId="0" applyFont="1" applyBorder="1" applyAlignment="1">
      <alignment horizontal="left" vertical="top"/>
    </xf>
    <xf numFmtId="0" fontId="8" fillId="0" borderId="66" xfId="0" applyFont="1" applyBorder="1" applyAlignment="1">
      <alignment horizontal="left" vertical="top"/>
    </xf>
    <xf numFmtId="49" fontId="15" fillId="7" borderId="15" xfId="0" applyNumberFormat="1" applyFont="1" applyFill="1" applyBorder="1" applyAlignment="1">
      <alignment horizontal="center" vertical="top"/>
    </xf>
    <xf numFmtId="0" fontId="15" fillId="5" borderId="12" xfId="0" applyFont="1" applyFill="1" applyBorder="1" applyAlignment="1">
      <alignment vertical="top" wrapText="1"/>
    </xf>
    <xf numFmtId="49" fontId="15" fillId="7" borderId="28" xfId="0" applyNumberFormat="1" applyFont="1" applyFill="1" applyBorder="1" applyAlignment="1">
      <alignment horizontal="center" vertical="top"/>
    </xf>
    <xf numFmtId="0" fontId="15" fillId="5" borderId="22" xfId="0" applyFont="1" applyFill="1" applyBorder="1" applyAlignment="1">
      <alignment horizontal="left" vertical="top"/>
    </xf>
    <xf numFmtId="0" fontId="15" fillId="5" borderId="0" xfId="0" applyFont="1" applyFill="1" applyAlignment="1">
      <alignment horizontal="left" vertical="top"/>
    </xf>
    <xf numFmtId="0" fontId="14" fillId="0" borderId="51" xfId="0" applyFont="1" applyBorder="1" applyAlignment="1">
      <alignment vertical="center" wrapText="1"/>
    </xf>
    <xf numFmtId="0" fontId="14" fillId="0" borderId="51" xfId="0" applyFont="1" applyBorder="1" applyAlignment="1">
      <alignment horizontal="left" vertical="top"/>
    </xf>
    <xf numFmtId="0" fontId="14" fillId="0" borderId="14" xfId="0" applyFont="1" applyBorder="1" applyAlignment="1">
      <alignment horizontal="left" vertical="top"/>
    </xf>
    <xf numFmtId="49" fontId="15" fillId="5" borderId="55" xfId="0" applyNumberFormat="1" applyFont="1" applyFill="1" applyBorder="1" applyAlignment="1">
      <alignment vertical="top" wrapText="1"/>
    </xf>
    <xf numFmtId="49" fontId="33" fillId="5" borderId="29" xfId="0" applyNumberFormat="1" applyFont="1" applyFill="1" applyBorder="1" applyAlignment="1">
      <alignment vertical="top"/>
    </xf>
    <xf numFmtId="49" fontId="14" fillId="5" borderId="39" xfId="0" applyNumberFormat="1" applyFont="1" applyFill="1" applyBorder="1" applyAlignment="1">
      <alignment horizontal="center" vertical="top"/>
    </xf>
    <xf numFmtId="0" fontId="14" fillId="5" borderId="6" xfId="0" applyFont="1" applyFill="1" applyBorder="1" applyAlignment="1">
      <alignment horizontal="center" vertical="top"/>
    </xf>
    <xf numFmtId="165" fontId="14" fillId="5" borderId="5" xfId="0" applyNumberFormat="1" applyFont="1" applyFill="1" applyBorder="1" applyAlignment="1">
      <alignment horizontal="center" vertical="top"/>
    </xf>
    <xf numFmtId="165" fontId="14" fillId="5" borderId="7" xfId="0" applyNumberFormat="1" applyFont="1" applyFill="1" applyBorder="1" applyAlignment="1">
      <alignment horizontal="center" vertical="top"/>
    </xf>
    <xf numFmtId="0" fontId="14" fillId="5" borderId="6" xfId="0" applyFont="1" applyFill="1" applyBorder="1" applyAlignment="1">
      <alignment vertical="top"/>
    </xf>
    <xf numFmtId="49" fontId="15" fillId="5" borderId="46" xfId="0" applyNumberFormat="1" applyFont="1" applyFill="1" applyBorder="1" applyAlignment="1">
      <alignment vertical="top" wrapText="1"/>
    </xf>
    <xf numFmtId="49" fontId="33" fillId="5" borderId="9" xfId="0" applyNumberFormat="1" applyFont="1" applyFill="1" applyBorder="1" applyAlignment="1">
      <alignment vertical="top"/>
    </xf>
    <xf numFmtId="49" fontId="14" fillId="5" borderId="36" xfId="0" applyNumberFormat="1" applyFont="1" applyFill="1" applyBorder="1" applyAlignment="1">
      <alignment vertical="top"/>
    </xf>
    <xf numFmtId="0" fontId="14" fillId="5" borderId="37" xfId="0" applyFont="1" applyFill="1" applyBorder="1" applyAlignment="1">
      <alignment horizontal="center" vertical="top"/>
    </xf>
    <xf numFmtId="165" fontId="14" fillId="5" borderId="35" xfId="0" applyNumberFormat="1" applyFont="1" applyFill="1" applyBorder="1" applyAlignment="1">
      <alignment horizontal="center" vertical="top"/>
    </xf>
    <xf numFmtId="165" fontId="14" fillId="5" borderId="34" xfId="0" applyNumberFormat="1" applyFont="1" applyFill="1" applyBorder="1" applyAlignment="1">
      <alignment horizontal="center" vertical="top"/>
    </xf>
    <xf numFmtId="0" fontId="14" fillId="5" borderId="35" xfId="0" applyFont="1" applyFill="1" applyBorder="1" applyAlignment="1">
      <alignment vertical="top" wrapText="1"/>
    </xf>
    <xf numFmtId="0" fontId="14" fillId="5" borderId="35" xfId="0" applyFont="1" applyFill="1" applyBorder="1" applyAlignment="1">
      <alignment vertical="top"/>
    </xf>
    <xf numFmtId="0" fontId="14" fillId="0" borderId="34" xfId="0" applyFont="1" applyBorder="1" applyAlignment="1">
      <alignment vertical="top"/>
    </xf>
    <xf numFmtId="49" fontId="15" fillId="5" borderId="18" xfId="0" applyNumberFormat="1" applyFont="1" applyFill="1" applyBorder="1" applyAlignment="1">
      <alignment vertical="top" wrapText="1"/>
    </xf>
    <xf numFmtId="49" fontId="33" fillId="5" borderId="21" xfId="0" applyNumberFormat="1" applyFont="1" applyFill="1" applyBorder="1" applyAlignment="1">
      <alignment vertical="top"/>
    </xf>
    <xf numFmtId="49" fontId="14" fillId="5" borderId="23" xfId="0" applyNumberFormat="1" applyFont="1" applyFill="1" applyBorder="1" applyAlignment="1">
      <alignment vertical="top"/>
    </xf>
    <xf numFmtId="0" fontId="14" fillId="22" borderId="69" xfId="0" applyFont="1" applyFill="1" applyBorder="1" applyAlignment="1">
      <alignment horizontal="center" vertical="top"/>
    </xf>
    <xf numFmtId="165" fontId="14" fillId="22" borderId="65" xfId="0" applyNumberFormat="1" applyFont="1" applyFill="1" applyBorder="1" applyAlignment="1">
      <alignment horizontal="center" vertical="top"/>
    </xf>
    <xf numFmtId="0" fontId="14" fillId="5" borderId="18" xfId="0" applyFont="1" applyFill="1" applyBorder="1" applyAlignment="1">
      <alignment vertical="top" wrapText="1"/>
    </xf>
    <xf numFmtId="0" fontId="14" fillId="5" borderId="51" xfId="0" applyFont="1" applyFill="1" applyBorder="1" applyAlignment="1">
      <alignment vertical="top" wrapText="1"/>
    </xf>
    <xf numFmtId="0" fontId="14" fillId="5" borderId="51" xfId="0" applyFont="1" applyFill="1" applyBorder="1" applyAlignment="1">
      <alignment vertical="top"/>
    </xf>
    <xf numFmtId="0" fontId="14" fillId="0" borderId="14" xfId="0" applyFont="1" applyBorder="1" applyAlignment="1">
      <alignment vertical="top"/>
    </xf>
    <xf numFmtId="0" fontId="14" fillId="5" borderId="52" xfId="0" applyFont="1" applyFill="1" applyBorder="1" applyAlignment="1">
      <alignment horizontal="center" vertical="top"/>
    </xf>
    <xf numFmtId="165" fontId="14" fillId="5" borderId="1" xfId="0" applyNumberFormat="1" applyFont="1" applyFill="1" applyBorder="1" applyAlignment="1">
      <alignment horizontal="center" vertical="top"/>
    </xf>
    <xf numFmtId="165" fontId="14" fillId="5" borderId="45" xfId="0" applyNumberFormat="1" applyFont="1" applyFill="1" applyBorder="1" applyAlignment="1">
      <alignment horizontal="center" vertical="top"/>
    </xf>
    <xf numFmtId="0" fontId="14" fillId="23" borderId="69" xfId="0" applyFont="1" applyFill="1" applyBorder="1" applyAlignment="1">
      <alignment horizontal="center" vertical="top"/>
    </xf>
    <xf numFmtId="165" fontId="14" fillId="23" borderId="65" xfId="0" applyNumberFormat="1" applyFont="1" applyFill="1" applyBorder="1" applyAlignment="1">
      <alignment horizontal="center" vertical="top"/>
    </xf>
    <xf numFmtId="165" fontId="14" fillId="23" borderId="66" xfId="0" applyNumberFormat="1" applyFont="1" applyFill="1" applyBorder="1" applyAlignment="1">
      <alignment horizontal="center" vertical="top"/>
    </xf>
    <xf numFmtId="0" fontId="14" fillId="5" borderId="18" xfId="0" applyFont="1" applyFill="1" applyBorder="1" applyAlignment="1">
      <alignment vertical="top"/>
    </xf>
    <xf numFmtId="0" fontId="14" fillId="5" borderId="51" xfId="0" applyFont="1" applyFill="1" applyBorder="1" applyAlignment="1">
      <alignment horizontal="center" vertical="top"/>
    </xf>
    <xf numFmtId="0" fontId="14" fillId="5" borderId="14" xfId="0" applyFont="1" applyFill="1" applyBorder="1" applyAlignment="1">
      <alignment horizontal="center" vertical="top"/>
    </xf>
    <xf numFmtId="0" fontId="14" fillId="5" borderId="40" xfId="0" applyFont="1" applyFill="1" applyBorder="1" applyAlignment="1">
      <alignment vertical="top" wrapText="1"/>
    </xf>
    <xf numFmtId="0" fontId="14" fillId="23" borderId="51" xfId="0" applyFont="1" applyFill="1" applyBorder="1" applyAlignment="1">
      <alignment horizontal="center" vertical="top"/>
    </xf>
    <xf numFmtId="165" fontId="14" fillId="23" borderId="51" xfId="0" applyNumberFormat="1" applyFont="1" applyFill="1" applyBorder="1" applyAlignment="1">
      <alignment horizontal="center" vertical="top"/>
    </xf>
    <xf numFmtId="165" fontId="14" fillId="23" borderId="14" xfId="0" applyNumberFormat="1" applyFont="1" applyFill="1" applyBorder="1" applyAlignment="1">
      <alignment horizontal="center" vertical="top"/>
    </xf>
    <xf numFmtId="0" fontId="14" fillId="5" borderId="51" xfId="0" applyFont="1" applyFill="1" applyBorder="1" applyAlignment="1">
      <alignment horizontal="center" vertical="top" wrapText="1"/>
    </xf>
    <xf numFmtId="0" fontId="14" fillId="0" borderId="14" xfId="0" applyFont="1" applyBorder="1" applyAlignment="1">
      <alignment horizontal="center" vertical="top"/>
    </xf>
    <xf numFmtId="49" fontId="22" fillId="2" borderId="28" xfId="0" applyNumberFormat="1" applyFont="1" applyFill="1" applyBorder="1" applyAlignment="1">
      <alignment horizontal="center" vertical="top"/>
    </xf>
    <xf numFmtId="0" fontId="15" fillId="7" borderId="15" xfId="0" applyFont="1" applyFill="1" applyBorder="1" applyAlignment="1">
      <alignment horizontal="center" vertical="top"/>
    </xf>
    <xf numFmtId="165" fontId="15" fillId="7" borderId="28" xfId="0" applyNumberFormat="1" applyFont="1" applyFill="1" applyBorder="1" applyAlignment="1">
      <alignment horizontal="center"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0" fontId="14" fillId="5" borderId="69" xfId="0" applyFont="1" applyFill="1" applyBorder="1" applyAlignment="1">
      <alignment horizontal="left" vertical="top"/>
    </xf>
    <xf numFmtId="0" fontId="14" fillId="5" borderId="65" xfId="0" applyFont="1" applyFill="1" applyBorder="1" applyAlignment="1">
      <alignment horizontal="center" vertical="top"/>
    </xf>
    <xf numFmtId="0" fontId="14" fillId="5" borderId="66" xfId="0" applyFont="1" applyFill="1" applyBorder="1" applyAlignment="1">
      <alignment horizontal="center" vertical="top" wrapText="1"/>
    </xf>
    <xf numFmtId="0" fontId="14" fillId="0" borderId="51" xfId="0" applyFont="1" applyBorder="1" applyAlignment="1">
      <alignment horizontal="center" vertical="top"/>
    </xf>
    <xf numFmtId="0" fontId="15" fillId="23" borderId="0" xfId="0" applyFont="1" applyFill="1" applyAlignment="1">
      <alignment horizontal="center" vertical="top"/>
    </xf>
    <xf numFmtId="165" fontId="15" fillId="23" borderId="28" xfId="0" applyNumberFormat="1" applyFont="1" applyFill="1" applyBorder="1" applyAlignment="1">
      <alignment horizontal="center" vertical="top"/>
    </xf>
    <xf numFmtId="165" fontId="15" fillId="24" borderId="21" xfId="0" applyNumberFormat="1" applyFont="1" applyFill="1" applyBorder="1" applyAlignment="1">
      <alignment horizontal="center" vertical="top"/>
    </xf>
    <xf numFmtId="0" fontId="14" fillId="24" borderId="22" xfId="0" applyFont="1" applyFill="1" applyBorder="1" applyAlignment="1">
      <alignment horizontal="center" vertical="top"/>
    </xf>
    <xf numFmtId="0" fontId="14" fillId="24" borderId="24" xfId="0" applyFont="1" applyFill="1" applyBorder="1" applyAlignment="1">
      <alignment horizontal="center" vertical="top"/>
    </xf>
    <xf numFmtId="165" fontId="15" fillId="5" borderId="21" xfId="0" applyNumberFormat="1" applyFont="1" applyFill="1" applyBorder="1" applyAlignment="1">
      <alignment horizontal="center" vertical="top"/>
    </xf>
    <xf numFmtId="0" fontId="14" fillId="5" borderId="22" xfId="0" applyFont="1" applyFill="1" applyBorder="1" applyAlignment="1">
      <alignment horizontal="center" vertical="top"/>
    </xf>
    <xf numFmtId="0" fontId="14" fillId="5" borderId="24" xfId="0" applyFont="1" applyFill="1" applyBorder="1" applyAlignment="1">
      <alignment horizontal="center" vertical="top"/>
    </xf>
    <xf numFmtId="165" fontId="15" fillId="25" borderId="21" xfId="0" applyNumberFormat="1" applyFont="1" applyFill="1" applyBorder="1" applyAlignment="1">
      <alignment horizontal="center" vertical="top"/>
    </xf>
    <xf numFmtId="0" fontId="14" fillId="25" borderId="22" xfId="0" applyFont="1" applyFill="1" applyBorder="1" applyAlignment="1">
      <alignment horizontal="center" vertical="top"/>
    </xf>
    <xf numFmtId="0" fontId="14" fillId="25" borderId="24" xfId="0" applyFont="1" applyFill="1" applyBorder="1" applyAlignment="1">
      <alignment horizontal="center" vertical="top"/>
    </xf>
    <xf numFmtId="49" fontId="30" fillId="0" borderId="0" xfId="0" applyNumberFormat="1" applyFont="1" applyAlignment="1">
      <alignment vertical="top"/>
    </xf>
    <xf numFmtId="0" fontId="11" fillId="0" borderId="11" xfId="7" applyBorder="1"/>
    <xf numFmtId="2" fontId="54" fillId="0" borderId="30" xfId="7" applyNumberFormat="1" applyFont="1" applyBorder="1" applyAlignment="1">
      <alignment horizontal="center" vertical="top" wrapText="1"/>
    </xf>
    <xf numFmtId="2" fontId="54" fillId="0" borderId="3" xfId="7" applyNumberFormat="1" applyFont="1" applyBorder="1" applyAlignment="1">
      <alignment horizontal="center" vertical="top" wrapText="1"/>
    </xf>
    <xf numFmtId="2" fontId="53" fillId="4" borderId="28" xfId="7" applyNumberFormat="1" applyFont="1" applyFill="1" applyBorder="1" applyAlignment="1">
      <alignment vertical="top" wrapText="1"/>
    </xf>
    <xf numFmtId="2" fontId="53" fillId="4" borderId="15" xfId="7" applyNumberFormat="1" applyFont="1" applyFill="1" applyBorder="1" applyAlignment="1">
      <alignment vertical="top" wrapText="1"/>
    </xf>
    <xf numFmtId="2" fontId="54" fillId="0" borderId="2" xfId="7" applyNumberFormat="1" applyFont="1" applyBorder="1" applyAlignment="1">
      <alignment vertical="top" wrapText="1"/>
    </xf>
    <xf numFmtId="2" fontId="54" fillId="0" borderId="31" xfId="7" applyNumberFormat="1" applyFont="1" applyBorder="1" applyAlignment="1">
      <alignment vertical="top" wrapText="1"/>
    </xf>
    <xf numFmtId="2" fontId="34" fillId="9" borderId="15" xfId="7" applyNumberFormat="1" applyFont="1" applyFill="1" applyBorder="1" applyAlignment="1">
      <alignment vertical="top" wrapText="1"/>
    </xf>
    <xf numFmtId="0" fontId="15" fillId="23" borderId="22" xfId="0" applyFont="1" applyFill="1" applyBorder="1" applyAlignment="1">
      <alignment horizontal="center" vertical="top"/>
    </xf>
    <xf numFmtId="165" fontId="15" fillId="23" borderId="21" xfId="0" applyNumberFormat="1" applyFont="1" applyFill="1" applyBorder="1" applyAlignment="1">
      <alignment horizontal="center" vertical="top"/>
    </xf>
    <xf numFmtId="2" fontId="54" fillId="0" borderId="21" xfId="7" applyNumberFormat="1" applyFont="1" applyBorder="1" applyAlignment="1">
      <alignment horizontal="center" vertical="top" wrapText="1"/>
    </xf>
    <xf numFmtId="2" fontId="54" fillId="0" borderId="23" xfId="7" applyNumberFormat="1" applyFont="1" applyBorder="1" applyAlignment="1">
      <alignment horizontal="center" vertical="top" wrapText="1"/>
    </xf>
    <xf numFmtId="0" fontId="14" fillId="0" borderId="42" xfId="0" applyFont="1" applyBorder="1" applyAlignment="1">
      <alignment horizontal="center" vertical="top"/>
    </xf>
    <xf numFmtId="165" fontId="35" fillId="5" borderId="2" xfId="7" applyNumberFormat="1" applyFont="1" applyFill="1" applyBorder="1" applyAlignment="1">
      <alignment horizontal="center" vertical="top"/>
    </xf>
    <xf numFmtId="165" fontId="35" fillId="5" borderId="25" xfId="7" applyNumberFormat="1" applyFont="1" applyFill="1" applyBorder="1" applyAlignment="1">
      <alignment horizontal="center" vertical="top"/>
    </xf>
    <xf numFmtId="0" fontId="35" fillId="5" borderId="6" xfId="7" applyFont="1" applyFill="1" applyBorder="1" applyAlignment="1">
      <alignment horizontal="left" vertical="top" wrapText="1"/>
    </xf>
    <xf numFmtId="0" fontId="35" fillId="5" borderId="49" xfId="7" applyFont="1" applyFill="1" applyBorder="1" applyAlignment="1">
      <alignment horizontal="center" vertical="top" wrapText="1"/>
    </xf>
    <xf numFmtId="165" fontId="35" fillId="5" borderId="59" xfId="7" applyNumberFormat="1" applyFont="1" applyFill="1" applyBorder="1" applyAlignment="1">
      <alignment horizontal="center" vertical="top"/>
    </xf>
    <xf numFmtId="165" fontId="35" fillId="5" borderId="60" xfId="7" applyNumberFormat="1" applyFont="1" applyFill="1" applyBorder="1" applyAlignment="1">
      <alignment horizontal="center" vertical="top"/>
    </xf>
    <xf numFmtId="0" fontId="35" fillId="5" borderId="33" xfId="7" applyFont="1" applyFill="1" applyBorder="1" applyAlignment="1">
      <alignment wrapText="1"/>
    </xf>
    <xf numFmtId="0" fontId="35" fillId="5" borderId="35" xfId="7" applyFont="1" applyFill="1" applyBorder="1" applyAlignment="1">
      <alignment horizontal="center" vertical="center" wrapText="1"/>
    </xf>
    <xf numFmtId="0" fontId="35" fillId="5" borderId="71" xfId="7" applyFont="1" applyFill="1" applyBorder="1" applyAlignment="1">
      <alignment horizontal="left" vertical="top" wrapText="1"/>
    </xf>
    <xf numFmtId="0" fontId="35" fillId="5" borderId="62" xfId="7" applyFont="1" applyFill="1" applyBorder="1" applyAlignment="1">
      <alignment horizontal="center" vertical="center" wrapText="1"/>
    </xf>
    <xf numFmtId="165" fontId="35" fillId="5" borderId="30" xfId="7" applyNumberFormat="1" applyFont="1" applyFill="1" applyBorder="1" applyAlignment="1">
      <alignment horizontal="center" vertical="top"/>
    </xf>
    <xf numFmtId="165" fontId="35" fillId="5" borderId="41" xfId="7" applyNumberFormat="1" applyFont="1" applyFill="1" applyBorder="1" applyAlignment="1">
      <alignment horizontal="center" vertical="top"/>
    </xf>
    <xf numFmtId="0" fontId="35" fillId="5" borderId="37" xfId="7" applyFont="1" applyFill="1" applyBorder="1" applyAlignment="1">
      <alignment horizontal="left" vertical="top" wrapText="1"/>
    </xf>
    <xf numFmtId="0" fontId="35" fillId="5" borderId="61" xfId="7" applyFont="1" applyFill="1" applyBorder="1" applyAlignment="1">
      <alignment horizontal="center" vertical="center" wrapText="1"/>
    </xf>
    <xf numFmtId="0" fontId="35" fillId="5" borderId="35" xfId="7" applyFont="1" applyFill="1" applyBorder="1" applyAlignment="1">
      <alignment horizontal="center" vertical="top"/>
    </xf>
    <xf numFmtId="0" fontId="35" fillId="0" borderId="34" xfId="7" applyFont="1" applyBorder="1" applyAlignment="1">
      <alignment horizontal="center" vertical="top"/>
    </xf>
    <xf numFmtId="0" fontId="35" fillId="15" borderId="52" xfId="7" applyFont="1" applyFill="1" applyBorder="1" applyAlignment="1">
      <alignment horizontal="left" vertical="top"/>
    </xf>
    <xf numFmtId="0" fontId="35" fillId="15" borderId="53" xfId="7" applyFont="1" applyFill="1" applyBorder="1" applyAlignment="1">
      <alignment horizontal="center" vertical="center"/>
    </xf>
    <xf numFmtId="9" fontId="35" fillId="15" borderId="1" xfId="7" applyNumberFormat="1" applyFont="1" applyFill="1" applyBorder="1" applyAlignment="1">
      <alignment horizontal="center" vertical="top"/>
    </xf>
    <xf numFmtId="9" fontId="35" fillId="15" borderId="45" xfId="7" applyNumberFormat="1" applyFont="1" applyFill="1" applyBorder="1" applyAlignment="1">
      <alignment horizontal="center" vertical="top"/>
    </xf>
    <xf numFmtId="49" fontId="46" fillId="5" borderId="29" xfId="7" applyNumberFormat="1" applyFont="1" applyFill="1" applyBorder="1" applyAlignment="1">
      <alignment horizontal="center" vertical="top" wrapText="1"/>
    </xf>
    <xf numFmtId="49" fontId="46" fillId="5" borderId="40" xfId="7" applyNumberFormat="1" applyFont="1" applyFill="1" applyBorder="1" applyAlignment="1">
      <alignment horizontal="center" vertical="top" wrapText="1"/>
    </xf>
    <xf numFmtId="49" fontId="46" fillId="5" borderId="9" xfId="7" applyNumberFormat="1" applyFont="1" applyFill="1" applyBorder="1" applyAlignment="1">
      <alignment horizontal="center" vertical="top" wrapText="1"/>
    </xf>
    <xf numFmtId="49" fontId="46" fillId="5" borderId="0" xfId="7" applyNumberFormat="1" applyFont="1" applyFill="1" applyAlignment="1">
      <alignment horizontal="center" vertical="top" wrapText="1"/>
    </xf>
    <xf numFmtId="2" fontId="35" fillId="5" borderId="59" xfId="7" applyNumberFormat="1" applyFont="1" applyFill="1" applyBorder="1" applyAlignment="1">
      <alignment horizontal="center" vertical="top"/>
    </xf>
    <xf numFmtId="0" fontId="35" fillId="5" borderId="17" xfId="7" applyFont="1" applyFill="1" applyBorder="1" applyAlignment="1">
      <alignment horizontal="center" vertical="center"/>
    </xf>
    <xf numFmtId="0" fontId="35" fillId="5" borderId="75" xfId="7" applyFont="1" applyFill="1" applyBorder="1" applyAlignment="1">
      <alignment horizontal="center" vertical="center" wrapText="1"/>
    </xf>
    <xf numFmtId="0" fontId="35" fillId="5" borderId="64" xfId="7" applyFont="1" applyFill="1" applyBorder="1" applyAlignment="1">
      <alignment horizontal="center" vertical="top"/>
    </xf>
    <xf numFmtId="0" fontId="35" fillId="0" borderId="63" xfId="7" applyFont="1" applyBorder="1" applyAlignment="1">
      <alignment horizontal="center" vertical="top"/>
    </xf>
    <xf numFmtId="49" fontId="46" fillId="5" borderId="21" xfId="7" applyNumberFormat="1" applyFont="1" applyFill="1" applyBorder="1" applyAlignment="1">
      <alignment horizontal="center" vertical="top" wrapText="1"/>
    </xf>
    <xf numFmtId="0" fontId="90" fillId="5" borderId="22" xfId="7" applyFont="1" applyFill="1" applyBorder="1" applyAlignment="1">
      <alignment horizontal="center" vertical="top" wrapText="1"/>
    </xf>
    <xf numFmtId="165" fontId="46" fillId="15" borderId="28" xfId="7" applyNumberFormat="1" applyFont="1" applyFill="1" applyBorder="1" applyAlignment="1">
      <alignment horizontal="center" vertical="top"/>
    </xf>
    <xf numFmtId="0" fontId="51" fillId="0" borderId="18" xfId="0" applyFont="1" applyBorder="1" applyAlignment="1">
      <alignment horizontal="left" wrapText="1"/>
    </xf>
    <xf numFmtId="165" fontId="35" fillId="5" borderId="9" xfId="7" applyNumberFormat="1" applyFont="1" applyFill="1" applyBorder="1" applyAlignment="1">
      <alignment horizontal="center" vertical="top"/>
    </xf>
    <xf numFmtId="165" fontId="35" fillId="5" borderId="26" xfId="7" applyNumberFormat="1" applyFont="1" applyFill="1" applyBorder="1" applyAlignment="1">
      <alignment horizontal="center" vertical="top"/>
    </xf>
    <xf numFmtId="0" fontId="35" fillId="5" borderId="13" xfId="7" applyFont="1" applyFill="1" applyBorder="1" applyAlignment="1">
      <alignment horizontal="center" vertical="center" wrapText="1"/>
    </xf>
    <xf numFmtId="0" fontId="35" fillId="5" borderId="56" xfId="7" applyFont="1" applyFill="1" applyBorder="1" applyAlignment="1">
      <alignment horizontal="center" vertical="top"/>
    </xf>
    <xf numFmtId="0" fontId="35" fillId="0" borderId="57" xfId="7" applyFont="1" applyBorder="1" applyAlignment="1">
      <alignment horizontal="center" vertical="top"/>
    </xf>
    <xf numFmtId="0" fontId="35" fillId="5" borderId="67" xfId="7" applyFont="1" applyFill="1" applyBorder="1" applyAlignment="1">
      <alignment vertical="center" wrapText="1"/>
    </xf>
    <xf numFmtId="0" fontId="35" fillId="5" borderId="46" xfId="7" applyFont="1" applyFill="1" applyBorder="1" applyAlignment="1">
      <alignment vertical="center" wrapText="1"/>
    </xf>
    <xf numFmtId="0" fontId="35" fillId="5" borderId="71" xfId="7" applyFont="1" applyFill="1" applyBorder="1" applyAlignment="1">
      <alignment vertical="center" wrapText="1"/>
    </xf>
    <xf numFmtId="0" fontId="26" fillId="8" borderId="0" xfId="0" applyFont="1" applyFill="1" applyAlignment="1">
      <alignment vertical="top"/>
    </xf>
    <xf numFmtId="0" fontId="14" fillId="8" borderId="76" xfId="0" applyFont="1" applyFill="1" applyBorder="1" applyAlignment="1">
      <alignment horizontal="left" vertical="top" wrapText="1"/>
    </xf>
    <xf numFmtId="0" fontId="14" fillId="8" borderId="76" xfId="0" applyFont="1" applyFill="1" applyBorder="1" applyAlignment="1">
      <alignment horizontal="center" vertical="top"/>
    </xf>
    <xf numFmtId="0" fontId="14" fillId="2" borderId="76" xfId="0" applyFont="1" applyFill="1" applyBorder="1" applyAlignment="1">
      <alignment horizontal="center" vertical="top"/>
    </xf>
    <xf numFmtId="0" fontId="14" fillId="2" borderId="66" xfId="0" applyFont="1" applyFill="1" applyBorder="1" applyAlignment="1">
      <alignment horizontal="center" vertical="top"/>
    </xf>
    <xf numFmtId="49" fontId="22" fillId="7" borderId="39" xfId="0" applyNumberFormat="1" applyFont="1" applyFill="1" applyBorder="1" applyAlignment="1">
      <alignment horizontal="center" vertical="top"/>
    </xf>
    <xf numFmtId="0" fontId="15" fillId="7" borderId="40" xfId="0" applyFont="1" applyFill="1" applyBorder="1" applyAlignment="1">
      <alignment horizontal="left" vertical="top"/>
    </xf>
    <xf numFmtId="0" fontId="14" fillId="7" borderId="65" xfId="0" applyFont="1" applyFill="1" applyBorder="1" applyAlignment="1">
      <alignment horizontal="left" vertical="top" wrapText="1"/>
    </xf>
    <xf numFmtId="0" fontId="14" fillId="7" borderId="65" xfId="0" applyFont="1" applyFill="1" applyBorder="1" applyAlignment="1">
      <alignment horizontal="left" vertical="top"/>
    </xf>
    <xf numFmtId="165" fontId="14" fillId="0" borderId="29" xfId="0" applyNumberFormat="1" applyFont="1" applyBorder="1" applyAlignment="1">
      <alignment horizontal="center" vertical="top"/>
    </xf>
    <xf numFmtId="0" fontId="14" fillId="0" borderId="49" xfId="0" applyFont="1" applyBorder="1" applyAlignment="1">
      <alignment horizontal="center" vertical="top" wrapText="1"/>
    </xf>
    <xf numFmtId="0" fontId="14" fillId="0" borderId="5" xfId="0" applyFont="1" applyBorder="1" applyAlignment="1">
      <alignment horizontal="center" vertical="top"/>
    </xf>
    <xf numFmtId="0" fontId="14" fillId="0" borderId="34" xfId="0" applyFont="1" applyBorder="1" applyAlignment="1">
      <alignment horizontal="center" vertical="center"/>
    </xf>
    <xf numFmtId="0" fontId="15" fillId="0" borderId="10" xfId="0" applyFont="1" applyBorder="1" applyAlignment="1">
      <alignment horizontal="center" vertical="top"/>
    </xf>
    <xf numFmtId="165" fontId="15" fillId="0" borderId="4" xfId="0" applyNumberFormat="1" applyFont="1" applyBorder="1" applyAlignment="1">
      <alignment horizontal="center" vertical="top"/>
    </xf>
    <xf numFmtId="0" fontId="14" fillId="0" borderId="62" xfId="0" applyFont="1" applyBorder="1" applyAlignment="1">
      <alignment horizontal="center" vertical="top" wrapText="1"/>
    </xf>
    <xf numFmtId="0" fontId="14" fillId="0" borderId="17" xfId="0" applyFont="1" applyBorder="1" applyAlignment="1">
      <alignment horizontal="center" vertical="top"/>
    </xf>
    <xf numFmtId="0" fontId="14" fillId="0" borderId="61" xfId="0" applyFont="1" applyBorder="1" applyAlignment="1">
      <alignment horizontal="center" vertical="top" wrapText="1"/>
    </xf>
    <xf numFmtId="0" fontId="14" fillId="0" borderId="35" xfId="0" applyFont="1" applyBorder="1" applyAlignment="1">
      <alignment horizontal="center" vertical="top"/>
    </xf>
    <xf numFmtId="0" fontId="14" fillId="0" borderId="18" xfId="0" applyFont="1" applyBorder="1" applyAlignment="1">
      <alignment horizontal="left" vertical="top"/>
    </xf>
    <xf numFmtId="9" fontId="14" fillId="0" borderId="51" xfId="0" applyNumberFormat="1" applyFont="1" applyBorder="1" applyAlignment="1">
      <alignment horizontal="center" vertical="top"/>
    </xf>
    <xf numFmtId="9" fontId="14" fillId="0" borderId="14" xfId="0" applyNumberFormat="1" applyFont="1" applyBorder="1" applyAlignment="1">
      <alignment horizontal="center" vertical="top"/>
    </xf>
    <xf numFmtId="0" fontId="15" fillId="7" borderId="15" xfId="0" applyFont="1" applyFill="1" applyBorder="1" applyAlignment="1">
      <alignment horizontal="left" vertical="top" wrapText="1"/>
    </xf>
    <xf numFmtId="0" fontId="14" fillId="18" borderId="76" xfId="0" applyFont="1" applyFill="1" applyBorder="1" applyAlignment="1">
      <alignment vertical="top" wrapText="1"/>
    </xf>
    <xf numFmtId="0" fontId="14" fillId="18" borderId="76" xfId="0" applyFont="1" applyFill="1" applyBorder="1" applyAlignment="1">
      <alignment horizontal="center" vertical="top"/>
    </xf>
    <xf numFmtId="0" fontId="14" fillId="18" borderId="66" xfId="0" applyFont="1" applyFill="1" applyBorder="1" applyAlignment="1">
      <alignment horizontal="center" vertical="top"/>
    </xf>
    <xf numFmtId="0" fontId="15" fillId="7" borderId="12" xfId="0" applyFont="1" applyFill="1" applyBorder="1" applyAlignment="1">
      <alignment vertical="top"/>
    </xf>
    <xf numFmtId="0" fontId="15" fillId="7" borderId="76" xfId="0" applyFont="1" applyFill="1" applyBorder="1" applyAlignment="1">
      <alignment vertical="top"/>
    </xf>
    <xf numFmtId="0" fontId="15" fillId="7" borderId="66" xfId="0" applyFont="1" applyFill="1" applyBorder="1" applyAlignment="1">
      <alignment vertical="top"/>
    </xf>
    <xf numFmtId="0" fontId="30" fillId="0" borderId="0" xfId="0" applyFont="1"/>
    <xf numFmtId="2" fontId="15" fillId="9" borderId="12" xfId="0" applyNumberFormat="1" applyFont="1" applyFill="1" applyBorder="1" applyAlignment="1">
      <alignment vertical="top" wrapText="1"/>
    </xf>
    <xf numFmtId="0" fontId="87" fillId="7" borderId="76" xfId="0" applyFont="1" applyFill="1" applyBorder="1" applyAlignment="1">
      <alignment horizontal="center" vertical="top"/>
    </xf>
    <xf numFmtId="0" fontId="87" fillId="7" borderId="66" xfId="0" applyFont="1" applyFill="1" applyBorder="1" applyAlignment="1">
      <alignment horizontal="center" vertical="top" wrapText="1"/>
    </xf>
    <xf numFmtId="0" fontId="87" fillId="7" borderId="65" xfId="0" applyFont="1" applyFill="1" applyBorder="1" applyAlignment="1">
      <alignment horizontal="center" vertical="top"/>
    </xf>
    <xf numFmtId="0" fontId="87" fillId="0" borderId="61" xfId="0" applyFont="1" applyBorder="1" applyAlignment="1">
      <alignment horizontal="center" vertical="top" wrapText="1"/>
    </xf>
    <xf numFmtId="0" fontId="87" fillId="0" borderId="35" xfId="0" applyFont="1" applyBorder="1" applyAlignment="1">
      <alignment horizontal="center" vertical="center"/>
    </xf>
    <xf numFmtId="0" fontId="87" fillId="0" borderId="34" xfId="0" applyFont="1" applyBorder="1" applyAlignment="1">
      <alignment horizontal="center" vertical="center"/>
    </xf>
    <xf numFmtId="0" fontId="88" fillId="0" borderId="51" xfId="0" applyFont="1" applyBorder="1" applyAlignment="1">
      <alignment horizontal="center" vertical="top"/>
    </xf>
    <xf numFmtId="0" fontId="88" fillId="0" borderId="14" xfId="0" applyFont="1" applyBorder="1" applyAlignment="1">
      <alignment horizontal="center" vertical="top"/>
    </xf>
    <xf numFmtId="0" fontId="14" fillId="0" borderId="49" xfId="0" applyFont="1" applyBorder="1" applyAlignment="1">
      <alignment horizontal="left" vertical="top" wrapText="1"/>
    </xf>
    <xf numFmtId="0" fontId="14" fillId="0" borderId="61" xfId="0" applyFont="1" applyBorder="1" applyAlignment="1">
      <alignment horizontal="left" vertical="top" wrapText="1"/>
    </xf>
    <xf numFmtId="0" fontId="15" fillId="0" borderId="4" xfId="0" applyFont="1" applyBorder="1" applyAlignment="1">
      <alignment horizontal="center" vertical="top"/>
    </xf>
    <xf numFmtId="0" fontId="87" fillId="0" borderId="61" xfId="0" applyFont="1" applyBorder="1" applyAlignment="1">
      <alignment horizontal="left" vertical="top" wrapText="1"/>
    </xf>
    <xf numFmtId="0" fontId="87" fillId="0" borderId="71" xfId="0" applyFont="1" applyBorder="1" applyAlignment="1">
      <alignment horizontal="left" vertical="top" wrapText="1"/>
    </xf>
    <xf numFmtId="0" fontId="87" fillId="0" borderId="17" xfId="0" applyFont="1" applyBorder="1" applyAlignment="1">
      <alignment horizontal="center" vertical="top" wrapText="1"/>
    </xf>
    <xf numFmtId="0" fontId="87" fillId="0" borderId="79" xfId="0" applyFont="1" applyBorder="1" applyAlignment="1">
      <alignment horizontal="center" vertical="top"/>
    </xf>
    <xf numFmtId="0" fontId="87" fillId="0" borderId="42" xfId="0" applyFont="1" applyBorder="1" applyAlignment="1">
      <alignment horizontal="center" vertical="top"/>
    </xf>
    <xf numFmtId="0" fontId="87" fillId="0" borderId="17" xfId="0" applyFont="1" applyBorder="1" applyAlignment="1">
      <alignment horizontal="center" vertical="center" wrapText="1"/>
    </xf>
    <xf numFmtId="0" fontId="87" fillId="0" borderId="18" xfId="0" applyFont="1" applyBorder="1" applyAlignment="1">
      <alignment horizontal="left" vertical="top" wrapText="1"/>
    </xf>
    <xf numFmtId="0" fontId="87" fillId="0" borderId="51" xfId="0" applyFont="1" applyBorder="1" applyAlignment="1">
      <alignment horizontal="center" vertical="center" wrapText="1"/>
    </xf>
    <xf numFmtId="0" fontId="87" fillId="0" borderId="19" xfId="0" applyFont="1" applyBorder="1" applyAlignment="1">
      <alignment horizontal="center" vertical="top"/>
    </xf>
    <xf numFmtId="0" fontId="87" fillId="0" borderId="14" xfId="0" applyFont="1" applyBorder="1" applyAlignment="1">
      <alignment horizontal="center" vertical="top"/>
    </xf>
    <xf numFmtId="0" fontId="87" fillId="0" borderId="79" xfId="0" applyFont="1" applyBorder="1" applyAlignment="1">
      <alignment horizontal="center" vertical="center"/>
    </xf>
    <xf numFmtId="0" fontId="87" fillId="0" borderId="6" xfId="0" applyFont="1" applyBorder="1" applyAlignment="1">
      <alignment vertical="center" wrapText="1"/>
    </xf>
    <xf numFmtId="0" fontId="87" fillId="0" borderId="5" xfId="0" applyFont="1" applyBorder="1" applyAlignment="1">
      <alignment horizontal="center" vertical="center" wrapText="1"/>
    </xf>
    <xf numFmtId="0" fontId="87" fillId="0" borderId="77" xfId="0" applyFont="1" applyBorder="1" applyAlignment="1">
      <alignment horizontal="center" vertical="center"/>
    </xf>
    <xf numFmtId="0" fontId="87" fillId="0" borderId="7" xfId="0" applyFont="1" applyBorder="1" applyAlignment="1">
      <alignment horizontal="center" vertical="center"/>
    </xf>
    <xf numFmtId="0" fontId="87" fillId="0" borderId="18" xfId="0" applyFont="1" applyBorder="1" applyAlignment="1">
      <alignment vertical="center" wrapText="1"/>
    </xf>
    <xf numFmtId="0" fontId="87" fillId="0" borderId="19" xfId="0" applyFont="1" applyBorder="1" applyAlignment="1">
      <alignment horizontal="center" vertical="center"/>
    </xf>
    <xf numFmtId="0" fontId="87" fillId="0" borderId="14" xfId="0" applyFont="1" applyBorder="1" applyAlignment="1">
      <alignment horizontal="center" vertical="center"/>
    </xf>
    <xf numFmtId="0" fontId="87" fillId="5" borderId="5" xfId="0" applyFont="1" applyFill="1" applyBorder="1" applyAlignment="1">
      <alignment horizontal="center" vertical="center" wrapText="1"/>
    </xf>
    <xf numFmtId="0" fontId="87" fillId="5" borderId="23" xfId="0" applyFont="1" applyFill="1" applyBorder="1" applyAlignment="1">
      <alignment horizontal="left" vertical="top" wrapText="1"/>
    </xf>
    <xf numFmtId="0" fontId="87" fillId="5" borderId="51" xfId="0" applyFont="1" applyFill="1" applyBorder="1" applyAlignment="1">
      <alignment horizontal="center" vertical="center"/>
    </xf>
    <xf numFmtId="0" fontId="87" fillId="5" borderId="5" xfId="0" applyFont="1" applyFill="1" applyBorder="1" applyAlignment="1">
      <alignment horizontal="center" vertical="top"/>
    </xf>
    <xf numFmtId="0" fontId="87" fillId="0" borderId="7" xfId="0" applyFont="1" applyBorder="1" applyAlignment="1">
      <alignment horizontal="center" vertical="top"/>
    </xf>
    <xf numFmtId="0" fontId="87" fillId="5" borderId="35" xfId="0" applyFont="1" applyFill="1" applyBorder="1" applyAlignment="1">
      <alignment horizontal="center" vertical="center" wrapText="1"/>
    </xf>
    <xf numFmtId="0" fontId="87" fillId="5" borderId="34" xfId="0" applyFont="1" applyFill="1" applyBorder="1" applyAlignment="1">
      <alignment horizontal="center" vertical="center" wrapText="1"/>
    </xf>
    <xf numFmtId="0" fontId="87" fillId="5" borderId="36" xfId="0" applyFont="1" applyFill="1" applyBorder="1" applyAlignment="1">
      <alignment vertical="top" wrapText="1"/>
    </xf>
    <xf numFmtId="0" fontId="87" fillId="0" borderId="33" xfId="0" applyFont="1" applyBorder="1" applyAlignment="1">
      <alignment vertical="center" wrapText="1"/>
    </xf>
    <xf numFmtId="0" fontId="87" fillId="0" borderId="72" xfId="0" applyFont="1" applyBorder="1" applyAlignment="1">
      <alignment horizontal="center" vertical="center"/>
    </xf>
    <xf numFmtId="0" fontId="87" fillId="5" borderId="1" xfId="0" applyFont="1" applyFill="1" applyBorder="1" applyAlignment="1">
      <alignment horizontal="center" vertical="center" wrapText="1"/>
    </xf>
    <xf numFmtId="0" fontId="87" fillId="0" borderId="78" xfId="0" applyFont="1" applyBorder="1" applyAlignment="1">
      <alignment horizontal="center" vertical="center"/>
    </xf>
    <xf numFmtId="0" fontId="87" fillId="0" borderId="45" xfId="0" applyFont="1" applyBorder="1" applyAlignment="1">
      <alignment horizontal="center" vertical="center"/>
    </xf>
    <xf numFmtId="0" fontId="87" fillId="0" borderId="51" xfId="0" applyFont="1" applyBorder="1" applyAlignment="1">
      <alignment horizontal="center" vertical="top" wrapText="1"/>
    </xf>
    <xf numFmtId="2" fontId="54" fillId="0" borderId="59" xfId="7" applyNumberFormat="1" applyFont="1" applyBorder="1" applyAlignment="1">
      <alignment horizontal="center" vertical="top" wrapText="1"/>
    </xf>
    <xf numFmtId="2" fontId="54" fillId="0" borderId="58" xfId="7" applyNumberFormat="1" applyFont="1" applyBorder="1" applyAlignment="1">
      <alignment horizontal="center" vertical="top" wrapText="1"/>
    </xf>
    <xf numFmtId="2" fontId="25" fillId="0" borderId="28" xfId="0" applyNumberFormat="1" applyFont="1" applyBorder="1" applyAlignment="1">
      <alignment vertical="top" wrapText="1"/>
    </xf>
    <xf numFmtId="0" fontId="14" fillId="5" borderId="64" xfId="0" applyFont="1" applyFill="1" applyBorder="1" applyAlignment="1">
      <alignment horizontal="center" vertical="top"/>
    </xf>
    <xf numFmtId="49" fontId="15" fillId="7" borderId="29" xfId="0" applyNumberFormat="1" applyFont="1" applyFill="1" applyBorder="1" applyAlignment="1">
      <alignment horizontal="center" vertical="top"/>
    </xf>
    <xf numFmtId="165" fontId="12" fillId="5" borderId="9" xfId="0" applyNumberFormat="1" applyFont="1" applyFill="1" applyBorder="1" applyAlignment="1">
      <alignment horizontal="center" vertical="top"/>
    </xf>
    <xf numFmtId="0" fontId="14" fillId="0" borderId="1" xfId="0" applyFont="1" applyBorder="1" applyAlignment="1">
      <alignment horizontal="center" vertical="center" textRotation="90"/>
    </xf>
    <xf numFmtId="0" fontId="14" fillId="0" borderId="45" xfId="0" applyFont="1" applyBorder="1" applyAlignment="1">
      <alignment horizontal="center" vertical="center" textRotation="90"/>
    </xf>
    <xf numFmtId="0" fontId="12" fillId="8" borderId="11" xfId="0" applyFont="1" applyFill="1" applyBorder="1"/>
    <xf numFmtId="0" fontId="14" fillId="5" borderId="79" xfId="0" applyFont="1" applyFill="1" applyBorder="1" applyAlignment="1">
      <alignment horizontal="center" vertical="center"/>
    </xf>
    <xf numFmtId="0" fontId="14" fillId="5" borderId="77" xfId="0" applyFont="1" applyFill="1" applyBorder="1" applyAlignment="1">
      <alignment horizontal="center" vertical="top"/>
    </xf>
    <xf numFmtId="0" fontId="14" fillId="5" borderId="7" xfId="0" applyFont="1" applyFill="1" applyBorder="1" applyAlignment="1">
      <alignment horizontal="center" vertical="top"/>
    </xf>
    <xf numFmtId="0" fontId="26" fillId="0" borderId="0" xfId="0" applyFont="1" applyAlignment="1">
      <alignment horizontal="left" vertical="top"/>
    </xf>
    <xf numFmtId="0" fontId="29" fillId="0" borderId="0" xfId="0" applyFont="1" applyAlignment="1">
      <alignment horizontal="left" vertical="top"/>
    </xf>
    <xf numFmtId="0" fontId="15" fillId="0" borderId="0" xfId="0" applyFont="1" applyAlignment="1">
      <alignment horizontal="left" vertical="top"/>
    </xf>
    <xf numFmtId="0" fontId="14" fillId="5" borderId="80" xfId="0" applyFont="1" applyFill="1" applyBorder="1" applyAlignment="1">
      <alignment horizontal="center" vertical="center"/>
    </xf>
    <xf numFmtId="0" fontId="14" fillId="5" borderId="80" xfId="0" applyFont="1" applyFill="1" applyBorder="1" applyAlignment="1">
      <alignment horizontal="center" vertical="top"/>
    </xf>
    <xf numFmtId="0" fontId="14" fillId="5" borderId="63" xfId="0" applyFont="1" applyFill="1" applyBorder="1" applyAlignment="1">
      <alignment horizontal="center" vertical="top"/>
    </xf>
    <xf numFmtId="0" fontId="11" fillId="7" borderId="11" xfId="0" applyFont="1" applyFill="1" applyBorder="1" applyAlignment="1">
      <alignment vertical="top" wrapText="1"/>
    </xf>
    <xf numFmtId="0" fontId="51" fillId="7" borderId="11" xfId="0" applyFont="1" applyFill="1" applyBorder="1" applyAlignment="1">
      <alignment vertical="top" wrapText="1"/>
    </xf>
    <xf numFmtId="0" fontId="11" fillId="7" borderId="66" xfId="0" applyFont="1" applyFill="1" applyBorder="1" applyAlignment="1">
      <alignment vertical="top" wrapText="1"/>
    </xf>
    <xf numFmtId="0" fontId="14" fillId="5" borderId="15" xfId="0" applyFont="1" applyFill="1" applyBorder="1" applyAlignment="1">
      <alignment vertical="top" wrapText="1"/>
    </xf>
    <xf numFmtId="0" fontId="14" fillId="5" borderId="76" xfId="0" applyFont="1" applyFill="1" applyBorder="1" applyAlignment="1">
      <alignment horizontal="center" vertical="top" wrapText="1"/>
    </xf>
    <xf numFmtId="0" fontId="14" fillId="5" borderId="65" xfId="0" applyFont="1" applyFill="1" applyBorder="1" applyAlignment="1">
      <alignment horizontal="center" vertical="top" wrapText="1"/>
    </xf>
    <xf numFmtId="0" fontId="14" fillId="5" borderId="76" xfId="0" applyFont="1" applyFill="1" applyBorder="1" applyAlignment="1">
      <alignment horizontal="center" vertical="center"/>
    </xf>
    <xf numFmtId="0" fontId="14" fillId="0" borderId="58" xfId="0" applyFont="1" applyBorder="1" applyAlignment="1">
      <alignment vertical="top" wrapText="1"/>
    </xf>
    <xf numFmtId="49" fontId="14" fillId="10" borderId="35" xfId="0" applyNumberFormat="1" applyFont="1" applyFill="1" applyBorder="1" applyAlignment="1">
      <alignment horizontal="center" vertical="center" wrapText="1"/>
    </xf>
    <xf numFmtId="49" fontId="14" fillId="10" borderId="34" xfId="0" applyNumberFormat="1" applyFont="1" applyFill="1" applyBorder="1" applyAlignment="1">
      <alignment horizontal="center" vertical="center" wrapText="1"/>
    </xf>
    <xf numFmtId="165" fontId="14" fillId="10" borderId="70" xfId="0" applyNumberFormat="1" applyFont="1" applyFill="1" applyBorder="1" applyAlignment="1">
      <alignment horizontal="left" vertical="center" wrapText="1"/>
    </xf>
    <xf numFmtId="0" fontId="14" fillId="0" borderId="53" xfId="0" applyFont="1" applyBorder="1" applyAlignment="1">
      <alignment horizontal="left" vertical="top"/>
    </xf>
    <xf numFmtId="0" fontId="14" fillId="0" borderId="53" xfId="0" applyFont="1" applyBorder="1" applyAlignment="1">
      <alignment horizontal="center" vertical="top"/>
    </xf>
    <xf numFmtId="9" fontId="14" fillId="0" borderId="1" xfId="0" applyNumberFormat="1" applyFont="1" applyBorder="1" applyAlignment="1">
      <alignment horizontal="center" vertical="top"/>
    </xf>
    <xf numFmtId="165" fontId="14" fillId="0" borderId="8" xfId="0" applyNumberFormat="1" applyFont="1" applyBorder="1" applyAlignment="1">
      <alignment horizontal="center" vertical="top"/>
    </xf>
    <xf numFmtId="0" fontId="14" fillId="0" borderId="31" xfId="0" applyFont="1" applyBorder="1" applyAlignment="1">
      <alignment horizontal="left" vertical="top" wrapText="1"/>
    </xf>
    <xf numFmtId="165" fontId="14" fillId="10" borderId="5" xfId="0" applyNumberFormat="1" applyFont="1" applyFill="1" applyBorder="1" applyAlignment="1">
      <alignment horizontal="center" vertic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165" fontId="14" fillId="0" borderId="38" xfId="0" applyNumberFormat="1" applyFont="1" applyBorder="1" applyAlignment="1">
      <alignment horizontal="center" vertical="top"/>
    </xf>
    <xf numFmtId="0" fontId="14" fillId="0" borderId="35" xfId="0" applyFont="1" applyBorder="1" applyAlignment="1">
      <alignment horizontal="center" vertical="top" wrapText="1"/>
    </xf>
    <xf numFmtId="0" fontId="14" fillId="0" borderId="34" xfId="0" applyFont="1" applyBorder="1" applyAlignment="1">
      <alignment horizontal="center" vertical="top" wrapText="1"/>
    </xf>
    <xf numFmtId="165" fontId="14" fillId="10" borderId="33" xfId="0" applyNumberFormat="1" applyFont="1" applyFill="1" applyBorder="1" applyAlignment="1">
      <alignment horizontal="center" vertical="top"/>
    </xf>
    <xf numFmtId="165" fontId="14" fillId="0" borderId="35" xfId="0" applyNumberFormat="1" applyFont="1" applyBorder="1" applyAlignment="1">
      <alignment horizontal="center" vertical="top"/>
    </xf>
    <xf numFmtId="0" fontId="14" fillId="0" borderId="35" xfId="0" applyFont="1" applyBorder="1" applyAlignment="1">
      <alignment horizontal="left" vertical="top" wrapText="1"/>
    </xf>
    <xf numFmtId="49" fontId="14" fillId="0" borderId="58" xfId="0" applyNumberFormat="1" applyFont="1" applyBorder="1" applyAlignment="1">
      <alignment horizontal="justify" vertical="center" wrapText="1" shrinkToFit="1"/>
    </xf>
    <xf numFmtId="0" fontId="14" fillId="0" borderId="57" xfId="0" applyFont="1" applyBorder="1" applyAlignment="1">
      <alignment horizontal="center" vertical="center" wrapText="1"/>
    </xf>
    <xf numFmtId="49" fontId="14" fillId="10" borderId="33" xfId="0" applyNumberFormat="1" applyFont="1" applyFill="1" applyBorder="1" applyAlignment="1">
      <alignment horizontal="left" vertical="top" wrapText="1" shrinkToFit="1"/>
    </xf>
    <xf numFmtId="0" fontId="14" fillId="0" borderId="72" xfId="0" applyFont="1" applyBorder="1" applyAlignment="1">
      <alignment horizontal="center" vertical="center"/>
    </xf>
    <xf numFmtId="49" fontId="14" fillId="0" borderId="33" xfId="0" applyNumberFormat="1" applyFont="1" applyBorder="1" applyAlignment="1">
      <alignment horizontal="left" vertical="top" wrapText="1" shrinkToFit="1"/>
    </xf>
    <xf numFmtId="0" fontId="92" fillId="0" borderId="35" xfId="0" applyFont="1" applyBorder="1" applyAlignment="1">
      <alignment horizontal="center" vertical="center" wrapText="1"/>
    </xf>
    <xf numFmtId="0" fontId="14" fillId="0" borderId="42" xfId="0" applyFont="1" applyBorder="1" applyAlignment="1">
      <alignment horizontal="center" vertical="center" wrapText="1"/>
    </xf>
    <xf numFmtId="49" fontId="14" fillId="0" borderId="73" xfId="0" applyNumberFormat="1" applyFont="1" applyBorder="1" applyAlignment="1">
      <alignment horizontal="left" vertical="top" wrapText="1" shrinkToFit="1"/>
    </xf>
    <xf numFmtId="0" fontId="14" fillId="0" borderId="64" xfId="0" applyFont="1" applyBorder="1" applyAlignment="1">
      <alignment horizontal="left" vertical="center"/>
    </xf>
    <xf numFmtId="9" fontId="14" fillId="0" borderId="64" xfId="0" applyNumberFormat="1" applyFont="1" applyBorder="1" applyAlignment="1">
      <alignment horizontal="center" vertical="center"/>
    </xf>
    <xf numFmtId="9" fontId="14" fillId="0" borderId="63" xfId="0" applyNumberFormat="1" applyFont="1" applyBorder="1" applyAlignment="1">
      <alignment horizontal="center" vertical="center"/>
    </xf>
    <xf numFmtId="165" fontId="15" fillId="11" borderId="32" xfId="0" applyNumberFormat="1" applyFont="1" applyFill="1" applyBorder="1" applyAlignment="1">
      <alignment horizontal="center" vertical="top"/>
    </xf>
    <xf numFmtId="9" fontId="30" fillId="0" borderId="45" xfId="0" applyNumberFormat="1" applyFont="1" applyBorder="1" applyAlignment="1">
      <alignment horizontal="center" vertical="top"/>
    </xf>
    <xf numFmtId="0" fontId="14" fillId="0" borderId="49" xfId="0" applyFont="1" applyBorder="1" applyAlignment="1">
      <alignment horizontal="center" vertical="top"/>
    </xf>
    <xf numFmtId="165" fontId="14" fillId="0" borderId="5" xfId="0" applyNumberFormat="1" applyFont="1" applyBorder="1" applyAlignment="1">
      <alignment horizontal="center" vertical="top"/>
    </xf>
    <xf numFmtId="0" fontId="14" fillId="0" borderId="7" xfId="0" applyFont="1" applyBorder="1" applyAlignment="1">
      <alignment horizontal="center" vertical="center" wrapText="1"/>
    </xf>
    <xf numFmtId="0" fontId="15" fillId="11" borderId="53" xfId="0" applyFont="1" applyFill="1" applyBorder="1" applyAlignment="1">
      <alignment horizontal="center" vertical="top"/>
    </xf>
    <xf numFmtId="165" fontId="14" fillId="11" borderId="1" xfId="0" applyNumberFormat="1" applyFont="1" applyFill="1" applyBorder="1" applyAlignment="1">
      <alignment horizontal="center" vertical="top"/>
    </xf>
    <xf numFmtId="0" fontId="14" fillId="0" borderId="52" xfId="0" applyFont="1" applyBorder="1" applyAlignment="1">
      <alignment horizontal="justify" vertical="center"/>
    </xf>
    <xf numFmtId="165" fontId="14" fillId="1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30" fillId="0" borderId="45" xfId="0" applyFont="1" applyBorder="1" applyAlignment="1">
      <alignment horizontal="center" vertical="center" wrapText="1"/>
    </xf>
    <xf numFmtId="165" fontId="14" fillId="0" borderId="70" xfId="0" applyNumberFormat="1" applyFont="1" applyBorder="1" applyAlignment="1">
      <alignment horizontal="center" vertical="top"/>
    </xf>
    <xf numFmtId="49" fontId="14" fillId="0" borderId="31" xfId="0" applyNumberFormat="1" applyFont="1" applyBorder="1" applyAlignment="1">
      <alignment horizontal="left" wrapText="1" shrinkToFit="1"/>
    </xf>
    <xf numFmtId="0" fontId="14" fillId="0" borderId="5" xfId="0" applyFont="1" applyBorder="1" applyAlignment="1">
      <alignment horizontal="left" vertical="top" wrapText="1"/>
    </xf>
    <xf numFmtId="0" fontId="14" fillId="0" borderId="7" xfId="0" applyFont="1" applyBorder="1" applyAlignment="1">
      <alignment horizontal="left" vertical="top" wrapText="1"/>
    </xf>
    <xf numFmtId="49" fontId="14" fillId="0" borderId="36" xfId="0" applyNumberFormat="1" applyFont="1" applyBorder="1" applyAlignment="1">
      <alignment vertical="top" wrapText="1" shrinkToFit="1"/>
    </xf>
    <xf numFmtId="0" fontId="14" fillId="0" borderId="56" xfId="0" applyFont="1" applyBorder="1" applyAlignment="1">
      <alignment horizontal="center" vertical="top" wrapText="1"/>
    </xf>
    <xf numFmtId="0" fontId="14" fillId="0" borderId="56" xfId="0" applyFont="1" applyBorder="1" applyAlignment="1">
      <alignment horizontal="left" vertical="top"/>
    </xf>
    <xf numFmtId="0" fontId="14" fillId="0" borderId="57" xfId="0" applyFont="1" applyBorder="1" applyAlignment="1">
      <alignment horizontal="left" vertical="top" wrapText="1"/>
    </xf>
    <xf numFmtId="0" fontId="14" fillId="0" borderId="37" xfId="0" applyFont="1" applyBorder="1"/>
    <xf numFmtId="0" fontId="14" fillId="0" borderId="35" xfId="0" applyFont="1" applyBorder="1" applyAlignment="1">
      <alignment horizontal="center"/>
    </xf>
    <xf numFmtId="0" fontId="14" fillId="0" borderId="34" xfId="0" applyFont="1" applyBorder="1" applyAlignment="1">
      <alignment horizontal="center"/>
    </xf>
    <xf numFmtId="0" fontId="14" fillId="0" borderId="73" xfId="0" applyFont="1" applyBorder="1"/>
    <xf numFmtId="0" fontId="14" fillId="0" borderId="64" xfId="0" applyFont="1" applyBorder="1"/>
    <xf numFmtId="0" fontId="14" fillId="0" borderId="63" xfId="0" applyFont="1" applyBorder="1"/>
    <xf numFmtId="49" fontId="14" fillId="0" borderId="32" xfId="0" applyNumberFormat="1" applyFont="1" applyBorder="1" applyAlignment="1">
      <alignment horizontal="left" vertical="top" wrapText="1" shrinkToFit="1"/>
    </xf>
    <xf numFmtId="0" fontId="14" fillId="0" borderId="1" xfId="0" applyFont="1" applyBorder="1" applyAlignment="1">
      <alignment horizontal="left" vertical="top"/>
    </xf>
    <xf numFmtId="0" fontId="30" fillId="0" borderId="0" xfId="0" applyFont="1" applyAlignment="1">
      <alignment horizontal="center" vertical="top"/>
    </xf>
    <xf numFmtId="49" fontId="62" fillId="0" borderId="0" xfId="0" applyNumberFormat="1" applyFont="1" applyAlignment="1">
      <alignment vertical="top" wrapText="1"/>
    </xf>
    <xf numFmtId="0" fontId="70" fillId="0" borderId="28" xfId="0" applyFont="1" applyBorder="1" applyAlignment="1">
      <alignment horizontal="center" wrapText="1"/>
    </xf>
    <xf numFmtId="0" fontId="70" fillId="0" borderId="15" xfId="0" applyFont="1" applyBorder="1" applyAlignment="1">
      <alignment horizontal="center" wrapText="1"/>
    </xf>
    <xf numFmtId="165" fontId="53" fillId="4" borderId="28" xfId="0" applyNumberFormat="1" applyFont="1" applyFill="1" applyBorder="1" applyAlignment="1">
      <alignment horizontal="center" vertical="top" wrapText="1"/>
    </xf>
    <xf numFmtId="165" fontId="54" fillId="0" borderId="2" xfId="0" applyNumberFormat="1" applyFont="1" applyBorder="1" applyAlignment="1">
      <alignment horizontal="center" vertical="top" wrapText="1"/>
    </xf>
    <xf numFmtId="165" fontId="54" fillId="0" borderId="8" xfId="0" applyNumberFormat="1" applyFont="1" applyBorder="1" applyAlignment="1">
      <alignment horizontal="center" vertical="top" wrapText="1"/>
    </xf>
    <xf numFmtId="165" fontId="54" fillId="0" borderId="30" xfId="0" applyNumberFormat="1" applyFont="1" applyBorder="1" applyAlignment="1">
      <alignment horizontal="center" vertical="top" wrapText="1"/>
    </xf>
    <xf numFmtId="165" fontId="54" fillId="0" borderId="38" xfId="0" applyNumberFormat="1" applyFont="1" applyBorder="1" applyAlignment="1">
      <alignment horizontal="center" vertical="top" wrapText="1"/>
    </xf>
    <xf numFmtId="165" fontId="25" fillId="0" borderId="30" xfId="33" applyNumberFormat="1" applyFont="1" applyBorder="1" applyAlignment="1">
      <alignment horizontal="center" vertical="top" wrapText="1"/>
    </xf>
    <xf numFmtId="165" fontId="25" fillId="0" borderId="38" xfId="33" applyNumberFormat="1" applyFont="1" applyBorder="1" applyAlignment="1">
      <alignment horizontal="center" vertical="top" wrapText="1"/>
    </xf>
    <xf numFmtId="165" fontId="54" fillId="0" borderId="3" xfId="0" applyNumberFormat="1" applyFont="1" applyBorder="1" applyAlignment="1">
      <alignment horizontal="center" vertical="top" wrapText="1"/>
    </xf>
    <xf numFmtId="165" fontId="54" fillId="0" borderId="47" xfId="0" applyNumberFormat="1" applyFont="1" applyBorder="1" applyAlignment="1">
      <alignment horizontal="center" vertical="top" wrapText="1"/>
    </xf>
    <xf numFmtId="165" fontId="53" fillId="4" borderId="28" xfId="0" applyNumberFormat="1" applyFont="1" applyFill="1" applyBorder="1" applyAlignment="1">
      <alignment vertical="top" wrapText="1"/>
    </xf>
    <xf numFmtId="0" fontId="14" fillId="5" borderId="5" xfId="0" applyFont="1" applyFill="1" applyBorder="1" applyAlignment="1">
      <alignment vertical="top" wrapText="1"/>
    </xf>
    <xf numFmtId="0" fontId="14" fillId="5" borderId="1" xfId="0" applyFont="1" applyFill="1" applyBorder="1" applyAlignment="1">
      <alignment wrapText="1"/>
    </xf>
    <xf numFmtId="165" fontId="54" fillId="0" borderId="59" xfId="0" applyNumberFormat="1" applyFont="1" applyBorder="1" applyAlignment="1">
      <alignment horizontal="center" vertical="top" wrapText="1"/>
    </xf>
    <xf numFmtId="165" fontId="54" fillId="0" borderId="70" xfId="0" applyNumberFormat="1" applyFont="1" applyBorder="1" applyAlignment="1">
      <alignment horizontal="center" vertical="top" wrapText="1"/>
    </xf>
    <xf numFmtId="165" fontId="54" fillId="0" borderId="21" xfId="0" applyNumberFormat="1" applyFont="1" applyBorder="1" applyAlignment="1">
      <alignment horizontal="center" vertical="top" wrapText="1"/>
    </xf>
    <xf numFmtId="165" fontId="54" fillId="0" borderId="22" xfId="0" applyNumberFormat="1" applyFont="1" applyBorder="1" applyAlignment="1">
      <alignment horizontal="center" vertical="top" wrapText="1"/>
    </xf>
    <xf numFmtId="165" fontId="53" fillId="4" borderId="15" xfId="0" applyNumberFormat="1" applyFont="1" applyFill="1" applyBorder="1" applyAlignment="1">
      <alignment vertical="top" wrapText="1"/>
    </xf>
    <xf numFmtId="165" fontId="54" fillId="0" borderId="28" xfId="0" applyNumberFormat="1" applyFont="1" applyBorder="1" applyAlignment="1">
      <alignment vertical="top" wrapText="1"/>
    </xf>
    <xf numFmtId="165" fontId="54" fillId="0" borderId="15" xfId="0" applyNumberFormat="1" applyFont="1" applyBorder="1" applyAlignment="1">
      <alignment vertical="top" wrapText="1"/>
    </xf>
    <xf numFmtId="2" fontId="33" fillId="0" borderId="0" xfId="0" applyNumberFormat="1" applyFont="1" applyAlignment="1">
      <alignment vertical="top"/>
    </xf>
    <xf numFmtId="165" fontId="14" fillId="0" borderId="59" xfId="0" applyNumberFormat="1" applyFont="1" applyBorder="1" applyAlignment="1">
      <alignment vertical="top" wrapText="1"/>
    </xf>
    <xf numFmtId="165" fontId="14" fillId="0" borderId="21" xfId="0" applyNumberFormat="1" applyFont="1" applyBorder="1" applyAlignment="1">
      <alignmen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3" fillId="2" borderId="29" xfId="0" applyNumberFormat="1" applyFont="1" applyFill="1" applyBorder="1" applyAlignment="1">
      <alignment horizontal="center" vertical="top"/>
    </xf>
    <xf numFmtId="0" fontId="26" fillId="7" borderId="11" xfId="7" applyFont="1" applyFill="1" applyBorder="1" applyAlignment="1">
      <alignment horizontal="left" vertical="top" wrapText="1"/>
    </xf>
    <xf numFmtId="0" fontId="14" fillId="0" borderId="21" xfId="0" applyFont="1" applyBorder="1" applyAlignment="1">
      <alignment vertical="top" wrapText="1"/>
    </xf>
    <xf numFmtId="2" fontId="25" fillId="0" borderId="59" xfId="7" applyNumberFormat="1" applyFont="1" applyBorder="1" applyAlignment="1">
      <alignment horizontal="center" wrapText="1"/>
    </xf>
    <xf numFmtId="2" fontId="25" fillId="0" borderId="70" xfId="7" applyNumberFormat="1" applyFont="1" applyBorder="1" applyAlignment="1">
      <alignment horizontal="center" wrapText="1"/>
    </xf>
    <xf numFmtId="2" fontId="25" fillId="0" borderId="21" xfId="7" applyNumberFormat="1" applyFont="1" applyBorder="1" applyAlignment="1">
      <alignment horizontal="center" wrapText="1"/>
    </xf>
    <xf numFmtId="2" fontId="25" fillId="0" borderId="22" xfId="7" applyNumberFormat="1" applyFont="1" applyBorder="1" applyAlignment="1">
      <alignment horizontal="center" wrapText="1"/>
    </xf>
    <xf numFmtId="2" fontId="22" fillId="4" borderId="15" xfId="7" applyNumberFormat="1" applyFont="1" applyFill="1" applyBorder="1" applyAlignment="1">
      <alignment vertical="top" wrapText="1"/>
    </xf>
    <xf numFmtId="2" fontId="25" fillId="0" borderId="31" xfId="7" applyNumberFormat="1" applyFont="1" applyBorder="1" applyAlignment="1">
      <alignment vertical="top" wrapText="1"/>
    </xf>
    <xf numFmtId="2" fontId="86" fillId="0" borderId="2" xfId="0" applyNumberFormat="1" applyFont="1" applyBorder="1" applyAlignment="1">
      <alignment horizontal="center" vertical="top" wrapText="1"/>
    </xf>
    <xf numFmtId="2" fontId="86" fillId="0" borderId="30" xfId="0" applyNumberFormat="1" applyFont="1" applyBorder="1" applyAlignment="1">
      <alignment horizontal="center" vertical="top" wrapText="1"/>
    </xf>
    <xf numFmtId="0" fontId="35" fillId="0" borderId="2" xfId="0" applyFont="1" applyBorder="1" applyAlignment="1">
      <alignment horizontal="center" vertical="top"/>
    </xf>
    <xf numFmtId="165" fontId="35" fillId="0" borderId="2" xfId="0" applyNumberFormat="1" applyFont="1" applyBorder="1" applyAlignment="1">
      <alignment horizontal="center" vertical="top"/>
    </xf>
    <xf numFmtId="165" fontId="35" fillId="5" borderId="30" xfId="0" applyNumberFormat="1" applyFont="1" applyFill="1" applyBorder="1" applyAlignment="1">
      <alignment horizontal="center" vertical="top"/>
    </xf>
    <xf numFmtId="165" fontId="35" fillId="10" borderId="33" xfId="0" applyNumberFormat="1" applyFont="1" applyFill="1" applyBorder="1" applyAlignment="1">
      <alignment horizontal="left" vertical="center" wrapText="1"/>
    </xf>
    <xf numFmtId="0" fontId="35" fillId="5" borderId="35" xfId="0" applyFont="1" applyFill="1" applyBorder="1" applyAlignment="1">
      <alignment horizontal="center" vertical="top"/>
    </xf>
    <xf numFmtId="0" fontId="29" fillId="0" borderId="23" xfId="0" applyFont="1" applyBorder="1" applyAlignment="1">
      <alignment horizontal="left" vertical="top" wrapText="1"/>
    </xf>
    <xf numFmtId="0" fontId="15" fillId="0" borderId="22" xfId="0" applyFont="1" applyBorder="1" applyAlignment="1">
      <alignment horizontal="left" vertical="top"/>
    </xf>
    <xf numFmtId="0" fontId="15" fillId="0" borderId="24" xfId="0" applyFont="1" applyBorder="1" applyAlignment="1">
      <alignment horizontal="left" vertical="top"/>
    </xf>
    <xf numFmtId="0" fontId="14" fillId="5" borderId="0" xfId="0" applyFont="1" applyFill="1" applyAlignment="1">
      <alignment vertical="center" wrapText="1"/>
    </xf>
    <xf numFmtId="0" fontId="15" fillId="7" borderId="0" xfId="0" applyFont="1" applyFill="1"/>
    <xf numFmtId="0" fontId="11" fillId="7" borderId="12" xfId="0" applyFont="1" applyFill="1" applyBorder="1" applyAlignment="1">
      <alignment vertical="top" wrapText="1"/>
    </xf>
    <xf numFmtId="49" fontId="74" fillId="7" borderId="28" xfId="0" applyNumberFormat="1" applyFont="1" applyFill="1" applyBorder="1" applyAlignment="1">
      <alignment horizontal="center" vertical="top"/>
    </xf>
    <xf numFmtId="0" fontId="14" fillId="5" borderId="15" xfId="0" applyFont="1" applyFill="1" applyBorder="1" applyAlignment="1">
      <alignment vertical="top"/>
    </xf>
    <xf numFmtId="0" fontId="14" fillId="5" borderId="65" xfId="0" applyFont="1" applyFill="1" applyBorder="1" applyAlignment="1">
      <alignment vertical="top"/>
    </xf>
    <xf numFmtId="165" fontId="14" fillId="0" borderId="59" xfId="0" applyNumberFormat="1" applyFont="1" applyBorder="1" applyAlignment="1">
      <alignment horizontal="center" vertical="center"/>
    </xf>
    <xf numFmtId="165" fontId="14" fillId="10" borderId="59" xfId="0" applyNumberFormat="1" applyFont="1" applyFill="1" applyBorder="1" applyAlignment="1">
      <alignment horizontal="center" vertical="center"/>
    </xf>
    <xf numFmtId="165" fontId="14" fillId="0" borderId="70" xfId="0" applyNumberFormat="1" applyFont="1" applyBorder="1" applyAlignment="1">
      <alignment horizontal="center" vertical="center"/>
    </xf>
    <xf numFmtId="0" fontId="14" fillId="0" borderId="36" xfId="0" applyFont="1" applyBorder="1" applyAlignment="1">
      <alignment horizontal="left" vertical="top" wrapText="1"/>
    </xf>
    <xf numFmtId="165" fontId="14" fillId="5" borderId="59" xfId="0" applyNumberFormat="1" applyFont="1" applyFill="1" applyBorder="1" applyAlignment="1">
      <alignment horizontal="center" vertical="center"/>
    </xf>
    <xf numFmtId="165" fontId="14" fillId="5" borderId="70" xfId="0" applyNumberFormat="1" applyFont="1" applyFill="1" applyBorder="1" applyAlignment="1">
      <alignment horizontal="center" vertical="center"/>
    </xf>
    <xf numFmtId="165" fontId="25" fillId="10" borderId="17" xfId="0" applyNumberFormat="1" applyFont="1" applyFill="1" applyBorder="1" applyAlignment="1">
      <alignment horizontal="center" vertical="center" wrapText="1"/>
    </xf>
    <xf numFmtId="165" fontId="14" fillId="0" borderId="30" xfId="0" applyNumberFormat="1" applyFont="1" applyBorder="1" applyAlignment="1">
      <alignment horizontal="center" vertical="center"/>
    </xf>
    <xf numFmtId="165" fontId="14" fillId="10" borderId="30" xfId="0" applyNumberFormat="1" applyFont="1" applyFill="1" applyBorder="1" applyAlignment="1">
      <alignment horizontal="center" vertical="center"/>
    </xf>
    <xf numFmtId="165" fontId="14" fillId="0" borderId="38" xfId="0" applyNumberFormat="1" applyFont="1" applyBorder="1" applyAlignment="1">
      <alignment horizontal="center" vertical="center"/>
    </xf>
    <xf numFmtId="0" fontId="14" fillId="0" borderId="34" xfId="0" applyFont="1" applyBorder="1" applyAlignment="1">
      <alignment horizontal="left" vertical="top" wrapText="1"/>
    </xf>
    <xf numFmtId="165" fontId="14" fillId="5" borderId="30" xfId="0" applyNumberFormat="1" applyFont="1" applyFill="1" applyBorder="1" applyAlignment="1">
      <alignment horizontal="center" vertical="center"/>
    </xf>
    <xf numFmtId="165" fontId="14" fillId="5" borderId="38" xfId="0" applyNumberFormat="1" applyFont="1" applyFill="1" applyBorder="1" applyAlignment="1">
      <alignment horizontal="center" vertical="center"/>
    </xf>
    <xf numFmtId="2" fontId="14" fillId="0" borderId="30" xfId="0" applyNumberFormat="1" applyFont="1" applyBorder="1" applyAlignment="1">
      <alignment horizontal="center" vertical="center"/>
    </xf>
    <xf numFmtId="0" fontId="11" fillId="0" borderId="33" xfId="0" applyFont="1" applyBorder="1" applyAlignment="1">
      <alignment vertical="top" wrapText="1"/>
    </xf>
    <xf numFmtId="0" fontId="11" fillId="0" borderId="35" xfId="0" applyFont="1" applyBorder="1" applyAlignment="1">
      <alignment vertical="top" wrapText="1"/>
    </xf>
    <xf numFmtId="165" fontId="15" fillId="11" borderId="10" xfId="0" applyNumberFormat="1" applyFont="1" applyFill="1" applyBorder="1" applyAlignment="1">
      <alignment horizontal="center" vertical="top"/>
    </xf>
    <xf numFmtId="0" fontId="14" fillId="0" borderId="32" xfId="0" applyFont="1" applyBorder="1" applyAlignment="1">
      <alignment horizontal="left" vertical="top"/>
    </xf>
    <xf numFmtId="0" fontId="14" fillId="0" borderId="17" xfId="0" applyFont="1" applyBorder="1" applyAlignment="1">
      <alignment vertical="top"/>
    </xf>
    <xf numFmtId="49" fontId="14" fillId="10" borderId="35" xfId="0" applyNumberFormat="1" applyFont="1" applyFill="1" applyBorder="1" applyAlignment="1">
      <alignment vertical="center" wrapText="1"/>
    </xf>
    <xf numFmtId="49" fontId="14" fillId="10" borderId="34" xfId="0" applyNumberFormat="1" applyFont="1" applyFill="1" applyBorder="1" applyAlignment="1">
      <alignment vertical="center" wrapText="1"/>
    </xf>
    <xf numFmtId="0" fontId="14" fillId="0" borderId="52" xfId="0" applyFont="1" applyBorder="1" applyAlignment="1">
      <alignment horizontal="left" vertical="top"/>
    </xf>
    <xf numFmtId="9" fontId="14" fillId="0" borderId="1" xfId="0" applyNumberFormat="1" applyFont="1" applyBorder="1" applyAlignment="1">
      <alignment horizontal="left" vertical="top"/>
    </xf>
    <xf numFmtId="9" fontId="14" fillId="0" borderId="45" xfId="0" applyNumberFormat="1" applyFont="1" applyBorder="1" applyAlignment="1">
      <alignment horizontal="left" vertical="top"/>
    </xf>
    <xf numFmtId="0" fontId="14" fillId="0" borderId="5" xfId="0" applyFont="1" applyBorder="1" applyAlignment="1">
      <alignment vertical="top"/>
    </xf>
    <xf numFmtId="0" fontId="74" fillId="0" borderId="15" xfId="0" applyFont="1" applyBorder="1" applyAlignment="1">
      <alignment vertical="top"/>
    </xf>
    <xf numFmtId="0" fontId="14" fillId="0" borderId="11" xfId="0" applyFont="1" applyBorder="1" applyAlignment="1">
      <alignment wrapText="1"/>
    </xf>
    <xf numFmtId="0" fontId="14" fillId="0" borderId="65" xfId="0" applyFont="1" applyBorder="1" applyAlignment="1">
      <alignment vertical="top"/>
    </xf>
    <xf numFmtId="0" fontId="14" fillId="5" borderId="65" xfId="0"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4" fillId="0" borderId="7" xfId="0" applyFont="1" applyBorder="1" applyAlignment="1">
      <alignment horizontal="center" vertical="center"/>
    </xf>
    <xf numFmtId="0" fontId="11" fillId="0" borderId="22" xfId="0" applyFont="1" applyBorder="1" applyAlignment="1">
      <alignment horizontal="left" vertical="top" wrapText="1"/>
    </xf>
    <xf numFmtId="0" fontId="11" fillId="0" borderId="1" xfId="0" applyFont="1" applyBorder="1"/>
    <xf numFmtId="165" fontId="14" fillId="0" borderId="60" xfId="0" applyNumberFormat="1" applyFont="1" applyBorder="1" applyAlignment="1">
      <alignment horizontal="center" vertical="center"/>
    </xf>
    <xf numFmtId="0" fontId="15" fillId="11" borderId="10" xfId="0" applyFont="1" applyFill="1" applyBorder="1" applyAlignment="1">
      <alignment horizontal="center" vertical="center"/>
    </xf>
    <xf numFmtId="165" fontId="15" fillId="11" borderId="4" xfId="0" applyNumberFormat="1" applyFont="1" applyFill="1" applyBorder="1" applyAlignment="1">
      <alignment horizontal="center" vertical="center"/>
    </xf>
    <xf numFmtId="0" fontId="14" fillId="0" borderId="2" xfId="0" applyFont="1" applyBorder="1" applyAlignment="1">
      <alignment horizontal="center" vertical="center"/>
    </xf>
    <xf numFmtId="165" fontId="14" fillId="0" borderId="2" xfId="0" applyNumberFormat="1" applyFont="1" applyBorder="1" applyAlignment="1">
      <alignment horizontal="center" vertical="center"/>
    </xf>
    <xf numFmtId="165" fontId="14" fillId="10" borderId="2" xfId="0" applyNumberFormat="1" applyFont="1" applyFill="1" applyBorder="1" applyAlignment="1">
      <alignment horizontal="center" vertical="center"/>
    </xf>
    <xf numFmtId="165" fontId="14" fillId="0" borderId="25" xfId="0" applyNumberFormat="1" applyFont="1" applyBorder="1" applyAlignment="1">
      <alignment horizontal="center" vertical="center"/>
    </xf>
    <xf numFmtId="0" fontId="14" fillId="5" borderId="31" xfId="0" applyFont="1" applyFill="1" applyBorder="1" applyAlignment="1">
      <alignment horizontal="left" vertical="top" wrapText="1"/>
    </xf>
    <xf numFmtId="2" fontId="53" fillId="4" borderId="15" xfId="0" applyNumberFormat="1" applyFont="1" applyFill="1" applyBorder="1" applyAlignment="1">
      <alignment horizontal="center" vertical="top" wrapText="1"/>
    </xf>
    <xf numFmtId="2" fontId="34" fillId="9" borderId="28" xfId="0" applyNumberFormat="1" applyFont="1" applyFill="1" applyBorder="1" applyAlignment="1">
      <alignment vertical="top" wrapText="1"/>
    </xf>
    <xf numFmtId="0" fontId="30" fillId="0" borderId="59" xfId="0" applyFont="1" applyBorder="1" applyAlignment="1">
      <alignment horizontal="center" vertical="top"/>
    </xf>
    <xf numFmtId="165" fontId="30" fillId="0" borderId="59" xfId="0" applyNumberFormat="1" applyFont="1" applyBorder="1" applyAlignment="1">
      <alignment horizontal="center" vertical="center"/>
    </xf>
    <xf numFmtId="2" fontId="93" fillId="0" borderId="2" xfId="0" applyNumberFormat="1" applyFont="1" applyBorder="1" applyAlignment="1">
      <alignment horizontal="center" vertical="top" wrapText="1"/>
    </xf>
    <xf numFmtId="2" fontId="93" fillId="0" borderId="59" xfId="0" applyNumberFormat="1" applyFont="1" applyBorder="1" applyAlignment="1">
      <alignment horizontal="center" vertical="top" wrapText="1"/>
    </xf>
    <xf numFmtId="2" fontId="54" fillId="0" borderId="70" xfId="0" applyNumberFormat="1" applyFont="1" applyBorder="1" applyAlignment="1">
      <alignment horizontal="center" vertical="top" wrapText="1"/>
    </xf>
    <xf numFmtId="2" fontId="54" fillId="0" borderId="59" xfId="0" applyNumberFormat="1" applyFont="1" applyBorder="1" applyAlignment="1">
      <alignment horizontal="center" vertical="top" wrapText="1"/>
    </xf>
    <xf numFmtId="2" fontId="54" fillId="0" borderId="21" xfId="0" applyNumberFormat="1" applyFont="1" applyBorder="1" applyAlignment="1">
      <alignment horizontal="center" vertical="top" wrapText="1"/>
    </xf>
    <xf numFmtId="2" fontId="54" fillId="0" borderId="22" xfId="0" applyNumberFormat="1" applyFont="1" applyBorder="1" applyAlignment="1">
      <alignment horizontal="center" vertical="top" wrapText="1"/>
    </xf>
    <xf numFmtId="2" fontId="53" fillId="4" borderId="15" xfId="0" applyNumberFormat="1" applyFont="1" applyFill="1" applyBorder="1" applyAlignment="1">
      <alignment vertical="top" wrapText="1"/>
    </xf>
    <xf numFmtId="2" fontId="54" fillId="0" borderId="31" xfId="0" applyNumberFormat="1" applyFont="1" applyBorder="1" applyAlignment="1">
      <alignment vertical="top" wrapText="1"/>
    </xf>
    <xf numFmtId="2" fontId="34" fillId="9" borderId="15" xfId="0" applyNumberFormat="1" applyFont="1" applyFill="1" applyBorder="1" applyAlignment="1">
      <alignment vertical="top" wrapText="1"/>
    </xf>
    <xf numFmtId="0" fontId="35" fillId="0" borderId="59" xfId="7" applyFont="1" applyBorder="1" applyAlignment="1">
      <alignment horizontal="center" vertical="top"/>
    </xf>
    <xf numFmtId="165" fontId="35" fillId="0" borderId="59" xfId="7" applyNumberFormat="1" applyFont="1" applyBorder="1" applyAlignment="1">
      <alignment horizontal="center" vertical="top"/>
    </xf>
    <xf numFmtId="2" fontId="94" fillId="0" borderId="30" xfId="7" applyNumberFormat="1" applyFont="1" applyBorder="1" applyAlignment="1">
      <alignment horizontal="center" wrapText="1"/>
    </xf>
    <xf numFmtId="0" fontId="47" fillId="0" borderId="66" xfId="7" applyFont="1" applyBorder="1" applyAlignment="1">
      <alignment horizontal="center" vertical="center"/>
    </xf>
    <xf numFmtId="0" fontId="47" fillId="0" borderId="7" xfId="7" applyFont="1" applyBorder="1" applyAlignment="1">
      <alignment horizontal="center" vertical="top"/>
    </xf>
    <xf numFmtId="165" fontId="35" fillId="0" borderId="3" xfId="7" applyNumberFormat="1" applyFont="1" applyBorder="1" applyAlignment="1">
      <alignment horizontal="center" vertical="top" wrapText="1"/>
    </xf>
    <xf numFmtId="165" fontId="35" fillId="5" borderId="47" xfId="7" applyNumberFormat="1" applyFont="1" applyFill="1" applyBorder="1" applyAlignment="1">
      <alignment horizontal="center" vertical="top" wrapText="1"/>
    </xf>
    <xf numFmtId="165" fontId="35" fillId="0" borderId="30" xfId="7" applyNumberFormat="1" applyFont="1" applyBorder="1" applyAlignment="1">
      <alignment horizontal="center" vertical="top" wrapText="1"/>
    </xf>
    <xf numFmtId="0" fontId="30" fillId="0" borderId="2" xfId="0" applyFont="1" applyBorder="1" applyAlignment="1">
      <alignment horizontal="center" vertical="top"/>
    </xf>
    <xf numFmtId="165" fontId="30" fillId="0" borderId="2" xfId="0" applyNumberFormat="1" applyFont="1" applyBorder="1" applyAlignment="1">
      <alignment horizontal="center" vertical="top"/>
    </xf>
    <xf numFmtId="0" fontId="30" fillId="0" borderId="30" xfId="0" applyFont="1" applyBorder="1" applyAlignment="1">
      <alignment horizontal="center" vertical="top"/>
    </xf>
    <xf numFmtId="165" fontId="30" fillId="0" borderId="30" xfId="0" applyNumberFormat="1" applyFont="1" applyBorder="1" applyAlignment="1">
      <alignment horizontal="center" vertical="top"/>
    </xf>
    <xf numFmtId="165" fontId="93" fillId="0" borderId="2" xfId="0" applyNumberFormat="1" applyFont="1" applyBorder="1" applyAlignment="1">
      <alignment horizontal="center" vertical="top" wrapText="1"/>
    </xf>
    <xf numFmtId="165" fontId="93" fillId="0" borderId="59" xfId="0" applyNumberFormat="1" applyFont="1" applyBorder="1" applyAlignment="1">
      <alignment horizontal="center" vertical="top" wrapText="1"/>
    </xf>
    <xf numFmtId="165" fontId="93" fillId="0" borderId="30" xfId="0" applyNumberFormat="1" applyFont="1" applyBorder="1" applyAlignment="1">
      <alignment horizontal="center" vertical="top" wrapText="1"/>
    </xf>
    <xf numFmtId="165" fontId="93" fillId="0" borderId="21" xfId="0" applyNumberFormat="1" applyFont="1" applyBorder="1" applyAlignment="1">
      <alignment horizontal="center" vertical="top" wrapText="1"/>
    </xf>
    <xf numFmtId="165" fontId="30" fillId="5" borderId="59" xfId="0" applyNumberFormat="1" applyFont="1" applyFill="1" applyBorder="1" applyAlignment="1">
      <alignment horizontal="center" vertical="top"/>
    </xf>
    <xf numFmtId="165" fontId="30" fillId="5" borderId="2" xfId="0" applyNumberFormat="1" applyFont="1" applyFill="1" applyBorder="1" applyAlignment="1">
      <alignment horizontal="center" vertical="top"/>
    </xf>
    <xf numFmtId="2" fontId="30" fillId="0" borderId="0" xfId="0" applyNumberFormat="1" applyFont="1" applyAlignment="1">
      <alignment horizontal="center" vertical="top"/>
    </xf>
    <xf numFmtId="2" fontId="93" fillId="0" borderId="30" xfId="0" applyNumberFormat="1" applyFont="1" applyBorder="1" applyAlignment="1">
      <alignment horizontal="center" vertical="top" wrapText="1"/>
    </xf>
    <xf numFmtId="2" fontId="54" fillId="0" borderId="28" xfId="0" applyNumberFormat="1" applyFont="1" applyBorder="1" applyAlignment="1">
      <alignment vertical="top" wrapText="1"/>
    </xf>
    <xf numFmtId="2" fontId="54" fillId="0" borderId="15" xfId="0" applyNumberFormat="1" applyFont="1" applyBorder="1" applyAlignment="1">
      <alignment vertical="top" wrapText="1"/>
    </xf>
    <xf numFmtId="2" fontId="30" fillId="0" borderId="0" xfId="7" applyNumberFormat="1" applyFont="1"/>
    <xf numFmtId="165" fontId="30" fillId="5" borderId="0" xfId="7" applyNumberFormat="1" applyFont="1" applyFill="1"/>
    <xf numFmtId="49" fontId="26" fillId="2" borderId="28" xfId="7" applyNumberFormat="1" applyFont="1" applyFill="1" applyBorder="1" applyAlignment="1">
      <alignment horizontal="center" vertical="top"/>
    </xf>
    <xf numFmtId="0" fontId="27" fillId="7" borderId="15" xfId="7" applyFont="1" applyFill="1" applyBorder="1" applyAlignment="1">
      <alignment horizontal="center" vertical="top"/>
    </xf>
    <xf numFmtId="165" fontId="27" fillId="7" borderId="28" xfId="7" applyNumberFormat="1" applyFont="1" applyFill="1" applyBorder="1" applyAlignment="1">
      <alignment horizontal="center" vertical="top" wrapText="1"/>
    </xf>
    <xf numFmtId="0" fontId="27" fillId="7" borderId="11" xfId="7" applyFont="1" applyFill="1" applyBorder="1" applyAlignment="1">
      <alignment horizontal="left" vertical="top" wrapText="1"/>
    </xf>
    <xf numFmtId="0" fontId="26" fillId="7" borderId="12" xfId="7" applyFont="1" applyFill="1" applyBorder="1" applyAlignment="1">
      <alignment horizontal="left" vertical="top" wrapText="1"/>
    </xf>
    <xf numFmtId="49" fontId="46" fillId="2" borderId="39" xfId="7" applyNumberFormat="1" applyFont="1" applyFill="1" applyBorder="1" applyAlignment="1">
      <alignment horizontal="center" vertical="top"/>
    </xf>
    <xf numFmtId="0" fontId="31" fillId="5" borderId="29" xfId="7" applyFont="1" applyFill="1" applyBorder="1" applyAlignment="1">
      <alignment horizontal="center" vertical="top" wrapText="1"/>
    </xf>
    <xf numFmtId="0" fontId="31" fillId="5" borderId="40" xfId="7" applyFont="1" applyFill="1" applyBorder="1" applyAlignment="1">
      <alignment horizontal="center" vertical="top" wrapText="1"/>
    </xf>
    <xf numFmtId="49" fontId="46" fillId="2" borderId="23" xfId="7" applyNumberFormat="1" applyFont="1" applyFill="1" applyBorder="1" applyAlignment="1">
      <alignment horizontal="center" vertical="top"/>
    </xf>
    <xf numFmtId="0" fontId="87" fillId="0" borderId="53" xfId="0" applyFont="1" applyBorder="1" applyAlignment="1">
      <alignment horizontal="left" vertical="top" wrapText="1"/>
    </xf>
    <xf numFmtId="0" fontId="87" fillId="0" borderId="53" xfId="0" applyFont="1" applyBorder="1" applyAlignment="1">
      <alignment horizontal="center" vertical="top" wrapText="1"/>
    </xf>
    <xf numFmtId="0" fontId="29" fillId="5" borderId="0" xfId="0" applyFont="1" applyFill="1" applyAlignment="1">
      <alignment horizontal="center" vertical="top"/>
    </xf>
    <xf numFmtId="165" fontId="29" fillId="0" borderId="0" xfId="7" applyNumberFormat="1" applyFont="1"/>
    <xf numFmtId="165" fontId="63" fillId="5" borderId="25" xfId="0" applyNumberFormat="1" applyFont="1" applyFill="1" applyBorder="1" applyAlignment="1">
      <alignment horizontal="center" vertical="top"/>
    </xf>
    <xf numFmtId="165" fontId="63" fillId="0" borderId="59" xfId="0" applyNumberFormat="1" applyFont="1" applyBorder="1" applyAlignment="1">
      <alignment horizontal="center" vertical="top"/>
    </xf>
    <xf numFmtId="165" fontId="63" fillId="0" borderId="2" xfId="0" applyNumberFormat="1" applyFont="1" applyBorder="1" applyAlignment="1">
      <alignment horizontal="center" vertical="top"/>
    </xf>
    <xf numFmtId="2" fontId="63" fillId="0" borderId="59" xfId="0" applyNumberFormat="1" applyFont="1" applyBorder="1" applyAlignment="1">
      <alignment horizontal="center" vertical="top"/>
    </xf>
    <xf numFmtId="165" fontId="29" fillId="0" borderId="59" xfId="0" applyNumberFormat="1" applyFont="1" applyBorder="1" applyAlignment="1">
      <alignment horizontal="center" vertical="top" wrapText="1"/>
    </xf>
    <xf numFmtId="165" fontId="29" fillId="0" borderId="70" xfId="0" applyNumberFormat="1" applyFont="1" applyBorder="1" applyAlignment="1">
      <alignment horizontal="center" vertical="top" wrapText="1"/>
    </xf>
    <xf numFmtId="165" fontId="29" fillId="0" borderId="21" xfId="0" applyNumberFormat="1" applyFont="1" applyBorder="1" applyAlignment="1">
      <alignment horizontal="center" vertical="top" wrapText="1"/>
    </xf>
    <xf numFmtId="165" fontId="29" fillId="0" borderId="22" xfId="0" applyNumberFormat="1" applyFont="1" applyBorder="1" applyAlignment="1">
      <alignment horizontal="center" vertical="top" wrapText="1"/>
    </xf>
    <xf numFmtId="2" fontId="26" fillId="4" borderId="15" xfId="0" applyNumberFormat="1" applyFont="1" applyFill="1" applyBorder="1" applyAlignment="1">
      <alignment vertical="top" wrapText="1"/>
    </xf>
    <xf numFmtId="2" fontId="26" fillId="4" borderId="21" xfId="0" applyNumberFormat="1" applyFont="1" applyFill="1" applyBorder="1" applyAlignment="1">
      <alignment vertical="top" wrapText="1"/>
    </xf>
    <xf numFmtId="165" fontId="35" fillId="0" borderId="30" xfId="0" applyNumberFormat="1" applyFont="1" applyBorder="1" applyAlignment="1">
      <alignment horizontal="center" vertical="top" wrapText="1"/>
    </xf>
    <xf numFmtId="0" fontId="12" fillId="0" borderId="5" xfId="0" applyFont="1" applyBorder="1" applyAlignment="1">
      <alignment horizontal="left" vertical="top"/>
    </xf>
    <xf numFmtId="49" fontId="15" fillId="5" borderId="19" xfId="0" applyNumberFormat="1" applyFont="1" applyFill="1" applyBorder="1" applyAlignment="1">
      <alignment horizontal="center" vertical="top" wrapText="1"/>
    </xf>
    <xf numFmtId="49" fontId="15" fillId="5" borderId="74" xfId="0" applyNumberFormat="1" applyFont="1" applyFill="1" applyBorder="1" applyAlignment="1">
      <alignment horizontal="center" vertical="top" wrapText="1"/>
    </xf>
    <xf numFmtId="49" fontId="15" fillId="5" borderId="76" xfId="0" applyNumberFormat="1" applyFont="1" applyFill="1" applyBorder="1" applyAlignment="1">
      <alignment horizontal="center" vertical="top" wrapText="1"/>
    </xf>
    <xf numFmtId="49" fontId="13" fillId="0" borderId="28" xfId="0" applyNumberFormat="1" applyFont="1" applyBorder="1" applyAlignment="1">
      <alignment horizontal="center" vertical="top"/>
    </xf>
    <xf numFmtId="49" fontId="13" fillId="0" borderId="28" xfId="0" applyNumberFormat="1" applyFont="1" applyBorder="1" applyAlignment="1">
      <alignment vertical="top"/>
    </xf>
    <xf numFmtId="165" fontId="13" fillId="0" borderId="28" xfId="0" applyNumberFormat="1" applyFont="1" applyBorder="1" applyAlignment="1">
      <alignment horizontal="center" vertical="top"/>
    </xf>
    <xf numFmtId="165" fontId="13" fillId="10" borderId="28" xfId="0" applyNumberFormat="1" applyFont="1" applyFill="1" applyBorder="1" applyAlignment="1">
      <alignment horizontal="center" vertical="top"/>
    </xf>
    <xf numFmtId="165" fontId="13" fillId="0" borderId="11" xfId="0" applyNumberFormat="1" applyFont="1" applyBorder="1" applyAlignment="1">
      <alignment horizontal="center" vertical="top"/>
    </xf>
    <xf numFmtId="49" fontId="62" fillId="7" borderId="29" xfId="0" applyNumberFormat="1" applyFont="1" applyFill="1" applyBorder="1" applyAlignment="1">
      <alignment horizontal="center" vertical="top" wrapText="1"/>
    </xf>
    <xf numFmtId="165" fontId="12" fillId="0" borderId="0" xfId="0" applyNumberFormat="1" applyFont="1" applyAlignment="1">
      <alignment horizontal="center" vertical="top"/>
    </xf>
    <xf numFmtId="0" fontId="29" fillId="0" borderId="2" xfId="0" applyFont="1" applyBorder="1" applyAlignment="1">
      <alignment horizontal="center" vertical="top"/>
    </xf>
    <xf numFmtId="165" fontId="29" fillId="10" borderId="33" xfId="0" applyNumberFormat="1" applyFont="1" applyFill="1" applyBorder="1" applyAlignment="1">
      <alignment horizontal="left" vertical="center" wrapText="1"/>
    </xf>
    <xf numFmtId="165" fontId="29" fillId="5" borderId="35" xfId="0" applyNumberFormat="1" applyFont="1" applyFill="1" applyBorder="1" applyAlignment="1">
      <alignment horizontal="center" vertical="top"/>
    </xf>
    <xf numFmtId="0" fontId="35" fillId="0" borderId="34" xfId="0" applyFont="1" applyBorder="1" applyAlignment="1">
      <alignment horizontal="center" vertical="top"/>
    </xf>
    <xf numFmtId="49" fontId="35" fillId="5" borderId="17" xfId="0" applyNumberFormat="1" applyFont="1" applyFill="1" applyBorder="1" applyAlignment="1">
      <alignment horizontal="center" vertical="top"/>
    </xf>
    <xf numFmtId="0" fontId="35" fillId="5" borderId="17" xfId="0" applyFont="1" applyFill="1" applyBorder="1" applyAlignment="1">
      <alignment horizontal="center" vertical="top"/>
    </xf>
    <xf numFmtId="0" fontId="35" fillId="0" borderId="42" xfId="0" applyFont="1" applyBorder="1" applyAlignment="1">
      <alignment horizontal="center" vertical="top"/>
    </xf>
    <xf numFmtId="0" fontId="35" fillId="0" borderId="33" xfId="0" applyFont="1" applyBorder="1" applyAlignment="1">
      <alignment horizontal="left" vertical="top" wrapText="1"/>
    </xf>
    <xf numFmtId="0" fontId="29" fillId="5" borderId="5" xfId="0" applyFont="1" applyFill="1" applyBorder="1" applyAlignment="1">
      <alignment horizontal="center" vertical="center"/>
    </xf>
    <xf numFmtId="0" fontId="29" fillId="0" borderId="7" xfId="0" applyFont="1" applyBorder="1" applyAlignment="1">
      <alignment horizontal="center" vertical="center"/>
    </xf>
    <xf numFmtId="0" fontId="29" fillId="0" borderId="34" xfId="0" applyFont="1" applyBorder="1" applyAlignment="1">
      <alignment horizontal="center" vertical="center"/>
    </xf>
    <xf numFmtId="0" fontId="35" fillId="5" borderId="35" xfId="0" applyFont="1" applyFill="1" applyBorder="1" applyAlignment="1">
      <alignment horizontal="center" vertical="center"/>
    </xf>
    <xf numFmtId="165" fontId="29" fillId="0" borderId="2" xfId="0" applyNumberFormat="1" applyFont="1" applyBorder="1" applyAlignment="1">
      <alignment horizontal="center" vertical="top"/>
    </xf>
    <xf numFmtId="165" fontId="14" fillId="5" borderId="64" xfId="0" applyNumberFormat="1" applyFont="1" applyFill="1" applyBorder="1" applyAlignment="1">
      <alignment horizontal="center" vertical="top"/>
    </xf>
    <xf numFmtId="165" fontId="14" fillId="5" borderId="63" xfId="0" applyNumberFormat="1" applyFont="1" applyFill="1" applyBorder="1" applyAlignment="1">
      <alignment horizontal="center" vertical="top"/>
    </xf>
    <xf numFmtId="0" fontId="14" fillId="5" borderId="67" xfId="0" applyFont="1" applyFill="1" applyBorder="1" applyAlignment="1">
      <alignment horizontal="center" vertical="top"/>
    </xf>
    <xf numFmtId="49" fontId="8" fillId="5" borderId="63" xfId="0" applyNumberFormat="1" applyFont="1" applyFill="1" applyBorder="1" applyAlignment="1">
      <alignment horizontal="center" vertical="center" wrapText="1"/>
    </xf>
    <xf numFmtId="0" fontId="14" fillId="0" borderId="64" xfId="0" applyFont="1" applyBorder="1" applyAlignment="1">
      <alignment horizontal="center" vertical="center"/>
    </xf>
    <xf numFmtId="49" fontId="8" fillId="5" borderId="64" xfId="0" applyNumberFormat="1" applyFont="1" applyFill="1" applyBorder="1" applyAlignment="1">
      <alignment horizontal="center" vertical="center" wrapText="1"/>
    </xf>
    <xf numFmtId="165" fontId="30" fillId="0" borderId="59" xfId="0" applyNumberFormat="1" applyFont="1" applyBorder="1" applyAlignment="1">
      <alignment horizontal="center" vertical="top"/>
    </xf>
    <xf numFmtId="165" fontId="30" fillId="5" borderId="21" xfId="0" applyNumberFormat="1" applyFont="1" applyFill="1" applyBorder="1" applyAlignment="1">
      <alignment horizontal="center" vertical="top"/>
    </xf>
    <xf numFmtId="165" fontId="74" fillId="11" borderId="21" xfId="0" applyNumberFormat="1" applyFont="1" applyFill="1" applyBorder="1" applyAlignment="1">
      <alignment horizontal="center" vertical="top"/>
    </xf>
    <xf numFmtId="0" fontId="30" fillId="0" borderId="58" xfId="0" applyFont="1" applyBorder="1" applyAlignment="1">
      <alignment horizontal="center" vertical="top"/>
    </xf>
    <xf numFmtId="0" fontId="14" fillId="0" borderId="46" xfId="0" applyFont="1" applyBorder="1" applyAlignment="1">
      <alignment horizontal="justify" vertical="center"/>
    </xf>
    <xf numFmtId="165" fontId="74" fillId="11" borderId="4" xfId="0" applyNumberFormat="1" applyFont="1" applyFill="1" applyBorder="1" applyAlignment="1">
      <alignment horizontal="center" vertical="top"/>
    </xf>
    <xf numFmtId="165" fontId="74" fillId="7" borderId="28" xfId="0" applyNumberFormat="1" applyFont="1" applyFill="1" applyBorder="1" applyAlignment="1">
      <alignment horizontal="center" vertical="top"/>
    </xf>
    <xf numFmtId="165" fontId="74" fillId="8" borderId="21" xfId="7" applyNumberFormat="1" applyFont="1" applyFill="1" applyBorder="1" applyAlignment="1">
      <alignment horizontal="center" vertical="top"/>
    </xf>
    <xf numFmtId="165" fontId="74" fillId="6" borderId="28" xfId="0" applyNumberFormat="1" applyFont="1" applyFill="1" applyBorder="1" applyAlignment="1">
      <alignment horizontal="center" vertical="top"/>
    </xf>
    <xf numFmtId="165" fontId="74" fillId="4" borderId="28" xfId="0" applyNumberFormat="1" applyFont="1" applyFill="1" applyBorder="1" applyAlignment="1">
      <alignment vertical="top" wrapText="1"/>
    </xf>
    <xf numFmtId="165" fontId="30" fillId="0" borderId="2" xfId="0" applyNumberFormat="1" applyFont="1" applyBorder="1" applyAlignment="1">
      <alignment vertical="top" wrapText="1"/>
    </xf>
    <xf numFmtId="165" fontId="30" fillId="5" borderId="30" xfId="0" applyNumberFormat="1" applyFont="1" applyFill="1" applyBorder="1" applyAlignment="1">
      <alignment vertical="top" wrapText="1"/>
    </xf>
    <xf numFmtId="165" fontId="30" fillId="0" borderId="30" xfId="0" applyNumberFormat="1" applyFont="1" applyBorder="1" applyAlignment="1">
      <alignment vertical="top" wrapText="1"/>
    </xf>
    <xf numFmtId="165" fontId="30" fillId="0" borderId="3" xfId="0" applyNumberFormat="1" applyFont="1" applyBorder="1" applyAlignment="1">
      <alignment vertical="top" wrapText="1"/>
    </xf>
    <xf numFmtId="165" fontId="74" fillId="9" borderId="28" xfId="0" applyNumberFormat="1" applyFont="1" applyFill="1" applyBorder="1" applyAlignment="1">
      <alignment vertical="top" wrapText="1"/>
    </xf>
    <xf numFmtId="165" fontId="14" fillId="5" borderId="56" xfId="0" applyNumberFormat="1" applyFont="1" applyFill="1" applyBorder="1" applyAlignment="1">
      <alignment vertical="top"/>
    </xf>
    <xf numFmtId="165" fontId="30" fillId="22" borderId="65" xfId="0" applyNumberFormat="1" applyFont="1" applyFill="1" applyBorder="1" applyAlignment="1">
      <alignment horizontal="center" vertical="top"/>
    </xf>
    <xf numFmtId="165" fontId="30" fillId="5" borderId="35" xfId="0" applyNumberFormat="1" applyFont="1" applyFill="1" applyBorder="1" applyAlignment="1">
      <alignment horizontal="center" vertical="top"/>
    </xf>
    <xf numFmtId="165" fontId="30" fillId="5" borderId="64" xfId="0" applyNumberFormat="1" applyFont="1" applyFill="1" applyBorder="1" applyAlignment="1">
      <alignment horizontal="center" vertical="top"/>
    </xf>
    <xf numFmtId="165" fontId="30" fillId="5" borderId="1" xfId="0" applyNumberFormat="1" applyFont="1" applyFill="1" applyBorder="1" applyAlignment="1">
      <alignment horizontal="center" vertical="top"/>
    </xf>
    <xf numFmtId="165" fontId="30" fillId="23" borderId="65" xfId="0" applyNumberFormat="1" applyFont="1" applyFill="1" applyBorder="1" applyAlignment="1">
      <alignment horizontal="center" vertical="top"/>
    </xf>
    <xf numFmtId="165" fontId="53" fillId="4" borderId="2" xfId="7" applyNumberFormat="1" applyFont="1" applyFill="1" applyBorder="1" applyAlignment="1">
      <alignment horizontal="center" vertical="top" wrapText="1"/>
    </xf>
    <xf numFmtId="165" fontId="53" fillId="4" borderId="31" xfId="7" applyNumberFormat="1" applyFont="1" applyFill="1" applyBorder="1" applyAlignment="1">
      <alignment horizontal="center" vertical="top" wrapText="1"/>
    </xf>
    <xf numFmtId="0" fontId="0" fillId="0" borderId="59" xfId="0" applyBorder="1"/>
    <xf numFmtId="165" fontId="0" fillId="0" borderId="70" xfId="0" applyNumberFormat="1" applyBorder="1"/>
    <xf numFmtId="165" fontId="0" fillId="0" borderId="59" xfId="0" applyNumberFormat="1" applyBorder="1"/>
    <xf numFmtId="165" fontId="54" fillId="0" borderId="59" xfId="7" applyNumberFormat="1" applyFont="1" applyBorder="1" applyAlignment="1">
      <alignment horizontal="center" vertical="top" wrapText="1"/>
    </xf>
    <xf numFmtId="165" fontId="54" fillId="0" borderId="70" xfId="7" applyNumberFormat="1" applyFont="1" applyBorder="1" applyAlignment="1">
      <alignment horizontal="center" vertical="top" wrapText="1"/>
    </xf>
    <xf numFmtId="165" fontId="54" fillId="0" borderId="38" xfId="7" applyNumberFormat="1" applyFont="1" applyBorder="1" applyAlignment="1">
      <alignment horizontal="center" vertical="top" wrapText="1"/>
    </xf>
    <xf numFmtId="165" fontId="54" fillId="0" borderId="30" xfId="7" applyNumberFormat="1" applyFont="1" applyBorder="1" applyAlignment="1">
      <alignment horizontal="center" vertical="top" wrapText="1"/>
    </xf>
    <xf numFmtId="165" fontId="54" fillId="0" borderId="47" xfId="7" applyNumberFormat="1" applyFont="1" applyBorder="1" applyAlignment="1">
      <alignment horizontal="center" vertical="top" wrapText="1"/>
    </xf>
    <xf numFmtId="165" fontId="54" fillId="0" borderId="3" xfId="7" applyNumberFormat="1" applyFont="1" applyBorder="1" applyAlignment="1">
      <alignment horizontal="center" vertical="top" wrapText="1"/>
    </xf>
    <xf numFmtId="165" fontId="93" fillId="0" borderId="30" xfId="7" applyNumberFormat="1" applyFont="1" applyBorder="1" applyAlignment="1">
      <alignment horizontal="center" vertical="top" wrapText="1"/>
    </xf>
    <xf numFmtId="165" fontId="93" fillId="0" borderId="21" xfId="7" applyNumberFormat="1" applyFont="1" applyBorder="1" applyAlignment="1">
      <alignment horizontal="center" vertical="top" wrapText="1"/>
    </xf>
    <xf numFmtId="165" fontId="54" fillId="0" borderId="22" xfId="7" applyNumberFormat="1" applyFont="1" applyBorder="1" applyAlignment="1">
      <alignment horizontal="center" vertical="top" wrapText="1"/>
    </xf>
    <xf numFmtId="165" fontId="54" fillId="0" borderId="21" xfId="7" applyNumberFormat="1" applyFont="1" applyBorder="1" applyAlignment="1">
      <alignment horizontal="center" vertical="top" wrapText="1"/>
    </xf>
    <xf numFmtId="0" fontId="29" fillId="0" borderId="54" xfId="0" applyFont="1" applyBorder="1" applyAlignment="1">
      <alignment horizontal="center" vertical="top"/>
    </xf>
    <xf numFmtId="0" fontId="29" fillId="0" borderId="14" xfId="0" applyFont="1" applyBorder="1" applyAlignment="1">
      <alignment horizontal="center" vertical="top"/>
    </xf>
    <xf numFmtId="0" fontId="12" fillId="0" borderId="0" xfId="0" applyFont="1" applyAlignment="1">
      <alignment horizontal="lef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49" fontId="26" fillId="5" borderId="48"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29" fillId="5" borderId="29" xfId="0" applyFont="1" applyFill="1" applyBorder="1" applyAlignment="1">
      <alignment horizontal="left" vertical="top" wrapText="1"/>
    </xf>
    <xf numFmtId="0" fontId="29" fillId="5" borderId="21" xfId="0" applyFont="1" applyFill="1" applyBorder="1" applyAlignment="1">
      <alignment horizontal="left" vertical="top" wrapText="1"/>
    </xf>
    <xf numFmtId="49" fontId="29" fillId="5" borderId="2" xfId="0" applyNumberFormat="1" applyFont="1" applyFill="1" applyBorder="1" applyAlignment="1">
      <alignment horizontal="center" vertical="top"/>
    </xf>
    <xf numFmtId="49" fontId="29" fillId="5" borderId="4" xfId="0" applyNumberFormat="1" applyFont="1" applyFill="1" applyBorder="1" applyAlignment="1">
      <alignment horizontal="center" vertical="top"/>
    </xf>
    <xf numFmtId="0" fontId="27" fillId="0" borderId="0" xfId="0" applyFont="1" applyAlignment="1">
      <alignment horizontal="center" vertical="top"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5" borderId="50" xfId="0" applyFont="1" applyFill="1" applyBorder="1" applyAlignment="1">
      <alignment horizontal="left" vertical="top"/>
    </xf>
    <xf numFmtId="0" fontId="29" fillId="5" borderId="51" xfId="0" applyFont="1" applyFill="1" applyBorder="1" applyAlignment="1">
      <alignment horizontal="left" vertical="top"/>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49" fontId="29" fillId="5" borderId="2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0" fontId="29" fillId="0" borderId="54" xfId="0" applyFont="1" applyBorder="1" applyAlignment="1">
      <alignment vertical="top" wrapText="1"/>
    </xf>
    <xf numFmtId="0" fontId="29" fillId="0" borderId="14" xfId="0" applyFont="1" applyBorder="1" applyAlignment="1">
      <alignment vertical="top" wrapText="1"/>
    </xf>
    <xf numFmtId="0" fontId="29" fillId="5" borderId="9" xfId="0" applyFont="1" applyFill="1" applyBorder="1" applyAlignment="1">
      <alignment horizontal="left" vertical="top" wrapText="1"/>
    </xf>
    <xf numFmtId="0" fontId="29" fillId="5" borderId="55" xfId="0" applyFont="1" applyFill="1" applyBorder="1" applyAlignment="1">
      <alignment horizontal="left" vertical="top" wrapText="1"/>
    </xf>
    <xf numFmtId="0" fontId="29" fillId="5" borderId="18" xfId="0" applyFont="1" applyFill="1" applyBorder="1" applyAlignment="1">
      <alignment horizontal="left" vertical="top" wrapText="1"/>
    </xf>
    <xf numFmtId="0" fontId="26" fillId="18" borderId="15" xfId="0" applyFont="1" applyFill="1" applyBorder="1" applyAlignment="1">
      <alignment horizontal="left" vertical="top"/>
    </xf>
    <xf numFmtId="0" fontId="26" fillId="18" borderId="11" xfId="0" applyFont="1" applyFill="1" applyBorder="1" applyAlignment="1">
      <alignment horizontal="left" vertical="top"/>
    </xf>
    <xf numFmtId="0" fontId="29" fillId="5" borderId="50" xfId="0" applyFont="1" applyFill="1" applyBorder="1" applyAlignment="1">
      <alignment horizontal="center" vertical="top" wrapText="1"/>
    </xf>
    <xf numFmtId="0" fontId="29" fillId="5" borderId="51" xfId="0" applyFont="1" applyFill="1" applyBorder="1" applyAlignment="1">
      <alignment horizontal="center" vertical="top" wrapText="1"/>
    </xf>
    <xf numFmtId="0" fontId="29" fillId="5" borderId="50" xfId="0" applyFont="1" applyFill="1" applyBorder="1" applyAlignment="1">
      <alignment horizontal="center" vertical="top"/>
    </xf>
    <xf numFmtId="0" fontId="29" fillId="5" borderId="51" xfId="0" applyFont="1" applyFill="1" applyBorder="1" applyAlignment="1">
      <alignment horizontal="center"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0" fillId="0" borderId="18" xfId="0" applyBorder="1" applyAlignment="1">
      <alignment horizontal="left" vertical="top" wrapText="1"/>
    </xf>
    <xf numFmtId="49" fontId="29" fillId="5" borderId="9" xfId="0" applyNumberFormat="1" applyFont="1" applyFill="1" applyBorder="1" applyAlignment="1">
      <alignment horizontal="center" vertical="top"/>
    </xf>
    <xf numFmtId="49" fontId="26" fillId="2" borderId="73" xfId="0" applyNumberFormat="1" applyFont="1" applyFill="1" applyBorder="1" applyAlignment="1">
      <alignment horizontal="center" vertical="top"/>
    </xf>
    <xf numFmtId="49" fontId="26" fillId="3" borderId="3" xfId="0" applyNumberFormat="1" applyFont="1" applyFill="1" applyBorder="1" applyAlignment="1">
      <alignment horizontal="center" vertical="top"/>
    </xf>
    <xf numFmtId="49" fontId="26" fillId="3" borderId="55" xfId="0" applyNumberFormat="1" applyFont="1" applyFill="1" applyBorder="1" applyAlignment="1">
      <alignment horizontal="center" vertical="top"/>
    </xf>
    <xf numFmtId="49" fontId="26" fillId="3" borderId="46" xfId="0" applyNumberFormat="1" applyFont="1" applyFill="1" applyBorder="1" applyAlignment="1">
      <alignment horizontal="center" vertical="top"/>
    </xf>
    <xf numFmtId="49" fontId="26" fillId="3" borderId="18" xfId="0" applyNumberFormat="1" applyFont="1" applyFill="1" applyBorder="1" applyAlignment="1">
      <alignment horizontal="center"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35" fillId="5" borderId="29" xfId="0" applyFont="1" applyFill="1" applyBorder="1" applyAlignment="1">
      <alignment horizontal="left" vertical="top" wrapText="1"/>
    </xf>
    <xf numFmtId="0" fontId="35" fillId="5" borderId="9" xfId="0" applyFont="1" applyFill="1" applyBorder="1" applyAlignment="1">
      <alignment horizontal="left" vertical="top" wrapText="1"/>
    </xf>
    <xf numFmtId="0" fontId="90" fillId="0" borderId="9" xfId="0" applyFont="1" applyBorder="1" applyAlignment="1">
      <alignment vertical="top" wrapText="1"/>
    </xf>
    <xf numFmtId="0" fontId="90" fillId="0" borderId="21" xfId="0" applyFont="1" applyBorder="1" applyAlignment="1">
      <alignmen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9" fillId="0" borderId="17" xfId="0" applyFont="1" applyBorder="1" applyAlignment="1">
      <alignment horizontal="center" vertical="center"/>
    </xf>
    <xf numFmtId="0" fontId="29" fillId="0" borderId="42" xfId="0" applyFont="1" applyBorder="1" applyAlignment="1">
      <alignment horizontal="center" vertical="center"/>
    </xf>
    <xf numFmtId="0" fontId="29" fillId="0" borderId="54" xfId="0" applyFont="1" applyBorder="1" applyAlignment="1">
      <alignment horizontal="left" vertical="top"/>
    </xf>
    <xf numFmtId="0" fontId="29" fillId="0" borderId="14" xfId="0" applyFont="1" applyBorder="1" applyAlignment="1">
      <alignment horizontal="left" vertical="top"/>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29" fillId="4" borderId="23" xfId="0" applyFont="1" applyFill="1" applyBorder="1" applyAlignment="1">
      <alignment horizontal="right" vertical="top" wrapText="1"/>
    </xf>
    <xf numFmtId="0" fontId="29" fillId="4" borderId="22" xfId="0" applyFont="1" applyFill="1" applyBorder="1" applyAlignment="1">
      <alignment horizontal="righ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49" fontId="26" fillId="0" borderId="22" xfId="0" applyNumberFormat="1" applyFont="1" applyBorder="1" applyAlignment="1">
      <alignment horizontal="center"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0" fontId="26" fillId="12" borderId="22" xfId="0" applyFont="1" applyFill="1" applyBorder="1" applyAlignment="1">
      <alignment horizontal="right" vertical="top" wrapText="1"/>
    </xf>
    <xf numFmtId="0" fontId="26" fillId="12" borderId="24" xfId="0" applyFont="1" applyFill="1" applyBorder="1" applyAlignment="1">
      <alignment horizontal="right" vertical="top" wrapText="1"/>
    </xf>
    <xf numFmtId="0" fontId="35" fillId="0" borderId="0" xfId="0" applyFont="1" applyAlignment="1">
      <alignment horizontal="left" vertical="top" wrapText="1"/>
    </xf>
    <xf numFmtId="0" fontId="29" fillId="0" borderId="29" xfId="0" applyFont="1" applyBorder="1" applyAlignment="1">
      <alignment horizontal="left" vertical="top" wrapText="1"/>
    </xf>
    <xf numFmtId="0" fontId="29" fillId="0" borderId="9" xfId="0" applyFont="1" applyBorder="1" applyAlignment="1">
      <alignment horizontal="left" vertical="top" wrapText="1"/>
    </xf>
    <xf numFmtId="0" fontId="29" fillId="0" borderId="21" xfId="0" applyFont="1" applyBorder="1" applyAlignment="1">
      <alignment horizontal="left" vertical="top" wrapText="1"/>
    </xf>
    <xf numFmtId="0" fontId="31" fillId="5" borderId="40" xfId="0" applyFont="1" applyFill="1" applyBorder="1" applyAlignment="1">
      <alignment horizontal="center" vertical="top" wrapText="1"/>
    </xf>
    <xf numFmtId="0" fontId="31" fillId="5" borderId="0" xfId="0" applyFont="1" applyFill="1" applyAlignment="1">
      <alignment horizontal="center" vertical="top" wrapText="1"/>
    </xf>
    <xf numFmtId="0" fontId="31" fillId="5" borderId="22" xfId="0" applyFont="1" applyFill="1" applyBorder="1" applyAlignment="1">
      <alignment horizontal="center" vertical="top" wrapText="1"/>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29" fillId="5" borderId="54" xfId="0" applyFont="1" applyFill="1" applyBorder="1" applyAlignment="1">
      <alignment horizontal="left" vertical="top" wrapText="1"/>
    </xf>
    <xf numFmtId="0" fontId="29" fillId="5" borderId="14" xfId="0" applyFont="1" applyFill="1" applyBorder="1" applyAlignment="1">
      <alignment horizontal="left" vertical="top" wrapText="1"/>
    </xf>
    <xf numFmtId="49" fontId="29" fillId="5" borderId="3" xfId="0" applyNumberFormat="1" applyFont="1" applyFill="1" applyBorder="1" applyAlignment="1">
      <alignment horizontal="center" vertical="top"/>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3" xfId="0" applyFont="1" applyBorder="1" applyAlignment="1">
      <alignment horizontal="left"/>
    </xf>
    <xf numFmtId="0" fontId="29" fillId="0" borderId="38" xfId="0" applyFont="1" applyBorder="1" applyAlignment="1">
      <alignment horizontal="left"/>
    </xf>
    <xf numFmtId="0" fontId="29" fillId="0" borderId="41" xfId="0" applyFont="1" applyBorder="1" applyAlignment="1">
      <alignment horizontal="left"/>
    </xf>
    <xf numFmtId="0" fontId="26" fillId="0" borderId="15"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9" fillId="0" borderId="2" xfId="7" applyFont="1" applyBorder="1" applyAlignment="1">
      <alignment horizontal="center" vertical="center" textRotation="90" wrapText="1"/>
    </xf>
    <xf numFmtId="0" fontId="29" fillId="0" borderId="30" xfId="7" applyFont="1" applyBorder="1" applyAlignment="1">
      <alignment horizontal="center" vertical="center" textRotation="90" wrapText="1"/>
    </xf>
    <xf numFmtId="0" fontId="29" fillId="0" borderId="4" xfId="7" applyFont="1" applyBorder="1" applyAlignment="1">
      <alignment horizontal="center" vertical="center" textRotation="90" wrapText="1"/>
    </xf>
    <xf numFmtId="0" fontId="29" fillId="0" borderId="43" xfId="7" applyFont="1" applyBorder="1" applyAlignment="1">
      <alignment horizontal="center" vertical="center" wrapText="1"/>
    </xf>
    <xf numFmtId="0" fontId="29" fillId="0" borderId="26" xfId="7" applyFont="1" applyBorder="1" applyAlignment="1">
      <alignment horizontal="center" vertical="center" wrapText="1"/>
    </xf>
    <xf numFmtId="0" fontId="29" fillId="0" borderId="24" xfId="7" applyFont="1" applyBorder="1" applyAlignment="1">
      <alignment horizontal="center" vertical="center" wrapText="1"/>
    </xf>
    <xf numFmtId="49" fontId="24" fillId="5" borderId="29" xfId="7" applyNumberFormat="1" applyFont="1" applyFill="1" applyBorder="1" applyAlignment="1">
      <alignment horizontal="center" vertical="center" textRotation="90"/>
    </xf>
    <xf numFmtId="49" fontId="24" fillId="5" borderId="9" xfId="7" applyNumberFormat="1" applyFont="1" applyFill="1" applyBorder="1" applyAlignment="1">
      <alignment horizontal="center" vertical="center" textRotation="90"/>
    </xf>
    <xf numFmtId="49" fontId="24" fillId="5" borderId="21" xfId="7" applyNumberFormat="1" applyFont="1" applyFill="1" applyBorder="1" applyAlignment="1">
      <alignment horizontal="center" vertical="center" textRotation="90"/>
    </xf>
    <xf numFmtId="49" fontId="35" fillId="5" borderId="29" xfId="7" applyNumberFormat="1" applyFont="1" applyFill="1" applyBorder="1" applyAlignment="1">
      <alignment horizontal="center" vertical="top" wrapText="1"/>
    </xf>
    <xf numFmtId="49" fontId="35" fillId="5" borderId="9" xfId="7" applyNumberFormat="1" applyFont="1" applyFill="1" applyBorder="1" applyAlignment="1">
      <alignment horizontal="center" vertical="top"/>
    </xf>
    <xf numFmtId="49" fontId="35" fillId="5" borderId="21" xfId="7" applyNumberFormat="1" applyFont="1" applyFill="1" applyBorder="1" applyAlignment="1">
      <alignment horizontal="center" vertical="top"/>
    </xf>
    <xf numFmtId="0" fontId="80" fillId="17" borderId="11" xfId="7" applyFont="1" applyFill="1" applyBorder="1" applyAlignment="1">
      <alignment horizontal="center" vertical="top"/>
    </xf>
    <xf numFmtId="0" fontId="80" fillId="17" borderId="12" xfId="7" applyFont="1" applyFill="1" applyBorder="1" applyAlignment="1">
      <alignment horizontal="center" vertical="top"/>
    </xf>
    <xf numFmtId="49" fontId="26" fillId="3" borderId="29"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0" fontId="36" fillId="5" borderId="29" xfId="7" applyFont="1" applyFill="1" applyBorder="1" applyAlignment="1">
      <alignment horizontal="left" vertical="top" wrapText="1"/>
    </xf>
    <xf numFmtId="0" fontId="36" fillId="5" borderId="9" xfId="7" applyFont="1" applyFill="1" applyBorder="1" applyAlignment="1">
      <alignment horizontal="left" vertical="top" wrapText="1"/>
    </xf>
    <xf numFmtId="0" fontId="36" fillId="5" borderId="21" xfId="7" applyFont="1" applyFill="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0" fontId="29" fillId="5" borderId="46"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0" borderId="8" xfId="7" applyFont="1" applyBorder="1" applyAlignment="1">
      <alignment horizontal="center" vertical="center" textRotation="90" wrapText="1"/>
    </xf>
    <xf numFmtId="0" fontId="29" fillId="0" borderId="38" xfId="7" applyFont="1" applyBorder="1" applyAlignment="1">
      <alignment horizontal="center" vertical="center" textRotation="90" wrapText="1"/>
    </xf>
    <xf numFmtId="0" fontId="29" fillId="0" borderId="10" xfId="7" applyFont="1" applyBorder="1" applyAlignment="1">
      <alignment horizontal="center" vertical="center" textRotation="90" wrapText="1"/>
    </xf>
    <xf numFmtId="0" fontId="29" fillId="0" borderId="29" xfId="7" applyFont="1" applyBorder="1" applyAlignment="1">
      <alignment horizontal="center" vertical="center" textRotation="90" wrapText="1"/>
    </xf>
    <xf numFmtId="0" fontId="29" fillId="0" borderId="9" xfId="7" applyFont="1" applyBorder="1" applyAlignment="1">
      <alignment horizontal="center" vertical="center" textRotation="90" wrapText="1"/>
    </xf>
    <xf numFmtId="0" fontId="29" fillId="0" borderId="21" xfId="7" applyFont="1" applyBorder="1" applyAlignment="1">
      <alignment horizontal="center" vertical="center" textRotation="90" wrapText="1"/>
    </xf>
    <xf numFmtId="0" fontId="26" fillId="0" borderId="39" xfId="7" applyFont="1" applyBorder="1" applyAlignment="1">
      <alignment horizontal="center" vertical="center" textRotation="90"/>
    </xf>
    <xf numFmtId="0" fontId="26" fillId="0" borderId="36" xfId="7" applyFont="1" applyBorder="1" applyAlignment="1">
      <alignment horizontal="center" vertical="center" textRotation="90"/>
    </xf>
    <xf numFmtId="0" fontId="26" fillId="0" borderId="23" xfId="7" applyFont="1" applyBorder="1" applyAlignment="1">
      <alignment horizontal="center" vertical="center" textRotation="90"/>
    </xf>
    <xf numFmtId="0" fontId="26" fillId="0" borderId="15"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9" fillId="0" borderId="46" xfId="7" applyFont="1" applyBorder="1" applyAlignment="1">
      <alignment horizontal="center" vertical="center" wrapText="1"/>
    </xf>
    <xf numFmtId="0" fontId="29" fillId="0" borderId="18" xfId="7" applyFont="1" applyBorder="1" applyAlignment="1">
      <alignment horizontal="center" vertical="center" wrapText="1"/>
    </xf>
    <xf numFmtId="0" fontId="29" fillId="0" borderId="50" xfId="7" applyFont="1" applyBorder="1" applyAlignment="1">
      <alignment horizontal="center" vertical="center" wrapText="1"/>
    </xf>
    <xf numFmtId="0" fontId="29" fillId="0" borderId="51" xfId="7" applyFont="1" applyBorder="1" applyAlignment="1">
      <alignment horizontal="center" vertical="center" wrapText="1"/>
    </xf>
    <xf numFmtId="0" fontId="26" fillId="0" borderId="17" xfId="7" applyFont="1" applyBorder="1" applyAlignment="1">
      <alignment horizontal="center" vertical="center"/>
    </xf>
    <xf numFmtId="0" fontId="26" fillId="0" borderId="42" xfId="7" applyFont="1" applyBorder="1" applyAlignment="1">
      <alignment horizontal="center" vertical="center"/>
    </xf>
    <xf numFmtId="0" fontId="26" fillId="0" borderId="0" xfId="7" applyFont="1" applyAlignment="1">
      <alignment horizontal="center" vertical="top" wrapText="1"/>
    </xf>
    <xf numFmtId="0" fontId="27" fillId="0" borderId="0" xfId="7" applyFont="1" applyAlignment="1">
      <alignment horizontal="center" vertical="center"/>
    </xf>
    <xf numFmtId="0" fontId="42" fillId="0" borderId="22" xfId="7" applyFont="1" applyBorder="1" applyAlignment="1">
      <alignment horizontal="center"/>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0" fontId="26" fillId="7" borderId="22" xfId="7" applyFont="1" applyFill="1" applyBorder="1" applyAlignment="1">
      <alignment horizontal="right" vertical="top" wrapText="1"/>
    </xf>
    <xf numFmtId="0" fontId="26" fillId="7" borderId="24" xfId="7" applyFont="1" applyFill="1" applyBorder="1" applyAlignment="1">
      <alignment horizontal="right" vertical="top" wrapText="1"/>
    </xf>
    <xf numFmtId="0" fontId="26" fillId="14" borderId="22" xfId="7" applyFont="1" applyFill="1" applyBorder="1" applyAlignment="1">
      <alignment horizontal="right" vertical="top" wrapText="1"/>
    </xf>
    <xf numFmtId="0" fontId="26" fillId="14" borderId="24" xfId="7" applyFont="1" applyFill="1" applyBorder="1" applyAlignment="1">
      <alignment horizontal="right" vertical="top" wrapText="1"/>
    </xf>
    <xf numFmtId="0" fontId="26" fillId="17" borderId="11" xfId="7" applyFont="1" applyFill="1" applyBorder="1" applyAlignment="1">
      <alignment horizontal="center" vertical="top"/>
    </xf>
    <xf numFmtId="0" fontId="26" fillId="17" borderId="12" xfId="7" applyFont="1" applyFill="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46" fillId="3" borderId="29" xfId="7" applyNumberFormat="1" applyFont="1" applyFill="1" applyBorder="1" applyAlignment="1">
      <alignment horizontal="center" vertical="top"/>
    </xf>
    <xf numFmtId="49" fontId="46" fillId="3" borderId="9" xfId="7" applyNumberFormat="1" applyFont="1" applyFill="1" applyBorder="1" applyAlignment="1">
      <alignment horizontal="center" vertical="top"/>
    </xf>
    <xf numFmtId="49" fontId="46" fillId="3" borderId="21"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49" fontId="26" fillId="5" borderId="21" xfId="7" applyNumberFormat="1" applyFont="1" applyFill="1" applyBorder="1" applyAlignment="1">
      <alignment horizontal="center" vertical="top" wrapText="1"/>
    </xf>
    <xf numFmtId="0" fontId="31" fillId="5" borderId="43" xfId="7" applyFont="1" applyFill="1" applyBorder="1" applyAlignment="1">
      <alignment horizontal="center" vertical="top" wrapText="1"/>
    </xf>
    <xf numFmtId="0" fontId="31" fillId="5" borderId="26" xfId="7" applyFont="1" applyFill="1" applyBorder="1" applyAlignment="1">
      <alignment horizontal="center" vertical="top" wrapText="1"/>
    </xf>
    <xf numFmtId="0" fontId="31" fillId="5" borderId="24" xfId="7" applyFont="1" applyFill="1" applyBorder="1" applyAlignment="1">
      <alignment horizontal="center"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0" fontId="7" fillId="14" borderId="22" xfId="7" applyFont="1" applyFill="1" applyBorder="1" applyAlignment="1">
      <alignment horizontal="right" vertical="top" wrapText="1"/>
    </xf>
    <xf numFmtId="0" fontId="7" fillId="14" borderId="24" xfId="7" applyFont="1" applyFill="1" applyBorder="1" applyAlignment="1">
      <alignment horizontal="right" vertical="top" wrapText="1"/>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26" fillId="2" borderId="21" xfId="7" applyNumberFormat="1" applyFont="1" applyFill="1" applyBorder="1" applyAlignment="1">
      <alignment horizontal="center" vertical="top"/>
    </xf>
    <xf numFmtId="49" fontId="29" fillId="5" borderId="29" xfId="7" applyNumberFormat="1" applyFont="1" applyFill="1" applyBorder="1" applyAlignment="1">
      <alignment horizontal="center" vertical="center" textRotation="90"/>
    </xf>
    <xf numFmtId="49" fontId="29" fillId="5" borderId="9" xfId="7" applyNumberFormat="1" applyFont="1" applyFill="1" applyBorder="1" applyAlignment="1">
      <alignment horizontal="center" vertical="center" textRotation="90"/>
    </xf>
    <xf numFmtId="49" fontId="29" fillId="5" borderId="21" xfId="7" applyNumberFormat="1" applyFont="1" applyFill="1" applyBorder="1" applyAlignment="1">
      <alignment horizontal="center" vertical="center" textRotation="90"/>
    </xf>
    <xf numFmtId="0" fontId="29" fillId="5" borderId="67" xfId="7" applyFont="1" applyFill="1" applyBorder="1" applyAlignment="1">
      <alignment horizontal="left" vertical="top" wrapText="1"/>
    </xf>
    <xf numFmtId="0" fontId="11" fillId="0" borderId="71" xfId="0" applyFont="1" applyBorder="1" applyAlignment="1">
      <alignment horizontal="left" vertical="top"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15" fillId="17" borderId="11" xfId="7" applyFont="1" applyFill="1" applyBorder="1" applyAlignment="1">
      <alignment horizontal="center" vertical="top"/>
    </xf>
    <xf numFmtId="0" fontId="15" fillId="17" borderId="12" xfId="7"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11" fillId="0" borderId="9" xfId="0" applyFont="1" applyBorder="1" applyAlignment="1">
      <alignment horizontal="left" vertical="top" wrapText="1"/>
    </xf>
    <xf numFmtId="0" fontId="26" fillId="7" borderId="11" xfId="7" applyFont="1" applyFill="1" applyBorder="1" applyAlignment="1">
      <alignment horizontal="right" vertical="top" wrapText="1"/>
    </xf>
    <xf numFmtId="0" fontId="26" fillId="7" borderId="12" xfId="7" applyFont="1" applyFill="1" applyBorder="1" applyAlignment="1">
      <alignment horizontal="right" vertical="top" wrapText="1"/>
    </xf>
    <xf numFmtId="49" fontId="27" fillId="3" borderId="29"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49" fontId="28" fillId="5" borderId="29" xfId="7" applyNumberFormat="1" applyFont="1" applyFill="1" applyBorder="1" applyAlignment="1">
      <alignment horizontal="center" vertical="top"/>
    </xf>
    <xf numFmtId="49" fontId="28" fillId="5" borderId="9" xfId="7" applyNumberFormat="1" applyFont="1" applyFill="1" applyBorder="1" applyAlignment="1">
      <alignment horizontal="center" vertical="top"/>
    </xf>
    <xf numFmtId="49" fontId="28" fillId="5" borderId="21" xfId="7" applyNumberFormat="1" applyFont="1" applyFill="1" applyBorder="1" applyAlignment="1">
      <alignment horizontal="center" vertical="top"/>
    </xf>
    <xf numFmtId="49" fontId="25" fillId="5" borderId="29" xfId="7" applyNumberFormat="1" applyFont="1" applyFill="1" applyBorder="1" applyAlignment="1">
      <alignment horizontal="left" vertical="top" wrapText="1"/>
    </xf>
    <xf numFmtId="49" fontId="25" fillId="5" borderId="9" xfId="7" applyNumberFormat="1" applyFont="1" applyFill="1" applyBorder="1" applyAlignment="1">
      <alignment horizontal="left" vertical="top" wrapText="1"/>
    </xf>
    <xf numFmtId="49" fontId="25" fillId="5" borderId="21" xfId="7" applyNumberFormat="1" applyFont="1" applyFill="1" applyBorder="1" applyAlignment="1">
      <alignment horizontal="left" vertical="top" wrapText="1"/>
    </xf>
    <xf numFmtId="49" fontId="14" fillId="5" borderId="29" xfId="7" applyNumberFormat="1" applyFont="1" applyFill="1" applyBorder="1" applyAlignment="1">
      <alignment horizontal="center" vertical="top"/>
    </xf>
    <xf numFmtId="49" fontId="14" fillId="5" borderId="9" xfId="7" applyNumberFormat="1" applyFont="1" applyFill="1" applyBorder="1" applyAlignment="1">
      <alignment horizontal="center" vertical="top"/>
    </xf>
    <xf numFmtId="49" fontId="14" fillId="5" borderId="21" xfId="7" applyNumberFormat="1" applyFont="1" applyFill="1" applyBorder="1" applyAlignment="1">
      <alignment horizontal="center" vertical="top"/>
    </xf>
    <xf numFmtId="0" fontId="26" fillId="5" borderId="29" xfId="7" applyFont="1" applyFill="1" applyBorder="1" applyAlignment="1">
      <alignment horizontal="left" vertical="top" wrapText="1"/>
    </xf>
    <xf numFmtId="0" fontId="26" fillId="5" borderId="9" xfId="7" applyFont="1" applyFill="1" applyBorder="1" applyAlignment="1">
      <alignment horizontal="left" vertical="top" wrapText="1"/>
    </xf>
    <xf numFmtId="0" fontId="26"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0" fontId="29" fillId="5" borderId="64" xfId="7" applyFont="1" applyFill="1" applyBorder="1" applyAlignment="1">
      <alignment horizontal="center" vertical="center" wrapText="1"/>
    </xf>
    <xf numFmtId="0" fontId="29" fillId="5" borderId="17" xfId="7" applyFont="1" applyFill="1" applyBorder="1" applyAlignment="1">
      <alignment horizontal="center" vertical="center" wrapText="1"/>
    </xf>
    <xf numFmtId="0" fontId="29" fillId="5" borderId="64" xfId="7" applyFont="1" applyFill="1" applyBorder="1" applyAlignment="1">
      <alignment horizontal="center" vertical="center"/>
    </xf>
    <xf numFmtId="0" fontId="29" fillId="5" borderId="17" xfId="7" applyFont="1" applyFill="1" applyBorder="1" applyAlignment="1">
      <alignment horizontal="center" vertical="center"/>
    </xf>
    <xf numFmtId="0" fontId="29" fillId="0" borderId="63" xfId="7" applyFont="1" applyBorder="1" applyAlignment="1">
      <alignment horizontal="center" vertical="top"/>
    </xf>
    <xf numFmtId="0" fontId="29" fillId="0" borderId="42" xfId="7" applyFont="1" applyBorder="1" applyAlignment="1">
      <alignment horizontal="center" vertical="top"/>
    </xf>
    <xf numFmtId="49" fontId="46" fillId="2" borderId="31" xfId="7" applyNumberFormat="1" applyFont="1" applyFill="1" applyBorder="1" applyAlignment="1">
      <alignment horizontal="center" vertical="top"/>
    </xf>
    <xf numFmtId="49" fontId="46" fillId="2" borderId="36" xfId="7" applyNumberFormat="1" applyFont="1" applyFill="1" applyBorder="1" applyAlignment="1">
      <alignment horizontal="center" vertical="top"/>
    </xf>
    <xf numFmtId="49" fontId="46" fillId="2" borderId="32" xfId="7" applyNumberFormat="1" applyFont="1" applyFill="1" applyBorder="1" applyAlignment="1">
      <alignment horizontal="center" vertical="top"/>
    </xf>
    <xf numFmtId="49" fontId="46" fillId="3" borderId="2" xfId="7" applyNumberFormat="1" applyFont="1" applyFill="1" applyBorder="1" applyAlignment="1">
      <alignment horizontal="center" vertical="top"/>
    </xf>
    <xf numFmtId="49" fontId="46" fillId="3" borderId="4" xfId="7" applyNumberFormat="1" applyFont="1" applyFill="1" applyBorder="1" applyAlignment="1">
      <alignment horizontal="center" vertical="top"/>
    </xf>
    <xf numFmtId="0" fontId="31" fillId="5" borderId="21" xfId="7" applyFont="1" applyFill="1" applyBorder="1" applyAlignment="1">
      <alignment horizontal="center" vertical="top" wrapText="1"/>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26" fillId="2" borderId="3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3" borderId="2" xfId="7" applyNumberFormat="1" applyFont="1" applyFill="1" applyBorder="1" applyAlignment="1">
      <alignment horizontal="center" vertical="top"/>
    </xf>
    <xf numFmtId="49" fontId="26" fillId="3" borderId="4" xfId="7" applyNumberFormat="1" applyFont="1" applyFill="1" applyBorder="1" applyAlignment="1">
      <alignment horizontal="center" vertical="top"/>
    </xf>
    <xf numFmtId="49" fontId="14" fillId="5" borderId="2"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49"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50" fillId="2" borderId="31" xfId="7" applyNumberFormat="1" applyFont="1" applyFill="1" applyBorder="1" applyAlignment="1">
      <alignment horizontal="center" vertical="top"/>
    </xf>
    <xf numFmtId="49" fontId="50" fillId="2" borderId="36" xfId="7" applyNumberFormat="1" applyFont="1" applyFill="1" applyBorder="1" applyAlignment="1">
      <alignment horizontal="center" vertical="top"/>
    </xf>
    <xf numFmtId="49" fontId="50" fillId="2" borderId="32" xfId="7" applyNumberFormat="1" applyFont="1" applyFill="1" applyBorder="1" applyAlignment="1">
      <alignment horizontal="center" vertical="top"/>
    </xf>
    <xf numFmtId="49" fontId="50" fillId="3" borderId="2" xfId="7" applyNumberFormat="1" applyFont="1" applyFill="1" applyBorder="1" applyAlignment="1">
      <alignment horizontal="center" vertical="top"/>
    </xf>
    <xf numFmtId="49" fontId="50" fillId="3" borderId="9" xfId="7" applyNumberFormat="1" applyFont="1" applyFill="1" applyBorder="1" applyAlignment="1">
      <alignment horizontal="center" vertical="top"/>
    </xf>
    <xf numFmtId="49" fontId="50" fillId="3" borderId="4"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0" fontId="29" fillId="0" borderId="21" xfId="7" applyFont="1" applyBorder="1" applyAlignment="1">
      <alignment horizontal="left" vertical="top" wrapText="1"/>
    </xf>
    <xf numFmtId="0" fontId="29" fillId="5" borderId="67" xfId="7" applyFont="1" applyFill="1" applyBorder="1" applyAlignment="1">
      <alignment horizontal="left" vertical="center" wrapText="1"/>
    </xf>
    <xf numFmtId="0" fontId="29" fillId="5" borderId="46" xfId="7" applyFont="1" applyFill="1" applyBorder="1" applyAlignment="1">
      <alignment horizontal="left" vertical="center" wrapText="1"/>
    </xf>
    <xf numFmtId="0" fontId="11" fillId="0" borderId="46" xfId="0" applyFont="1" applyBorder="1" applyAlignment="1">
      <alignment horizontal="left" wrapText="1"/>
    </xf>
    <xf numFmtId="0" fontId="11" fillId="0" borderId="71" xfId="0" applyFont="1" applyBorder="1" applyAlignment="1">
      <alignment horizontal="left" wrapText="1"/>
    </xf>
    <xf numFmtId="0" fontId="51" fillId="0" borderId="67" xfId="0" applyFont="1" applyBorder="1" applyAlignment="1">
      <alignment horizontal="center" wrapText="1"/>
    </xf>
    <xf numFmtId="0" fontId="51" fillId="0" borderId="71" xfId="0" applyFont="1" applyBorder="1" applyAlignment="1">
      <alignment horizontal="center" wrapText="1"/>
    </xf>
    <xf numFmtId="49" fontId="14" fillId="5" borderId="2"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29" fillId="5" borderId="29" xfId="7" applyFont="1" applyFill="1" applyBorder="1" applyAlignment="1">
      <alignment vertical="top" wrapText="1"/>
    </xf>
    <xf numFmtId="0" fontId="11" fillId="0" borderId="9" xfId="0" applyFont="1" applyBorder="1" applyAlignment="1">
      <alignment vertical="top" wrapText="1"/>
    </xf>
    <xf numFmtId="49" fontId="29" fillId="0" borderId="29" xfId="7" applyNumberFormat="1" applyFont="1" applyBorder="1" applyAlignment="1">
      <alignment horizontal="center" vertical="top"/>
    </xf>
    <xf numFmtId="49" fontId="29" fillId="0" borderId="9" xfId="7" applyNumberFormat="1" applyFont="1" applyBorder="1" applyAlignment="1">
      <alignment horizontal="center" vertical="top"/>
    </xf>
    <xf numFmtId="49" fontId="29" fillId="0" borderId="21" xfId="7" applyNumberFormat="1" applyFont="1" applyBorder="1" applyAlignment="1">
      <alignment horizontal="center" vertical="top"/>
    </xf>
    <xf numFmtId="0" fontId="26" fillId="13" borderId="22" xfId="7" applyFont="1" applyFill="1" applyBorder="1" applyAlignment="1">
      <alignment horizontal="right" vertical="top" wrapText="1"/>
    </xf>
    <xf numFmtId="0" fontId="26" fillId="13" borderId="24" xfId="7" applyFont="1" applyFill="1" applyBorder="1" applyAlignment="1">
      <alignment horizontal="right" vertical="top" wrapText="1"/>
    </xf>
    <xf numFmtId="0" fontId="26" fillId="0" borderId="0" xfId="7" applyFont="1" applyAlignment="1">
      <alignment horizontal="center"/>
    </xf>
    <xf numFmtId="0" fontId="27" fillId="4" borderId="31" xfId="7" applyFont="1" applyFill="1" applyBorder="1" applyAlignment="1">
      <alignment horizontal="right" vertical="top" wrapText="1"/>
    </xf>
    <xf numFmtId="0" fontId="27" fillId="4" borderId="8" xfId="7" applyFont="1" applyFill="1" applyBorder="1" applyAlignment="1">
      <alignment horizontal="right" vertical="top" wrapText="1"/>
    </xf>
    <xf numFmtId="0" fontId="27" fillId="4" borderId="25" xfId="7" applyFont="1" applyFill="1" applyBorder="1" applyAlignment="1">
      <alignment horizontal="right" vertical="top" wrapText="1"/>
    </xf>
    <xf numFmtId="0" fontId="31" fillId="9" borderId="15" xfId="7" applyFont="1" applyFill="1" applyBorder="1" applyAlignment="1">
      <alignment horizontal="center" vertical="top" wrapText="1"/>
    </xf>
    <xf numFmtId="0" fontId="31" fillId="9" borderId="11" xfId="7" applyFont="1" applyFill="1" applyBorder="1" applyAlignment="1">
      <alignment horizontal="center" vertical="top" wrapText="1"/>
    </xf>
    <xf numFmtId="0" fontId="31" fillId="9" borderId="12" xfId="7" applyFont="1" applyFill="1" applyBorder="1" applyAlignment="1">
      <alignment horizontal="center"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6" fillId="4" borderId="15" xfId="7" applyFont="1" applyFill="1" applyBorder="1" applyAlignment="1">
      <alignment horizontal="right" vertical="top" wrapText="1"/>
    </xf>
    <xf numFmtId="0" fontId="26"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0" fontId="29" fillId="0" borderId="33" xfId="7" applyFont="1" applyBorder="1" applyAlignment="1">
      <alignment horizontal="left"/>
    </xf>
    <xf numFmtId="0" fontId="29" fillId="0" borderId="38" xfId="7" applyFont="1" applyBorder="1" applyAlignment="1">
      <alignment horizontal="left"/>
    </xf>
    <xf numFmtId="0" fontId="29" fillId="0" borderId="41" xfId="7" applyFont="1" applyBorder="1" applyAlignment="1">
      <alignment horizontal="left"/>
    </xf>
    <xf numFmtId="0" fontId="27" fillId="0" borderId="15" xfId="7" applyFont="1" applyBorder="1" applyAlignment="1">
      <alignment horizontal="left" vertical="center" wrapText="1"/>
    </xf>
    <xf numFmtId="0" fontId="27" fillId="0" borderId="11" xfId="7" applyFont="1" applyBorder="1" applyAlignment="1">
      <alignment horizontal="left" vertical="center" wrapText="1"/>
    </xf>
    <xf numFmtId="0" fontId="27" fillId="0" borderId="12" xfId="7" applyFont="1" applyBorder="1" applyAlignment="1">
      <alignment horizontal="left" vertical="center" wrapText="1"/>
    </xf>
    <xf numFmtId="0" fontId="29" fillId="0" borderId="23" xfId="7" applyFont="1" applyBorder="1" applyAlignment="1">
      <alignment horizontal="left" vertical="top" wrapText="1"/>
    </xf>
    <xf numFmtId="0" fontId="29" fillId="0" borderId="22" xfId="7" applyFont="1" applyBorder="1" applyAlignment="1">
      <alignment horizontal="left" vertical="top" wrapText="1"/>
    </xf>
    <xf numFmtId="0" fontId="29" fillId="0" borderId="24" xfId="7" applyFont="1" applyBorder="1" applyAlignment="1">
      <alignment horizontal="left" vertical="top" wrapText="1"/>
    </xf>
    <xf numFmtId="0" fontId="25" fillId="0" borderId="31" xfId="7" applyFont="1" applyBorder="1" applyAlignment="1">
      <alignment horizontal="left" vertical="top" wrapText="1"/>
    </xf>
    <xf numFmtId="0" fontId="25" fillId="0" borderId="8" xfId="7" applyFont="1" applyBorder="1" applyAlignment="1">
      <alignment horizontal="left" vertical="top" wrapText="1"/>
    </xf>
    <xf numFmtId="0" fontId="25"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14" fillId="0" borderId="63" xfId="0" applyFont="1" applyBorder="1" applyAlignment="1">
      <alignment horizontal="center" vertical="top"/>
    </xf>
    <xf numFmtId="0" fontId="14" fillId="0" borderId="14" xfId="0" applyFont="1" applyBorder="1" applyAlignment="1">
      <alignment horizontal="center" vertical="top"/>
    </xf>
    <xf numFmtId="0" fontId="15" fillId="7" borderId="15" xfId="0" applyFont="1" applyFill="1" applyBorder="1" applyAlignment="1">
      <alignment horizontal="right" vertical="top" wrapText="1"/>
    </xf>
    <xf numFmtId="0" fontId="15" fillId="7" borderId="11" xfId="0" applyFont="1" applyFill="1" applyBorder="1" applyAlignment="1">
      <alignment horizontal="right" vertical="top" wrapText="1"/>
    </xf>
    <xf numFmtId="0" fontId="15" fillId="7" borderId="12" xfId="0" applyFont="1" applyFill="1" applyBorder="1" applyAlignment="1">
      <alignment horizontal="right" vertical="top" wrapText="1"/>
    </xf>
    <xf numFmtId="0" fontId="15" fillId="24" borderId="15" xfId="0" applyFont="1" applyFill="1" applyBorder="1" applyAlignment="1">
      <alignment horizontal="right" vertical="top" wrapText="1"/>
    </xf>
    <xf numFmtId="0" fontId="15" fillId="24" borderId="11" xfId="0" applyFont="1" applyFill="1" applyBorder="1" applyAlignment="1">
      <alignment horizontal="right" vertical="top" wrapText="1"/>
    </xf>
    <xf numFmtId="0" fontId="15" fillId="24" borderId="12" xfId="0" applyFont="1" applyFill="1" applyBorder="1" applyAlignment="1">
      <alignment horizontal="right" vertical="top" wrapText="1"/>
    </xf>
    <xf numFmtId="49" fontId="22" fillId="5" borderId="15" xfId="0" applyNumberFormat="1" applyFont="1" applyFill="1" applyBorder="1" applyAlignment="1">
      <alignment horizontal="right" vertical="top"/>
    </xf>
    <xf numFmtId="49" fontId="22" fillId="5" borderId="11" xfId="0" applyNumberFormat="1" applyFont="1" applyFill="1" applyBorder="1" applyAlignment="1">
      <alignment horizontal="right" vertical="top"/>
    </xf>
    <xf numFmtId="49" fontId="22" fillId="5" borderId="12" xfId="0" applyNumberFormat="1" applyFont="1" applyFill="1" applyBorder="1" applyAlignment="1">
      <alignment horizontal="right" vertical="top"/>
    </xf>
    <xf numFmtId="49" fontId="22" fillId="25" borderId="15" xfId="0" applyNumberFormat="1" applyFont="1" applyFill="1" applyBorder="1" applyAlignment="1">
      <alignment horizontal="right" vertical="top"/>
    </xf>
    <xf numFmtId="49" fontId="22" fillId="25" borderId="11" xfId="0" applyNumberFormat="1" applyFont="1" applyFill="1" applyBorder="1" applyAlignment="1">
      <alignment horizontal="right" vertical="top"/>
    </xf>
    <xf numFmtId="49" fontId="22" fillId="25" borderId="12" xfId="0"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49" fontId="13" fillId="0" borderId="22" xfId="7" applyNumberFormat="1" applyFont="1" applyBorder="1" applyAlignment="1">
      <alignment horizontal="center" vertical="top" wrapText="1"/>
    </xf>
    <xf numFmtId="0" fontId="25" fillId="0" borderId="23" xfId="7" applyFont="1" applyBorder="1" applyAlignment="1">
      <alignment horizontal="left" vertical="top" wrapText="1"/>
    </xf>
    <xf numFmtId="0" fontId="25" fillId="0" borderId="22" xfId="7" applyFont="1" applyBorder="1" applyAlignment="1">
      <alignment horizontal="left" vertical="top" wrapText="1"/>
    </xf>
    <xf numFmtId="0" fontId="25" fillId="0" borderId="24"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22" fillId="2" borderId="29" xfId="0" applyNumberFormat="1" applyFont="1" applyFill="1" applyBorder="1" applyAlignment="1">
      <alignment horizontal="center" vertical="top"/>
    </xf>
    <xf numFmtId="49" fontId="22" fillId="2" borderId="21" xfId="0" applyNumberFormat="1" applyFont="1" applyFill="1" applyBorder="1" applyAlignment="1">
      <alignment horizontal="center" vertical="top"/>
    </xf>
    <xf numFmtId="49" fontId="22" fillId="7" borderId="29"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0" fontId="15" fillId="5" borderId="39" xfId="0" applyFont="1" applyFill="1" applyBorder="1" applyAlignment="1">
      <alignment horizontal="center" vertical="top"/>
    </xf>
    <xf numFmtId="0" fontId="15" fillId="5" borderId="40" xfId="0" applyFont="1" applyFill="1" applyBorder="1" applyAlignment="1">
      <alignment horizontal="center" vertical="top"/>
    </xf>
    <xf numFmtId="0" fontId="15" fillId="5" borderId="43" xfId="0" applyFont="1" applyFill="1" applyBorder="1" applyAlignment="1">
      <alignment horizontal="center" vertical="top"/>
    </xf>
    <xf numFmtId="0" fontId="15" fillId="5" borderId="23" xfId="0" applyFont="1" applyFill="1" applyBorder="1" applyAlignment="1">
      <alignment horizontal="center" vertical="top"/>
    </xf>
    <xf numFmtId="0" fontId="15" fillId="5" borderId="22" xfId="0" applyFont="1" applyFill="1" applyBorder="1" applyAlignment="1">
      <alignment horizontal="center" vertical="top"/>
    </xf>
    <xf numFmtId="0" fontId="15" fillId="5" borderId="24" xfId="0" applyFont="1" applyFill="1" applyBorder="1" applyAlignment="1">
      <alignment horizontal="center" vertical="top"/>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1" fillId="5" borderId="20" xfId="0" applyFont="1" applyFill="1" applyBorder="1" applyAlignment="1">
      <alignment horizontal="center" vertical="top" wrapText="1"/>
    </xf>
    <xf numFmtId="0" fontId="14" fillId="5" borderId="29" xfId="0" applyFont="1" applyFill="1" applyBorder="1" applyAlignment="1">
      <alignment vertical="top" wrapText="1"/>
    </xf>
    <xf numFmtId="0" fontId="11" fillId="0" borderId="21" xfId="0" applyFont="1" applyBorder="1" applyAlignment="1">
      <alignment vertical="top" wrapText="1"/>
    </xf>
    <xf numFmtId="49" fontId="33" fillId="5" borderId="29"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49" fontId="14" fillId="5" borderId="39" xfId="0" applyNumberFormat="1" applyFont="1" applyFill="1" applyBorder="1" applyAlignment="1">
      <alignment horizontal="center" vertical="top"/>
    </xf>
    <xf numFmtId="49" fontId="14" fillId="5" borderId="36"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0" fontId="14" fillId="5" borderId="67" xfId="0" applyFont="1" applyFill="1" applyBorder="1" applyAlignment="1">
      <alignment horizontal="left" vertical="top"/>
    </xf>
    <xf numFmtId="0" fontId="14" fillId="5" borderId="71" xfId="0" applyFont="1" applyFill="1" applyBorder="1" applyAlignment="1">
      <alignment horizontal="left" vertical="top"/>
    </xf>
    <xf numFmtId="0" fontId="14" fillId="5" borderId="64" xfId="0" applyFont="1" applyFill="1" applyBorder="1" applyAlignment="1">
      <alignment horizontal="center" vertical="top"/>
    </xf>
    <xf numFmtId="0" fontId="14" fillId="5" borderId="17" xfId="0" applyFont="1" applyFill="1" applyBorder="1" applyAlignment="1">
      <alignment horizontal="center" vertical="top"/>
    </xf>
    <xf numFmtId="0" fontId="14" fillId="5" borderId="63" xfId="0" applyFont="1" applyFill="1" applyBorder="1" applyAlignment="1">
      <alignment horizontal="center" vertical="top"/>
    </xf>
    <xf numFmtId="0" fontId="14" fillId="5" borderId="42" xfId="0" applyFont="1" applyFill="1" applyBorder="1" applyAlignment="1">
      <alignment horizontal="center" vertical="top"/>
    </xf>
    <xf numFmtId="49" fontId="22" fillId="2" borderId="2" xfId="0" applyNumberFormat="1" applyFont="1" applyFill="1" applyBorder="1" applyAlignment="1">
      <alignment horizontal="center" vertical="top"/>
    </xf>
    <xf numFmtId="49" fontId="22" fillId="2" borderId="30" xfId="0" applyNumberFormat="1" applyFont="1" applyFill="1" applyBorder="1" applyAlignment="1">
      <alignment horizontal="center" vertical="top"/>
    </xf>
    <xf numFmtId="49" fontId="22" fillId="2" borderId="4" xfId="0" applyNumberFormat="1" applyFont="1" applyFill="1" applyBorder="1" applyAlignment="1">
      <alignment horizontal="center" vertical="top"/>
    </xf>
    <xf numFmtId="49" fontId="15" fillId="3" borderId="30" xfId="0" applyNumberFormat="1" applyFont="1" applyFill="1" applyBorder="1" applyAlignment="1">
      <alignment horizontal="center" vertical="top"/>
    </xf>
    <xf numFmtId="49" fontId="15" fillId="5" borderId="49" xfId="0" applyNumberFormat="1" applyFont="1" applyFill="1" applyBorder="1" applyAlignment="1">
      <alignment horizontal="center" vertical="top" wrapText="1"/>
    </xf>
    <xf numFmtId="49" fontId="15" fillId="5" borderId="61" xfId="0" applyNumberFormat="1" applyFont="1" applyFill="1" applyBorder="1" applyAlignment="1">
      <alignment horizontal="center" vertical="top" wrapText="1"/>
    </xf>
    <xf numFmtId="49" fontId="15" fillId="5" borderId="53" xfId="0" applyNumberFormat="1" applyFont="1" applyFill="1" applyBorder="1" applyAlignment="1">
      <alignment horizontal="center" vertical="top"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49" fontId="15" fillId="5" borderId="14" xfId="0" applyNumberFormat="1" applyFont="1" applyFill="1" applyBorder="1" applyAlignment="1">
      <alignment horizontal="center" vertical="top" wrapText="1"/>
    </xf>
    <xf numFmtId="0" fontId="14" fillId="5" borderId="8" xfId="0" applyFont="1" applyFill="1" applyBorder="1" applyAlignment="1">
      <alignment horizontal="left" vertical="top" wrapText="1"/>
    </xf>
    <xf numFmtId="0" fontId="14" fillId="5" borderId="38" xfId="0" applyFont="1" applyFill="1" applyBorder="1" applyAlignment="1">
      <alignment horizontal="left" vertical="top" wrapText="1"/>
    </xf>
    <xf numFmtId="0" fontId="14" fillId="5" borderId="10" xfId="0" applyFont="1" applyFill="1" applyBorder="1" applyAlignment="1">
      <alignment horizontal="left" vertical="top" wrapText="1"/>
    </xf>
    <xf numFmtId="49" fontId="33" fillId="5" borderId="2" xfId="0" applyNumberFormat="1" applyFont="1" applyFill="1" applyBorder="1" applyAlignment="1">
      <alignment horizontal="center" vertical="top"/>
    </xf>
    <xf numFmtId="49" fontId="33" fillId="5" borderId="30"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14" fillId="5" borderId="8" xfId="0" applyNumberFormat="1" applyFont="1" applyFill="1" applyBorder="1" applyAlignment="1">
      <alignment horizontal="center" vertical="top"/>
    </xf>
    <xf numFmtId="49" fontId="14" fillId="5" borderId="38" xfId="0" applyNumberFormat="1" applyFont="1" applyFill="1" applyBorder="1" applyAlignment="1">
      <alignment horizontal="center" vertical="top"/>
    </xf>
    <xf numFmtId="49" fontId="14" fillId="5" borderId="53" xfId="0" applyNumberFormat="1" applyFont="1" applyFill="1" applyBorder="1" applyAlignment="1">
      <alignment horizontal="center" vertical="top"/>
    </xf>
    <xf numFmtId="0" fontId="14" fillId="5" borderId="4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51" xfId="0" applyFont="1" applyFill="1" applyBorder="1" applyAlignment="1">
      <alignment horizontal="center" vertical="top" wrapText="1"/>
    </xf>
    <xf numFmtId="0" fontId="14" fillId="5" borderId="51" xfId="0" applyFont="1" applyFill="1" applyBorder="1" applyAlignment="1">
      <alignment horizontal="center" vertical="top"/>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25" fillId="0" borderId="33" xfId="7" applyFont="1" applyBorder="1" applyAlignment="1">
      <alignment horizontal="left"/>
    </xf>
    <xf numFmtId="0" fontId="25" fillId="0" borderId="38" xfId="7" applyFont="1" applyBorder="1" applyAlignment="1">
      <alignment horizontal="left"/>
    </xf>
    <xf numFmtId="0" fontId="25" fillId="0" borderId="41" xfId="7" applyFont="1" applyBorder="1" applyAlignment="1">
      <alignment horizontal="left"/>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1" fillId="0" borderId="21" xfId="0" applyFont="1" applyBorder="1" applyAlignment="1">
      <alignment horizontal="left" vertical="top" wrapText="1"/>
    </xf>
    <xf numFmtId="0" fontId="14" fillId="5" borderId="67"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0" borderId="63"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5" borderId="55" xfId="0" applyFont="1" applyFill="1" applyBorder="1" applyAlignment="1">
      <alignment horizontal="left" vertical="top" wrapText="1"/>
    </xf>
    <xf numFmtId="0" fontId="14" fillId="5" borderId="71" xfId="0" applyFont="1" applyFill="1" applyBorder="1" applyAlignment="1">
      <alignment horizontal="left" vertical="top" wrapText="1"/>
    </xf>
    <xf numFmtId="0" fontId="14" fillId="5" borderId="50"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17" xfId="0" applyFont="1" applyFill="1" applyBorder="1" applyAlignment="1">
      <alignment horizontal="center" vertical="top" wrapText="1"/>
    </xf>
    <xf numFmtId="0" fontId="14" fillId="5" borderId="50" xfId="0" applyFont="1" applyFill="1" applyBorder="1" applyAlignment="1">
      <alignment horizontal="center" vertical="top"/>
    </xf>
    <xf numFmtId="0" fontId="14" fillId="5" borderId="56" xfId="0" applyFont="1" applyFill="1" applyBorder="1" applyAlignment="1">
      <alignment horizontal="center" vertical="top"/>
    </xf>
    <xf numFmtId="0" fontId="14" fillId="0" borderId="54" xfId="0" applyFont="1" applyBorder="1" applyAlignment="1">
      <alignment horizontal="center" vertical="top"/>
    </xf>
    <xf numFmtId="0" fontId="14" fillId="0" borderId="57" xfId="0" applyFont="1" applyBorder="1" applyAlignment="1">
      <alignment horizontal="center" vertical="top"/>
    </xf>
    <xf numFmtId="0" fontId="14" fillId="0" borderId="42" xfId="0" applyFont="1" applyBorder="1" applyAlignment="1">
      <alignment horizontal="center" vertical="top"/>
    </xf>
    <xf numFmtId="0" fontId="14" fillId="5" borderId="18" xfId="0" applyFont="1" applyFill="1" applyBorder="1" applyAlignment="1">
      <alignment horizontal="left" vertical="top" wrapText="1"/>
    </xf>
    <xf numFmtId="49" fontId="22" fillId="2" borderId="9"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49" fontId="15" fillId="5" borderId="18" xfId="0" applyNumberFormat="1" applyFont="1" applyFill="1" applyBorder="1" applyAlignment="1">
      <alignment horizontal="center" vertical="top" wrapText="1"/>
    </xf>
    <xf numFmtId="0" fontId="14" fillId="5" borderId="54" xfId="0" applyFont="1" applyFill="1" applyBorder="1" applyAlignment="1">
      <alignment horizontal="center" vertical="top"/>
    </xf>
    <xf numFmtId="0" fontId="14" fillId="5" borderId="67" xfId="0" applyFont="1" applyFill="1" applyBorder="1" applyAlignment="1">
      <alignment horizontal="center" vertical="top"/>
    </xf>
    <xf numFmtId="0" fontId="14" fillId="5" borderId="71" xfId="0" applyFont="1" applyFill="1" applyBorder="1" applyAlignment="1">
      <alignment horizontal="center" vertical="top"/>
    </xf>
    <xf numFmtId="165" fontId="30" fillId="5" borderId="64" xfId="0" applyNumberFormat="1" applyFont="1" applyFill="1" applyBorder="1" applyAlignment="1">
      <alignment horizontal="center" vertical="top"/>
    </xf>
    <xf numFmtId="165" fontId="30" fillId="5" borderId="17" xfId="0" applyNumberFormat="1" applyFont="1" applyFill="1" applyBorder="1" applyAlignment="1">
      <alignment horizontal="center" vertical="top"/>
    </xf>
    <xf numFmtId="165" fontId="14" fillId="5" borderId="64" xfId="0" applyNumberFormat="1" applyFont="1" applyFill="1" applyBorder="1" applyAlignment="1">
      <alignment horizontal="center" vertical="top"/>
    </xf>
    <xf numFmtId="165" fontId="14" fillId="5" borderId="17" xfId="0" applyNumberFormat="1" applyFont="1" applyFill="1" applyBorder="1" applyAlignment="1">
      <alignment horizontal="center" vertical="top"/>
    </xf>
    <xf numFmtId="165" fontId="14" fillId="5" borderId="63" xfId="0" applyNumberFormat="1" applyFont="1" applyFill="1" applyBorder="1" applyAlignment="1">
      <alignment horizontal="center" vertical="top"/>
    </xf>
    <xf numFmtId="165" fontId="14" fillId="5" borderId="42" xfId="0" applyNumberFormat="1" applyFont="1" applyFill="1" applyBorder="1" applyAlignment="1">
      <alignment horizontal="center" vertical="top"/>
    </xf>
    <xf numFmtId="0" fontId="14" fillId="5" borderId="46" xfId="0" applyFont="1" applyFill="1" applyBorder="1" applyAlignment="1">
      <alignment horizontal="center" vertical="top"/>
    </xf>
    <xf numFmtId="0" fontId="14" fillId="5" borderId="18" xfId="0" applyFont="1" applyFill="1" applyBorder="1" applyAlignment="1">
      <alignment horizontal="center" vertical="top"/>
    </xf>
    <xf numFmtId="165" fontId="30" fillId="5" borderId="56" xfId="0" applyNumberFormat="1" applyFont="1" applyFill="1" applyBorder="1" applyAlignment="1">
      <alignment horizontal="center" vertical="top"/>
    </xf>
    <xf numFmtId="165" fontId="30" fillId="5" borderId="51" xfId="0" applyNumberFormat="1" applyFont="1" applyFill="1" applyBorder="1" applyAlignment="1">
      <alignment horizontal="center" vertical="top"/>
    </xf>
    <xf numFmtId="165" fontId="14" fillId="5" borderId="57" xfId="0" applyNumberFormat="1" applyFont="1" applyFill="1" applyBorder="1" applyAlignment="1">
      <alignment horizontal="center" vertical="top"/>
    </xf>
    <xf numFmtId="165" fontId="14" fillId="5" borderId="14" xfId="0" applyNumberFormat="1" applyFont="1" applyFill="1" applyBorder="1" applyAlignment="1">
      <alignment horizontal="center" vertical="top"/>
    </xf>
    <xf numFmtId="165" fontId="14" fillId="5" borderId="56" xfId="0" applyNumberFormat="1" applyFont="1" applyFill="1" applyBorder="1" applyAlignment="1">
      <alignment horizontal="center" vertical="top"/>
    </xf>
    <xf numFmtId="165" fontId="14" fillId="5" borderId="51" xfId="0" applyNumberFormat="1" applyFont="1" applyFill="1" applyBorder="1" applyAlignment="1">
      <alignment horizontal="center" vertical="top"/>
    </xf>
    <xf numFmtId="0" fontId="7" fillId="0" borderId="15" xfId="0" applyFont="1" applyBorder="1" applyAlignment="1">
      <alignment horizontal="center" vertical="top"/>
    </xf>
    <xf numFmtId="0" fontId="7" fillId="0" borderId="11" xfId="0" applyFont="1" applyBorder="1" applyAlignment="1">
      <alignment horizontal="center" vertical="top"/>
    </xf>
    <xf numFmtId="0" fontId="7" fillId="0" borderId="74" xfId="0" applyFont="1" applyBorder="1" applyAlignment="1">
      <alignment horizontal="center" vertical="top"/>
    </xf>
    <xf numFmtId="0" fontId="14" fillId="5" borderId="55" xfId="0" applyFont="1" applyFill="1" applyBorder="1" applyAlignment="1">
      <alignment horizontal="left" vertical="top"/>
    </xf>
    <xf numFmtId="0" fontId="14" fillId="5" borderId="21" xfId="0" applyFont="1" applyFill="1" applyBorder="1" applyAlignment="1">
      <alignment horizontal="left" vertical="top" wrapText="1"/>
    </xf>
    <xf numFmtId="0" fontId="11" fillId="0" borderId="0" xfId="0" applyFont="1" applyAlignment="1">
      <alignment horizontal="left" vertical="top" wrapText="1"/>
    </xf>
    <xf numFmtId="0" fontId="11" fillId="0" borderId="22" xfId="0" applyFont="1" applyBorder="1" applyAlignment="1">
      <alignment horizontal="center"/>
    </xf>
    <xf numFmtId="0" fontId="0" fillId="0" borderId="22" xfId="0" applyBorder="1" applyAlignment="1">
      <alignment horizontal="center"/>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14" fillId="5" borderId="29" xfId="0" applyFont="1" applyFill="1" applyBorder="1" applyAlignment="1">
      <alignment horizontal="center" vertical="top"/>
    </xf>
    <xf numFmtId="0" fontId="14" fillId="5" borderId="9" xfId="0" applyFont="1" applyFill="1" applyBorder="1" applyAlignment="1">
      <alignment horizontal="center" vertical="top"/>
    </xf>
    <xf numFmtId="0" fontId="14" fillId="5" borderId="59" xfId="0" applyFont="1" applyFill="1" applyBorder="1" applyAlignment="1">
      <alignment horizontal="center" vertical="top"/>
    </xf>
    <xf numFmtId="165" fontId="14" fillId="5" borderId="29" xfId="0" applyNumberFormat="1"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59" xfId="0" applyNumberFormat="1" applyFont="1" applyFill="1" applyBorder="1" applyAlignment="1">
      <alignment horizontal="center" vertical="top"/>
    </xf>
    <xf numFmtId="49" fontId="33" fillId="0" borderId="29" xfId="0" applyNumberFormat="1" applyFont="1" applyBorder="1" applyAlignment="1">
      <alignment horizontal="center" vertical="top"/>
    </xf>
    <xf numFmtId="49" fontId="33" fillId="0" borderId="21" xfId="0" applyNumberFormat="1" applyFont="1" applyBorder="1" applyAlignment="1">
      <alignment horizontal="center" vertical="top"/>
    </xf>
    <xf numFmtId="49" fontId="14" fillId="0" borderId="29" xfId="0" applyNumberFormat="1" applyFont="1" applyBorder="1" applyAlignment="1">
      <alignment horizontal="center" vertical="top"/>
    </xf>
    <xf numFmtId="49" fontId="14" fillId="0" borderId="21" xfId="0" applyNumberFormat="1" applyFont="1" applyBorder="1" applyAlignment="1">
      <alignment horizontal="center" vertical="top"/>
    </xf>
    <xf numFmtId="0" fontId="14" fillId="0" borderId="29" xfId="0" applyFont="1" applyBorder="1" applyAlignment="1">
      <alignment horizontal="center" vertical="top"/>
    </xf>
    <xf numFmtId="0" fontId="14" fillId="0" borderId="21" xfId="0" applyFont="1" applyBorder="1" applyAlignment="1">
      <alignment horizontal="center" vertical="top"/>
    </xf>
    <xf numFmtId="165" fontId="14" fillId="0" borderId="29" xfId="0" applyNumberFormat="1" applyFont="1" applyBorder="1" applyAlignment="1">
      <alignment horizontal="center" vertical="top"/>
    </xf>
    <xf numFmtId="165" fontId="14" fillId="0" borderId="21" xfId="0" applyNumberFormat="1" applyFont="1" applyBorder="1" applyAlignment="1">
      <alignment horizontal="center" vertical="top"/>
    </xf>
    <xf numFmtId="0" fontId="25" fillId="0" borderId="31"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14" fillId="9" borderId="15"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165" fontId="14" fillId="0" borderId="9" xfId="0" applyNumberFormat="1" applyFont="1" applyBorder="1" applyAlignment="1">
      <alignment horizontal="center" vertical="top"/>
    </xf>
    <xf numFmtId="0" fontId="14" fillId="0" borderId="9" xfId="0" applyFont="1" applyBorder="1" applyAlignment="1">
      <alignment horizontal="center" vertical="top"/>
    </xf>
    <xf numFmtId="49" fontId="14" fillId="0" borderId="9" xfId="0" applyNumberFormat="1" applyFont="1" applyBorder="1" applyAlignment="1">
      <alignment horizontal="center" vertical="top"/>
    </xf>
    <xf numFmtId="49" fontId="33" fillId="0" borderId="9" xfId="0" applyNumberFormat="1" applyFont="1" applyBorder="1" applyAlignment="1">
      <alignment horizontal="center" vertical="top"/>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0" fontId="25" fillId="0" borderId="33" xfId="0" applyFont="1" applyBorder="1" applyAlignment="1">
      <alignment horizontal="left"/>
    </xf>
    <xf numFmtId="0" fontId="25" fillId="0" borderId="38" xfId="0" applyFont="1" applyBorder="1" applyAlignment="1">
      <alignment horizontal="left"/>
    </xf>
    <xf numFmtId="0" fontId="25" fillId="0" borderId="41" xfId="0" applyFont="1" applyBorder="1" applyAlignment="1">
      <alignment horizontal="left"/>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12" borderId="22" xfId="0" applyFont="1" applyFill="1" applyBorder="1" applyAlignment="1">
      <alignment horizontal="center" vertical="top" wrapText="1"/>
    </xf>
    <xf numFmtId="0" fontId="15" fillId="12" borderId="24" xfId="0" applyFont="1" applyFill="1" applyBorder="1" applyAlignment="1">
      <alignment horizontal="center" vertical="top"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165" fontId="14"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0" xfId="0" applyFont="1" applyFill="1" applyBorder="1" applyAlignment="1">
      <alignment horizontal="center" vertical="top" wrapText="1"/>
    </xf>
    <xf numFmtId="0" fontId="15" fillId="18" borderId="15" xfId="0" applyFont="1" applyFill="1" applyBorder="1" applyAlignment="1">
      <alignment horizontal="left" vertical="top"/>
    </xf>
    <xf numFmtId="0" fontId="15" fillId="18" borderId="11" xfId="0" applyFont="1" applyFill="1" applyBorder="1" applyAlignment="1">
      <alignment horizontal="left" vertical="top"/>
    </xf>
    <xf numFmtId="0" fontId="15" fillId="18" borderId="74" xfId="0" applyFont="1" applyFill="1" applyBorder="1" applyAlignment="1">
      <alignment horizontal="left" vertical="top"/>
    </xf>
    <xf numFmtId="49" fontId="22" fillId="2" borderId="58"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0" fontId="14" fillId="5" borderId="9" xfId="0" applyFont="1" applyFill="1" applyBorder="1" applyAlignment="1">
      <alignment vertical="top" wrapText="1"/>
    </xf>
    <xf numFmtId="0" fontId="0" fillId="0" borderId="21" xfId="0" applyBorder="1" applyAlignment="1">
      <alignment vertical="top" wrapText="1"/>
    </xf>
    <xf numFmtId="49" fontId="33" fillId="5" borderId="59" xfId="0" applyNumberFormat="1" applyFont="1" applyFill="1" applyBorder="1" applyAlignment="1">
      <alignment horizontal="center" vertical="top"/>
    </xf>
    <xf numFmtId="0" fontId="14" fillId="5" borderId="21" xfId="0" applyFont="1" applyFill="1" applyBorder="1" applyAlignment="1">
      <alignment horizontal="center" vertical="top"/>
    </xf>
    <xf numFmtId="49" fontId="22" fillId="8" borderId="29" xfId="0" applyNumberFormat="1" applyFont="1" applyFill="1" applyBorder="1" applyAlignment="1">
      <alignment horizontal="center" vertical="top"/>
    </xf>
    <xf numFmtId="49" fontId="22" fillId="8" borderId="9" xfId="0" applyNumberFormat="1" applyFont="1" applyFill="1" applyBorder="1" applyAlignment="1">
      <alignment horizontal="center" vertical="top"/>
    </xf>
    <xf numFmtId="49" fontId="22" fillId="8" borderId="21" xfId="0" applyNumberFormat="1" applyFont="1" applyFill="1" applyBorder="1" applyAlignment="1">
      <alignment horizontal="center" vertical="top"/>
    </xf>
    <xf numFmtId="49" fontId="15" fillId="7" borderId="29" xfId="0" applyNumberFormat="1" applyFont="1" applyFill="1" applyBorder="1" applyAlignment="1">
      <alignment horizontal="center" vertical="top"/>
    </xf>
    <xf numFmtId="49" fontId="15" fillId="7" borderId="9" xfId="0" applyNumberFormat="1" applyFont="1" applyFill="1" applyBorder="1" applyAlignment="1">
      <alignment horizontal="center" vertical="top"/>
    </xf>
    <xf numFmtId="49" fontId="15" fillId="7" borderId="21" xfId="0" applyNumberFormat="1" applyFont="1" applyFill="1" applyBorder="1" applyAlignment="1">
      <alignment horizontal="center" vertical="top"/>
    </xf>
    <xf numFmtId="49" fontId="15" fillId="0" borderId="55" xfId="0" applyNumberFormat="1" applyFont="1" applyBorder="1" applyAlignment="1">
      <alignment horizontal="center" vertical="top" wrapText="1"/>
    </xf>
    <xf numFmtId="49" fontId="15" fillId="0" borderId="46" xfId="0" applyNumberFormat="1" applyFont="1" applyBorder="1" applyAlignment="1">
      <alignment horizontal="center" vertical="top" wrapText="1"/>
    </xf>
    <xf numFmtId="49" fontId="15" fillId="0" borderId="18" xfId="0" applyNumberFormat="1" applyFont="1" applyBorder="1" applyAlignment="1">
      <alignment horizontal="center" vertical="top" wrapText="1"/>
    </xf>
    <xf numFmtId="49" fontId="15" fillId="0" borderId="54" xfId="0" applyNumberFormat="1" applyFont="1" applyBorder="1" applyAlignment="1">
      <alignment horizontal="center" vertical="top" wrapText="1"/>
    </xf>
    <xf numFmtId="49" fontId="15" fillId="0" borderId="57" xfId="0" applyNumberFormat="1" applyFont="1" applyBorder="1" applyAlignment="1">
      <alignment horizontal="center" vertical="top" wrapText="1"/>
    </xf>
    <xf numFmtId="49" fontId="15" fillId="0" borderId="14" xfId="0" applyNumberFormat="1"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4" xfId="0" applyNumberFormat="1" applyFont="1" applyBorder="1" applyAlignment="1">
      <alignment horizontal="center" vertical="top"/>
    </xf>
    <xf numFmtId="0" fontId="14" fillId="0" borderId="59" xfId="0" applyFont="1" applyBorder="1" applyAlignment="1">
      <alignment horizontal="center" vertical="top"/>
    </xf>
    <xf numFmtId="165" fontId="14" fillId="0" borderId="59" xfId="0" applyNumberFormat="1" applyFont="1" applyBorder="1" applyAlignment="1">
      <alignment horizontal="center" vertical="top"/>
    </xf>
    <xf numFmtId="49" fontId="14" fillId="0" borderId="39" xfId="0" applyNumberFormat="1" applyFont="1" applyBorder="1" applyAlignment="1">
      <alignment horizontal="center" vertical="top"/>
    </xf>
    <xf numFmtId="49" fontId="14" fillId="0" borderId="36" xfId="0" applyNumberFormat="1" applyFont="1" applyBorder="1" applyAlignment="1">
      <alignment horizontal="center" vertical="top"/>
    </xf>
    <xf numFmtId="49" fontId="14" fillId="0" borderId="23" xfId="0" applyNumberFormat="1" applyFont="1" applyBorder="1" applyAlignment="1">
      <alignment horizontal="center" vertical="top"/>
    </xf>
    <xf numFmtId="49" fontId="22" fillId="24" borderId="31" xfId="0" applyNumberFormat="1" applyFont="1" applyFill="1" applyBorder="1" applyAlignment="1">
      <alignment horizontal="center" vertical="top"/>
    </xf>
    <xf numFmtId="49" fontId="22" fillId="24" borderId="36" xfId="0" applyNumberFormat="1" applyFont="1" applyFill="1" applyBorder="1" applyAlignment="1">
      <alignment horizontal="center" vertical="top"/>
    </xf>
    <xf numFmtId="49" fontId="22" fillId="24" borderId="32" xfId="0" applyNumberFormat="1" applyFont="1" applyFill="1" applyBorder="1" applyAlignment="1">
      <alignment horizontal="center" vertical="top"/>
    </xf>
    <xf numFmtId="49" fontId="15" fillId="7" borderId="2" xfId="0" applyNumberFormat="1" applyFont="1" applyFill="1" applyBorder="1" applyAlignment="1">
      <alignment horizontal="center" vertical="top"/>
    </xf>
    <xf numFmtId="49" fontId="15" fillId="7" borderId="4" xfId="0" applyNumberFormat="1" applyFont="1" applyFill="1" applyBorder="1" applyAlignment="1">
      <alignment horizontal="center" vertical="top"/>
    </xf>
    <xf numFmtId="49" fontId="15" fillId="0" borderId="48" xfId="0" applyNumberFormat="1" applyFont="1" applyBorder="1" applyAlignment="1">
      <alignment horizontal="center" vertical="top" wrapText="1"/>
    </xf>
    <xf numFmtId="49" fontId="15" fillId="0" borderId="13" xfId="0" applyNumberFormat="1" applyFont="1" applyBorder="1" applyAlignment="1">
      <alignment horizontal="center" vertical="top" wrapText="1"/>
    </xf>
    <xf numFmtId="0" fontId="14" fillId="0" borderId="20" xfId="0" applyFont="1" applyBorder="1" applyAlignment="1">
      <alignment horizontal="center" vertical="top" wrapText="1"/>
    </xf>
    <xf numFmtId="0" fontId="12" fillId="0" borderId="0" xfId="0" applyFont="1" applyAlignment="1">
      <alignment horizontal="left" wrapText="1"/>
    </xf>
    <xf numFmtId="0" fontId="12" fillId="0" borderId="0" xfId="0" applyFont="1" applyAlignment="1">
      <alignment horizontal="left"/>
    </xf>
    <xf numFmtId="0" fontId="26" fillId="0" borderId="0" xfId="0" applyFont="1" applyAlignment="1">
      <alignment horizontal="center"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49" fontId="13" fillId="2" borderId="31"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20"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21" xfId="0" applyFont="1" applyFill="1" applyBorder="1" applyAlignment="1">
      <alignment horizontal="left" vertical="top" wrapText="1"/>
    </xf>
    <xf numFmtId="49" fontId="12" fillId="0" borderId="2" xfId="0" applyNumberFormat="1" applyFont="1" applyBorder="1" applyAlignment="1">
      <alignment horizontal="center" vertical="top"/>
    </xf>
    <xf numFmtId="49" fontId="12" fillId="0" borderId="21" xfId="0" applyNumberFormat="1" applyFont="1" applyBorder="1" applyAlignment="1">
      <alignment horizontal="center" vertical="top"/>
    </xf>
    <xf numFmtId="49" fontId="12" fillId="0" borderId="29" xfId="0" applyNumberFormat="1" applyFont="1" applyBorder="1" applyAlignment="1">
      <alignment horizontal="center" vertical="top"/>
    </xf>
    <xf numFmtId="0" fontId="13" fillId="7" borderId="15"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49" fontId="12" fillId="0" borderId="9" xfId="0" applyNumberFormat="1" applyFont="1" applyBorder="1" applyAlignment="1">
      <alignment horizontal="center"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49" fontId="13" fillId="2" borderId="36" xfId="0" applyNumberFormat="1" applyFont="1" applyFill="1" applyBorder="1" applyAlignment="1">
      <alignment horizontal="center" vertical="top"/>
    </xf>
    <xf numFmtId="49" fontId="13" fillId="5" borderId="13" xfId="0" applyNumberFormat="1" applyFont="1" applyFill="1" applyBorder="1" applyAlignment="1">
      <alignment horizontal="center" vertical="top" wrapText="1"/>
    </xf>
    <xf numFmtId="49" fontId="33" fillId="0" borderId="25"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24" xfId="0" applyNumberFormat="1" applyFont="1" applyBorder="1" applyAlignment="1">
      <alignment horizontal="center" vertical="top"/>
    </xf>
    <xf numFmtId="49" fontId="13" fillId="2" borderId="21" xfId="0" applyNumberFormat="1" applyFont="1" applyFill="1" applyBorder="1" applyAlignment="1">
      <alignment horizontal="center" vertical="top"/>
    </xf>
    <xf numFmtId="0" fontId="56" fillId="5" borderId="20" xfId="0" applyFont="1" applyFill="1" applyBorder="1" applyAlignment="1">
      <alignment horizontal="center" vertical="top"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13" fillId="5" borderId="29" xfId="0" applyFont="1" applyFill="1" applyBorder="1" applyAlignment="1">
      <alignment vertical="top" wrapText="1"/>
    </xf>
    <xf numFmtId="0" fontId="0" fillId="0" borderId="9" xfId="0" applyBorder="1" applyAlignment="1">
      <alignment vertical="top" wrapText="1"/>
    </xf>
    <xf numFmtId="0" fontId="33" fillId="0" borderId="29" xfId="0" applyFont="1" applyBorder="1" applyAlignment="1">
      <alignment horizontal="center" vertical="top"/>
    </xf>
    <xf numFmtId="0" fontId="33" fillId="0" borderId="9" xfId="0" applyFont="1" applyBorder="1" applyAlignment="1">
      <alignment horizontal="center" vertical="top"/>
    </xf>
    <xf numFmtId="0" fontId="33"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20" fillId="2" borderId="29" xfId="0" applyNumberFormat="1" applyFont="1" applyFill="1" applyBorder="1" applyAlignment="1">
      <alignment horizontal="center" vertical="top"/>
    </xf>
    <xf numFmtId="49" fontId="20" fillId="2" borderId="9" xfId="0" applyNumberFormat="1" applyFont="1" applyFill="1" applyBorder="1" applyAlignment="1">
      <alignment horizontal="center" vertical="top"/>
    </xf>
    <xf numFmtId="0" fontId="56" fillId="5" borderId="46" xfId="0" applyFont="1" applyFill="1" applyBorder="1" applyAlignment="1">
      <alignment horizontal="left" vertical="center" wrapText="1"/>
    </xf>
    <xf numFmtId="0" fontId="56" fillId="5" borderId="71" xfId="0" applyFont="1" applyFill="1" applyBorder="1" applyAlignment="1">
      <alignment horizontal="left"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49" fontId="13" fillId="5" borderId="18" xfId="0" applyNumberFormat="1" applyFont="1" applyFill="1" applyBorder="1" applyAlignment="1">
      <alignment horizontal="center" vertical="top"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5" borderId="50" xfId="0" applyFont="1" applyFill="1" applyBorder="1" applyAlignment="1">
      <alignment horizontal="center" vertical="center" wrapText="1"/>
    </xf>
    <xf numFmtId="49" fontId="33" fillId="5" borderId="25" xfId="0" applyNumberFormat="1" applyFont="1" applyFill="1" applyBorder="1" applyAlignment="1">
      <alignment horizontal="center" vertical="top"/>
    </xf>
    <xf numFmtId="49" fontId="33" fillId="5" borderId="26" xfId="0" applyNumberFormat="1" applyFont="1" applyFill="1" applyBorder="1" applyAlignment="1">
      <alignment horizontal="center" vertical="top"/>
    </xf>
    <xf numFmtId="49" fontId="33"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66" fillId="7" borderId="15" xfId="0" applyFont="1" applyFill="1" applyBorder="1" applyAlignment="1">
      <alignment horizontal="left" vertical="top"/>
    </xf>
    <xf numFmtId="0" fontId="66" fillId="7" borderId="11" xfId="0" applyFont="1" applyFill="1" applyBorder="1" applyAlignment="1">
      <alignment horizontal="left" vertical="top"/>
    </xf>
    <xf numFmtId="0" fontId="66" fillId="7" borderId="12" xfId="0" applyFont="1" applyFill="1" applyBorder="1" applyAlignment="1">
      <alignment horizontal="left" vertical="top"/>
    </xf>
    <xf numFmtId="49" fontId="62" fillId="0" borderId="15" xfId="7" applyNumberFormat="1" applyFont="1" applyBorder="1" applyAlignment="1">
      <alignment horizontal="center" vertical="top"/>
    </xf>
    <xf numFmtId="49" fontId="62" fillId="0" borderId="11" xfId="7" applyNumberFormat="1" applyFont="1" applyBorder="1" applyAlignment="1">
      <alignment horizontal="center" vertical="top"/>
    </xf>
    <xf numFmtId="49" fontId="62" fillId="0" borderId="12" xfId="7" applyNumberFormat="1" applyFont="1" applyBorder="1" applyAlignment="1">
      <alignment horizontal="center" vertical="top"/>
    </xf>
    <xf numFmtId="49" fontId="71" fillId="8" borderId="29" xfId="0" applyNumberFormat="1" applyFont="1" applyFill="1" applyBorder="1" applyAlignment="1">
      <alignment horizontal="center" vertical="top"/>
    </xf>
    <xf numFmtId="49" fontId="71" fillId="8" borderId="21" xfId="0" applyNumberFormat="1" applyFont="1" applyFill="1" applyBorder="1" applyAlignment="1">
      <alignment horizontal="center" vertical="top"/>
    </xf>
    <xf numFmtId="49" fontId="71" fillId="0" borderId="29" xfId="0" applyNumberFormat="1" applyFont="1" applyBorder="1" applyAlignment="1">
      <alignment horizontal="center" vertical="top"/>
    </xf>
    <xf numFmtId="49" fontId="71" fillId="0" borderId="21" xfId="0" applyNumberFormat="1" applyFont="1" applyBorder="1" applyAlignment="1">
      <alignment horizontal="center" vertical="top"/>
    </xf>
    <xf numFmtId="49" fontId="71" fillId="0" borderId="55" xfId="0" applyNumberFormat="1" applyFont="1" applyBorder="1" applyAlignment="1">
      <alignment horizontal="center" vertical="top" wrapText="1"/>
    </xf>
    <xf numFmtId="49" fontId="71" fillId="0" borderId="18" xfId="0" applyNumberFormat="1" applyFont="1" applyBorder="1" applyAlignment="1">
      <alignment horizontal="center" vertical="top" wrapText="1"/>
    </xf>
    <xf numFmtId="0" fontId="58" fillId="5" borderId="29" xfId="0" applyFont="1" applyFill="1" applyBorder="1" applyAlignment="1">
      <alignment horizontal="left" vertical="top" wrapText="1"/>
    </xf>
    <xf numFmtId="0" fontId="58" fillId="5" borderId="21" xfId="0" applyFont="1" applyFill="1" applyBorder="1" applyAlignment="1">
      <alignment horizontal="left" vertical="top" wrapText="1"/>
    </xf>
    <xf numFmtId="49" fontId="58" fillId="0" borderId="29" xfId="0" applyNumberFormat="1" applyFont="1" applyBorder="1" applyAlignment="1">
      <alignment horizontal="center" vertical="top"/>
    </xf>
    <xf numFmtId="49" fontId="58"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0" fontId="58" fillId="0" borderId="29" xfId="0" applyFont="1" applyBorder="1" applyAlignment="1">
      <alignment horizontal="center" vertical="center"/>
    </xf>
    <xf numFmtId="0" fontId="58" fillId="0" borderId="21" xfId="0" applyFont="1" applyBorder="1" applyAlignment="1">
      <alignment horizontal="center" vertical="center"/>
    </xf>
    <xf numFmtId="165" fontId="58" fillId="0" borderId="29" xfId="0" applyNumberFormat="1" applyFont="1" applyBorder="1" applyAlignment="1">
      <alignment horizontal="center" vertical="top"/>
    </xf>
    <xf numFmtId="165" fontId="58" fillId="0" borderId="21" xfId="0" applyNumberFormat="1" applyFont="1" applyBorder="1" applyAlignment="1">
      <alignment horizontal="center" vertical="top"/>
    </xf>
    <xf numFmtId="165" fontId="58" fillId="0" borderId="39" xfId="0" applyNumberFormat="1" applyFont="1" applyBorder="1" applyAlignment="1">
      <alignment horizontal="center" vertical="top"/>
    </xf>
    <xf numFmtId="165" fontId="58"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49" fontId="48" fillId="2" borderId="39" xfId="0" applyNumberFormat="1" applyFont="1" applyFill="1" applyBorder="1" applyAlignment="1">
      <alignment horizontal="center" vertical="top"/>
    </xf>
    <xf numFmtId="49" fontId="48" fillId="2" borderId="23" xfId="0" applyNumberFormat="1" applyFont="1" applyFill="1" applyBorder="1" applyAlignment="1">
      <alignment horizontal="center" vertical="top"/>
    </xf>
    <xf numFmtId="49" fontId="38" fillId="3" borderId="39" xfId="0" applyNumberFormat="1" applyFont="1" applyFill="1" applyBorder="1" applyAlignment="1">
      <alignment horizontal="center" vertical="top"/>
    </xf>
    <xf numFmtId="49" fontId="38" fillId="3" borderId="23" xfId="0" applyNumberFormat="1" applyFont="1" applyFill="1" applyBorder="1" applyAlignment="1">
      <alignment horizontal="center" vertical="top"/>
    </xf>
    <xf numFmtId="49" fontId="38" fillId="5" borderId="39" xfId="0" applyNumberFormat="1" applyFont="1" applyFill="1" applyBorder="1" applyAlignment="1">
      <alignment horizontal="center" vertical="top" wrapText="1"/>
    </xf>
    <xf numFmtId="49" fontId="38" fillId="5" borderId="23" xfId="0" applyNumberFormat="1" applyFont="1" applyFill="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165" fontId="12" fillId="10" borderId="35" xfId="0" applyNumberFormat="1" applyFont="1" applyFill="1" applyBorder="1" applyAlignment="1">
      <alignment horizontal="left" vertical="top" wrapText="1"/>
    </xf>
    <xf numFmtId="0" fontId="12" fillId="5" borderId="9" xfId="0" applyFont="1" applyFill="1" applyBorder="1" applyAlignment="1">
      <alignment horizontal="left" vertical="top" wrapText="1"/>
    </xf>
    <xf numFmtId="49" fontId="13" fillId="0" borderId="59" xfId="0" applyNumberFormat="1" applyFont="1" applyBorder="1" applyAlignment="1">
      <alignment horizontal="center" vertical="top"/>
    </xf>
    <xf numFmtId="49" fontId="13" fillId="0" borderId="21" xfId="0" applyNumberFormat="1" applyFont="1" applyBorder="1" applyAlignment="1">
      <alignment horizontal="center" vertical="top"/>
    </xf>
    <xf numFmtId="49" fontId="33" fillId="0" borderId="2" xfId="0" applyNumberFormat="1" applyFont="1" applyBorder="1" applyAlignment="1">
      <alignment horizontal="center" vertical="top"/>
    </xf>
    <xf numFmtId="0" fontId="12" fillId="5" borderId="55" xfId="0" applyFont="1" applyFill="1" applyBorder="1" applyAlignment="1">
      <alignment horizontal="left" vertical="top" wrapText="1"/>
    </xf>
    <xf numFmtId="0" fontId="11" fillId="5" borderId="18" xfId="0" applyFont="1" applyFill="1" applyBorder="1" applyAlignment="1">
      <alignment horizontal="left" vertical="top" wrapText="1"/>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49" fontId="62" fillId="2" borderId="29" xfId="0" applyNumberFormat="1" applyFont="1" applyFill="1" applyBorder="1" applyAlignment="1">
      <alignment horizontal="center" vertical="top"/>
    </xf>
    <xf numFmtId="49" fontId="62" fillId="2" borderId="21" xfId="0" applyNumberFormat="1" applyFont="1" applyFill="1" applyBorder="1" applyAlignment="1">
      <alignment horizontal="center" vertical="top"/>
    </xf>
    <xf numFmtId="49" fontId="62" fillId="7" borderId="29" xfId="0" applyNumberFormat="1" applyFont="1" applyFill="1" applyBorder="1" applyAlignment="1">
      <alignment horizontal="center" vertical="top"/>
    </xf>
    <xf numFmtId="49" fontId="62" fillId="7" borderId="2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2" fillId="5" borderId="67" xfId="0" applyFont="1" applyFill="1" applyBorder="1" applyAlignment="1">
      <alignment horizontal="left" vertical="top" wrapText="1"/>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63" fillId="7" borderId="15" xfId="0" applyFont="1" applyFill="1" applyBorder="1" applyAlignment="1">
      <alignment horizontal="center" vertical="top"/>
    </xf>
    <xf numFmtId="0" fontId="63" fillId="7" borderId="11" xfId="0" applyFont="1" applyFill="1" applyBorder="1" applyAlignment="1">
      <alignment horizontal="center" vertical="top"/>
    </xf>
    <xf numFmtId="0" fontId="63" fillId="7" borderId="12" xfId="0" applyFont="1" applyFill="1" applyBorder="1" applyAlignment="1">
      <alignment horizontal="center" vertical="top"/>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58" fillId="5" borderId="3" xfId="0" applyFont="1" applyFill="1" applyBorder="1" applyAlignment="1">
      <alignment horizontal="left" vertical="top" wrapText="1"/>
    </xf>
    <xf numFmtId="0" fontId="58" fillId="5" borderId="59" xfId="0" applyFont="1" applyFill="1" applyBorder="1" applyAlignment="1">
      <alignment horizontal="left" vertical="top" wrapText="1"/>
    </xf>
    <xf numFmtId="0" fontId="58" fillId="5" borderId="9" xfId="0" applyFont="1" applyFill="1" applyBorder="1" applyAlignment="1">
      <alignment horizontal="left" vertical="top" wrapText="1"/>
    </xf>
    <xf numFmtId="0" fontId="11" fillId="5" borderId="18" xfId="0" applyFont="1" applyFill="1" applyBorder="1" applyAlignment="1">
      <alignment horizontal="left"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56" fillId="5" borderId="22" xfId="0" applyFont="1" applyFill="1" applyBorder="1" applyAlignment="1">
      <alignment horizontal="center" vertical="top" wrapText="1"/>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48" fillId="2" borderId="29" xfId="0" applyNumberFormat="1" applyFont="1" applyFill="1" applyBorder="1" applyAlignment="1">
      <alignment horizontal="center" vertical="top"/>
    </xf>
    <xf numFmtId="49" fontId="48" fillId="2" borderId="9" xfId="0" applyNumberFormat="1" applyFont="1" applyFill="1" applyBorder="1" applyAlignment="1">
      <alignment horizontal="center" vertical="top"/>
    </xf>
    <xf numFmtId="49" fontId="38" fillId="3" borderId="2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9" xfId="0" applyNumberFormat="1" applyFont="1" applyFill="1" applyBorder="1" applyAlignment="1">
      <alignment horizontal="center" vertical="top" wrapText="1"/>
    </xf>
    <xf numFmtId="49" fontId="38"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20" fillId="2" borderId="31" xfId="0" applyNumberFormat="1" applyFont="1" applyFill="1" applyBorder="1" applyAlignment="1">
      <alignment horizontal="center" vertical="top"/>
    </xf>
    <xf numFmtId="49" fontId="20" fillId="2" borderId="36" xfId="0" applyNumberFormat="1" applyFont="1" applyFill="1" applyBorder="1" applyAlignment="1">
      <alignment horizontal="center" vertical="top"/>
    </xf>
    <xf numFmtId="49" fontId="20" fillId="2" borderId="23" xfId="0" applyNumberFormat="1" applyFont="1" applyFill="1" applyBorder="1" applyAlignment="1">
      <alignment horizontal="center" vertical="top"/>
    </xf>
    <xf numFmtId="49" fontId="20" fillId="3" borderId="2" xfId="0" applyNumberFormat="1" applyFont="1" applyFill="1" applyBorder="1" applyAlignment="1">
      <alignment horizontal="center" vertical="top"/>
    </xf>
    <xf numFmtId="49" fontId="20" fillId="3" borderId="9" xfId="0" applyNumberFormat="1" applyFont="1" applyFill="1" applyBorder="1" applyAlignment="1">
      <alignment horizontal="center" vertical="top"/>
    </xf>
    <xf numFmtId="49" fontId="20" fillId="3" borderId="21" xfId="0" applyNumberFormat="1" applyFont="1" applyFill="1" applyBorder="1" applyAlignment="1">
      <alignment horizontal="center" vertical="top"/>
    </xf>
    <xf numFmtId="49" fontId="20" fillId="5" borderId="40" xfId="0" applyNumberFormat="1" applyFont="1" applyFill="1" applyBorder="1" applyAlignment="1">
      <alignment horizontal="center" vertical="top" wrapText="1"/>
    </xf>
    <xf numFmtId="49" fontId="20" fillId="5" borderId="0" xfId="0" applyNumberFormat="1" applyFont="1" applyFill="1" applyAlignment="1">
      <alignment horizontal="center" vertical="top" wrapText="1"/>
    </xf>
    <xf numFmtId="49" fontId="20" fillId="5" borderId="22" xfId="0" applyNumberFormat="1" applyFont="1" applyFill="1" applyBorder="1" applyAlignment="1">
      <alignment horizontal="center" vertical="top" wrapText="1"/>
    </xf>
    <xf numFmtId="0" fontId="20" fillId="5" borderId="29"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59" xfId="0" applyFont="1" applyFill="1" applyBorder="1" applyAlignment="1">
      <alignment horizontal="left" vertical="top" wrapText="1"/>
    </xf>
    <xf numFmtId="49" fontId="22" fillId="2" borderId="23" xfId="0" applyNumberFormat="1" applyFont="1" applyFill="1" applyBorder="1" applyAlignment="1">
      <alignment horizontal="center" vertical="top"/>
    </xf>
    <xf numFmtId="49" fontId="15" fillId="5" borderId="20"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74" fillId="0" borderId="15" xfId="0" applyFont="1" applyBorder="1" applyAlignment="1">
      <alignment horizontal="center" vertical="center"/>
    </xf>
    <xf numFmtId="0" fontId="74" fillId="0" borderId="11" xfId="0" applyFont="1" applyBorder="1" applyAlignment="1">
      <alignment horizontal="center" vertical="center"/>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33" fillId="0" borderId="59" xfId="0" applyNumberFormat="1" applyFont="1" applyBorder="1" applyAlignment="1">
      <alignment horizontal="center" vertical="top" wrapText="1"/>
    </xf>
    <xf numFmtId="49" fontId="14" fillId="0" borderId="29" xfId="0" applyNumberFormat="1" applyFont="1" applyBorder="1" applyAlignment="1">
      <alignment horizontal="center" vertical="top" wrapText="1"/>
    </xf>
    <xf numFmtId="49" fontId="14" fillId="0" borderId="9" xfId="0" applyNumberFormat="1" applyFont="1" applyBorder="1" applyAlignment="1">
      <alignment horizontal="center" vertical="top" wrapText="1"/>
    </xf>
    <xf numFmtId="49" fontId="14" fillId="0" borderId="21" xfId="0" applyNumberFormat="1" applyFont="1" applyBorder="1" applyAlignment="1">
      <alignment horizontal="center" vertical="top" wrapText="1"/>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15" fillId="5" borderId="29" xfId="0" applyNumberFormat="1" applyFont="1" applyFill="1" applyBorder="1" applyAlignment="1">
      <alignment horizontal="center" vertical="top" wrapText="1"/>
    </xf>
    <xf numFmtId="49" fontId="15" fillId="5" borderId="21" xfId="0" applyNumberFormat="1" applyFont="1" applyFill="1" applyBorder="1" applyAlignment="1">
      <alignment horizontal="center" vertical="top" wrapText="1"/>
    </xf>
    <xf numFmtId="49" fontId="33" fillId="0" borderId="59" xfId="0" applyNumberFormat="1" applyFont="1" applyBorder="1" applyAlignment="1">
      <alignment horizontal="center" vertical="top"/>
    </xf>
    <xf numFmtId="49" fontId="15" fillId="5" borderId="40" xfId="0" applyNumberFormat="1"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2" fontId="11" fillId="0" borderId="22" xfId="0" applyNumberFormat="1" applyFont="1" applyBorder="1" applyAlignment="1">
      <alignment horizontal="center" vertical="center"/>
    </xf>
    <xf numFmtId="0" fontId="33" fillId="0" borderId="2" xfId="0" applyFont="1" applyBorder="1" applyAlignment="1">
      <alignment horizontal="center" vertical="top" wrapText="1"/>
    </xf>
    <xf numFmtId="49" fontId="15" fillId="5" borderId="2"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4" xfId="0" applyNumberFormat="1" applyFont="1" applyFill="1" applyBorder="1" applyAlignment="1">
      <alignment horizontal="center" vertical="top"/>
    </xf>
    <xf numFmtId="49" fontId="24" fillId="0" borderId="2" xfId="0" applyNumberFormat="1" applyFont="1" applyBorder="1" applyAlignment="1">
      <alignment horizontal="center" vertical="top" wrapText="1"/>
    </xf>
    <xf numFmtId="49" fontId="74" fillId="8" borderId="29" xfId="0" applyNumberFormat="1" applyFont="1" applyFill="1" applyBorder="1" applyAlignment="1">
      <alignment horizontal="center" vertical="top" wrapText="1"/>
    </xf>
    <xf numFmtId="49" fontId="74" fillId="8" borderId="21" xfId="0" applyNumberFormat="1" applyFont="1" applyFill="1" applyBorder="1" applyAlignment="1">
      <alignment horizontal="center" vertical="top" wrapText="1"/>
    </xf>
    <xf numFmtId="0" fontId="46" fillId="0" borderId="29" xfId="0" applyFont="1" applyBorder="1" applyAlignment="1">
      <alignment horizontal="center" vertical="top"/>
    </xf>
    <xf numFmtId="0" fontId="46" fillId="0" borderId="21" xfId="0" applyFont="1" applyBorder="1" applyAlignment="1">
      <alignment horizontal="center" vertical="top"/>
    </xf>
    <xf numFmtId="49" fontId="73" fillId="2" borderId="29" xfId="0" applyNumberFormat="1" applyFont="1" applyFill="1" applyBorder="1" applyAlignment="1">
      <alignment horizontal="center" vertical="top"/>
    </xf>
    <xf numFmtId="49" fontId="73" fillId="2" borderId="9" xfId="0" applyNumberFormat="1" applyFont="1" applyFill="1" applyBorder="1" applyAlignment="1">
      <alignment horizontal="center" vertical="top"/>
    </xf>
    <xf numFmtId="49" fontId="73" fillId="2" borderId="21" xfId="0" applyNumberFormat="1" applyFont="1" applyFill="1" applyBorder="1" applyAlignment="1">
      <alignment horizontal="center" vertical="top"/>
    </xf>
    <xf numFmtId="0" fontId="14" fillId="0" borderId="29" xfId="0" applyFont="1" applyBorder="1" applyAlignment="1">
      <alignment vertical="top" wrapText="1"/>
    </xf>
    <xf numFmtId="0" fontId="14" fillId="0" borderId="9" xfId="0" applyFont="1" applyBorder="1" applyAlignment="1">
      <alignment vertical="top" wrapText="1"/>
    </xf>
    <xf numFmtId="49" fontId="33" fillId="0" borderId="29" xfId="0" applyNumberFormat="1" applyFont="1" applyBorder="1" applyAlignment="1">
      <alignment horizontal="center" vertical="top" wrapText="1"/>
    </xf>
    <xf numFmtId="49" fontId="33" fillId="0" borderId="9" xfId="0" applyNumberFormat="1" applyFont="1" applyBorder="1" applyAlignment="1">
      <alignment horizontal="center" vertical="top" wrapText="1"/>
    </xf>
    <xf numFmtId="49" fontId="33" fillId="0" borderId="21" xfId="0" applyNumberFormat="1" applyFont="1" applyBorder="1" applyAlignment="1">
      <alignment horizontal="center" vertical="top" wrapText="1"/>
    </xf>
    <xf numFmtId="0" fontId="14" fillId="0" borderId="55" xfId="0" applyFont="1" applyBorder="1" applyAlignment="1">
      <alignment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15" fillId="3" borderId="2" xfId="0" applyFont="1" applyFill="1" applyBorder="1" applyAlignment="1">
      <alignment horizontal="center" vertical="top"/>
    </xf>
    <xf numFmtId="0" fontId="22" fillId="2" borderId="31" xfId="0" applyFont="1" applyFill="1" applyBorder="1" applyAlignment="1">
      <alignment horizontal="center" vertical="top"/>
    </xf>
    <xf numFmtId="49" fontId="74" fillId="3" borderId="29" xfId="0" applyNumberFormat="1" applyFont="1" applyFill="1" applyBorder="1" applyAlignment="1">
      <alignment horizontal="center" vertical="top"/>
    </xf>
    <xf numFmtId="49" fontId="74" fillId="3" borderId="9" xfId="0" applyNumberFormat="1" applyFont="1" applyFill="1" applyBorder="1" applyAlignment="1">
      <alignment horizontal="center" vertical="top"/>
    </xf>
    <xf numFmtId="49" fontId="74" fillId="3" borderId="21" xfId="0" applyNumberFormat="1" applyFont="1" applyFill="1" applyBorder="1" applyAlignment="1">
      <alignment horizontal="center" vertical="top"/>
    </xf>
    <xf numFmtId="49" fontId="15" fillId="5" borderId="9"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14" fillId="0" borderId="43" xfId="0" applyNumberFormat="1" applyFont="1" applyBorder="1" applyAlignment="1">
      <alignment horizontal="center" vertical="top"/>
    </xf>
    <xf numFmtId="49" fontId="14" fillId="0" borderId="26" xfId="0" applyNumberFormat="1" applyFont="1" applyBorder="1" applyAlignment="1">
      <alignment horizontal="center" vertical="top"/>
    </xf>
    <xf numFmtId="49" fontId="14" fillId="0" borderId="24" xfId="0" applyNumberFormat="1" applyFont="1" applyBorder="1" applyAlignment="1">
      <alignment horizontal="center" vertical="top"/>
    </xf>
    <xf numFmtId="49" fontId="15" fillId="8" borderId="23" xfId="7" applyNumberFormat="1" applyFont="1" applyFill="1" applyBorder="1" applyAlignment="1">
      <alignment horizontal="right" vertical="top"/>
    </xf>
    <xf numFmtId="49" fontId="15" fillId="8" borderId="22" xfId="7" applyNumberFormat="1" applyFont="1" applyFill="1" applyBorder="1" applyAlignment="1">
      <alignment horizontal="right" vertical="top"/>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0" fontId="14" fillId="7" borderId="23" xfId="0" applyFont="1" applyFill="1" applyBorder="1" applyAlignment="1">
      <alignment horizontal="center"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0" fontId="25" fillId="0" borderId="15" xfId="0" applyFont="1" applyBorder="1" applyAlignment="1">
      <alignment horizontal="left" vertical="top" wrapText="1"/>
    </xf>
    <xf numFmtId="0" fontId="25" fillId="0" borderId="11" xfId="0" applyFont="1" applyBorder="1" applyAlignment="1">
      <alignment horizontal="left" vertical="top" wrapText="1"/>
    </xf>
    <xf numFmtId="0" fontId="25" fillId="0" borderId="12" xfId="0" applyFont="1" applyBorder="1" applyAlignment="1">
      <alignment horizontal="left" vertical="top" wrapText="1"/>
    </xf>
    <xf numFmtId="0" fontId="26" fillId="7" borderId="15" xfId="7" applyFont="1" applyFill="1" applyBorder="1" applyAlignment="1">
      <alignment horizontal="center" vertical="top" wrapText="1"/>
    </xf>
    <xf numFmtId="0" fontId="26" fillId="7" borderId="11" xfId="7" applyFont="1" applyFill="1" applyBorder="1" applyAlignment="1">
      <alignment horizontal="center" vertical="top" wrapText="1"/>
    </xf>
    <xf numFmtId="0" fontId="26" fillId="7" borderId="12" xfId="7" applyFont="1" applyFill="1" applyBorder="1" applyAlignment="1">
      <alignment horizontal="center" vertical="top" wrapText="1"/>
    </xf>
    <xf numFmtId="0" fontId="29" fillId="7" borderId="15" xfId="7" applyFont="1" applyFill="1" applyBorder="1" applyAlignment="1">
      <alignment horizontal="center" vertical="top"/>
    </xf>
    <xf numFmtId="0" fontId="29" fillId="7" borderId="11" xfId="7" applyFont="1" applyFill="1" applyBorder="1" applyAlignment="1">
      <alignment horizontal="center" vertical="top"/>
    </xf>
    <xf numFmtId="0" fontId="29" fillId="7" borderId="12" xfId="7" applyFont="1" applyFill="1" applyBorder="1" applyAlignment="1">
      <alignment horizontal="center" vertical="top"/>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7" applyNumberFormat="1" applyFont="1" applyFill="1" applyBorder="1" applyAlignment="1">
      <alignment horizontal="right" vertical="top"/>
    </xf>
    <xf numFmtId="49" fontId="26" fillId="6" borderId="11" xfId="7" applyNumberFormat="1" applyFont="1" applyFill="1" applyBorder="1" applyAlignment="1">
      <alignment horizontal="right" vertical="top"/>
    </xf>
    <xf numFmtId="49" fontId="26" fillId="6" borderId="12" xfId="7" applyNumberFormat="1" applyFont="1" applyFill="1" applyBorder="1" applyAlignment="1">
      <alignment horizontal="right" vertical="top"/>
    </xf>
    <xf numFmtId="0" fontId="29" fillId="6" borderId="15" xfId="7" applyFont="1" applyFill="1" applyBorder="1" applyAlignment="1">
      <alignment horizontal="center" vertical="top"/>
    </xf>
    <xf numFmtId="0" fontId="29" fillId="6" borderId="11" xfId="7" applyFont="1" applyFill="1" applyBorder="1" applyAlignment="1">
      <alignment horizontal="center" vertical="top"/>
    </xf>
    <xf numFmtId="0" fontId="29" fillId="6" borderId="12" xfId="7" applyFont="1" applyFill="1" applyBorder="1" applyAlignment="1">
      <alignment horizontal="center" vertical="top"/>
    </xf>
    <xf numFmtId="0" fontId="26" fillId="7" borderId="15"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40" xfId="7" applyFont="1" applyFill="1" applyBorder="1" applyAlignment="1">
      <alignment horizontal="left" vertical="top" wrapText="1"/>
    </xf>
    <xf numFmtId="0" fontId="26" fillId="7" borderId="43" xfId="7" applyFont="1" applyFill="1" applyBorder="1" applyAlignment="1">
      <alignment horizontal="left" vertical="top" wrapText="1"/>
    </xf>
    <xf numFmtId="49" fontId="33" fillId="0" borderId="55" xfId="7" applyNumberFormat="1" applyFont="1" applyBorder="1" applyAlignment="1">
      <alignment horizontal="center" vertical="top" wrapText="1"/>
    </xf>
    <xf numFmtId="49" fontId="33" fillId="0" borderId="46" xfId="7" applyNumberFormat="1" applyFont="1" applyBorder="1" applyAlignment="1">
      <alignment horizontal="center" vertical="top" wrapText="1"/>
    </xf>
    <xf numFmtId="49" fontId="33" fillId="0" borderId="18" xfId="7" applyNumberFormat="1" applyFont="1" applyBorder="1" applyAlignment="1">
      <alignment horizontal="center" vertical="top" wrapText="1"/>
    </xf>
    <xf numFmtId="0" fontId="25" fillId="0" borderId="54" xfId="7" applyFont="1" applyBorder="1" applyAlignment="1">
      <alignment horizontal="center" vertical="top" wrapText="1"/>
    </xf>
    <xf numFmtId="0" fontId="25" fillId="0" borderId="57" xfId="7" applyFont="1" applyBorder="1" applyAlignment="1">
      <alignment horizontal="center" vertical="top" wrapText="1"/>
    </xf>
    <xf numFmtId="0" fontId="25" fillId="0" borderId="14" xfId="7" applyFont="1" applyBorder="1" applyAlignment="1">
      <alignment horizontal="center" vertical="top" wrapText="1"/>
    </xf>
    <xf numFmtId="0" fontId="26" fillId="0" borderId="29" xfId="7" applyFont="1" applyBorder="1" applyAlignment="1">
      <alignment horizontal="center" vertical="top" wrapText="1"/>
    </xf>
    <xf numFmtId="0" fontId="26" fillId="0" borderId="9" xfId="7" applyFont="1" applyBorder="1" applyAlignment="1">
      <alignment horizontal="center" vertical="top" wrapText="1"/>
    </xf>
    <xf numFmtId="0" fontId="14" fillId="0" borderId="21" xfId="7" applyFont="1" applyBorder="1" applyAlignment="1">
      <alignment vertical="top" wrapText="1"/>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29" fillId="5" borderId="22" xfId="7" applyFont="1" applyFill="1" applyBorder="1" applyAlignment="1">
      <alignment horizontal="center" vertical="top" wrapText="1"/>
    </xf>
    <xf numFmtId="0" fontId="14" fillId="0" borderId="9" xfId="7" applyFont="1" applyBorder="1" applyAlignment="1">
      <alignment wrapText="1"/>
    </xf>
    <xf numFmtId="0" fontId="14" fillId="0" borderId="21" xfId="7" applyFont="1" applyBorder="1" applyAlignment="1">
      <alignment wrapText="1"/>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0" borderId="39" xfId="7" applyFont="1" applyBorder="1" applyAlignment="1">
      <alignment horizontal="center" vertical="top"/>
    </xf>
    <xf numFmtId="0" fontId="26" fillId="0" borderId="40" xfId="7" applyFont="1" applyBorder="1" applyAlignment="1">
      <alignment horizontal="center" vertical="top"/>
    </xf>
    <xf numFmtId="0" fontId="26" fillId="0" borderId="43" xfId="7" applyFont="1" applyBorder="1" applyAlignment="1">
      <alignment horizontal="center" vertical="top"/>
    </xf>
    <xf numFmtId="0" fontId="26" fillId="0" borderId="23" xfId="7" applyFont="1" applyBorder="1" applyAlignment="1">
      <alignment horizontal="center" vertical="top"/>
    </xf>
    <xf numFmtId="0" fontId="26" fillId="0" borderId="22" xfId="7" applyFont="1" applyBorder="1" applyAlignment="1">
      <alignment horizontal="center" vertical="top"/>
    </xf>
    <xf numFmtId="0" fontId="26" fillId="0" borderId="24" xfId="7" applyFont="1" applyBorder="1" applyAlignment="1">
      <alignment horizontal="center" vertical="top"/>
    </xf>
    <xf numFmtId="0" fontId="14" fillId="0" borderId="9" xfId="7" applyFont="1" applyBorder="1" applyAlignment="1">
      <alignment vertical="top" wrapText="1"/>
    </xf>
    <xf numFmtId="0" fontId="29" fillId="0" borderId="17" xfId="7" applyFont="1" applyBorder="1" applyAlignment="1">
      <alignment horizontal="center" vertical="center"/>
    </xf>
    <xf numFmtId="0" fontId="29" fillId="0" borderId="42" xfId="7" applyFont="1" applyBorder="1" applyAlignment="1">
      <alignment horizontal="center" vertical="center"/>
    </xf>
    <xf numFmtId="49" fontId="33" fillId="0" borderId="2" xfId="7" applyNumberFormat="1" applyFont="1" applyBorder="1" applyAlignment="1">
      <alignment horizontal="center" vertical="top"/>
    </xf>
    <xf numFmtId="49" fontId="33" fillId="0" borderId="4" xfId="7" applyNumberFormat="1" applyFont="1" applyBorder="1" applyAlignment="1">
      <alignment horizontal="center" vertical="top"/>
    </xf>
    <xf numFmtId="49" fontId="26" fillId="8" borderId="31" xfId="7" applyNumberFormat="1" applyFont="1" applyFill="1" applyBorder="1" applyAlignment="1">
      <alignment horizontal="center" vertical="top"/>
    </xf>
    <xf numFmtId="49" fontId="26" fillId="8" borderId="36" xfId="7" applyNumberFormat="1" applyFont="1" applyFill="1" applyBorder="1" applyAlignment="1">
      <alignment horizontal="center" vertical="top"/>
    </xf>
    <xf numFmtId="49" fontId="26" fillId="8" borderId="32" xfId="7" applyNumberFormat="1" applyFont="1" applyFill="1" applyBorder="1" applyAlignment="1">
      <alignment horizontal="center" vertical="top"/>
    </xf>
    <xf numFmtId="0" fontId="26" fillId="0" borderId="0" xfId="7" applyFont="1" applyAlignment="1">
      <alignment horizontal="center" vertical="center"/>
    </xf>
    <xf numFmtId="0" fontId="11" fillId="0" borderId="22" xfId="7" applyBorder="1" applyAlignment="1">
      <alignment horizontal="center"/>
    </xf>
    <xf numFmtId="49" fontId="33" fillId="0" borderId="29" xfId="0" applyNumberFormat="1" applyFont="1" applyBorder="1" applyAlignment="1">
      <alignment horizontal="center" vertical="top" textRotation="90"/>
    </xf>
    <xf numFmtId="49" fontId="33" fillId="0" borderId="9" xfId="0" applyNumberFormat="1" applyFont="1" applyBorder="1" applyAlignment="1">
      <alignment horizontal="center" vertical="top" textRotation="90"/>
    </xf>
    <xf numFmtId="49" fontId="33" fillId="0" borderId="21" xfId="0" applyNumberFormat="1" applyFont="1" applyBorder="1" applyAlignment="1">
      <alignment horizontal="center" vertical="top" textRotation="90"/>
    </xf>
    <xf numFmtId="49" fontId="25" fillId="0" borderId="29" xfId="0" applyNumberFormat="1" applyFont="1" applyBorder="1" applyAlignment="1">
      <alignment vertical="top" wrapText="1"/>
    </xf>
    <xf numFmtId="49" fontId="25" fillId="0" borderId="9" xfId="0" applyNumberFormat="1" applyFont="1" applyBorder="1" applyAlignment="1">
      <alignment vertical="top" wrapText="1"/>
    </xf>
    <xf numFmtId="49" fontId="25" fillId="0" borderId="21" xfId="0" applyNumberFormat="1" applyFont="1" applyBorder="1" applyAlignment="1">
      <alignment vertical="top" wrapText="1"/>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63"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49" fontId="25" fillId="0" borderId="29" xfId="0" applyNumberFormat="1" applyFont="1" applyBorder="1" applyAlignment="1">
      <alignment horizontal="center" vertical="top" textRotation="90"/>
    </xf>
    <xf numFmtId="49" fontId="25" fillId="0" borderId="9" xfId="0" applyNumberFormat="1" applyFont="1" applyBorder="1" applyAlignment="1">
      <alignment horizontal="center" vertical="top" textRotation="90"/>
    </xf>
    <xf numFmtId="49" fontId="25" fillId="0" borderId="21" xfId="0" applyNumberFormat="1" applyFont="1" applyBorder="1" applyAlignment="1">
      <alignment horizontal="center" vertical="top" textRotation="90"/>
    </xf>
    <xf numFmtId="0" fontId="14" fillId="0" borderId="18" xfId="0" applyFont="1" applyBorder="1" applyAlignment="1">
      <alignmen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49" fontId="8" fillId="5" borderId="64"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63"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0" borderId="21" xfId="0" applyFont="1" applyBorder="1" applyAlignment="1">
      <alignment vertical="top" wrapText="1"/>
    </xf>
    <xf numFmtId="49" fontId="25" fillId="0" borderId="59" xfId="0" applyNumberFormat="1" applyFont="1" applyBorder="1" applyAlignment="1">
      <alignment horizontal="center" vertical="top" textRotation="90"/>
    </xf>
    <xf numFmtId="49" fontId="25" fillId="0" borderId="4" xfId="0" applyNumberFormat="1" applyFont="1" applyBorder="1" applyAlignment="1">
      <alignment horizontal="center" vertical="top" textRotation="90"/>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left" vertical="top" wrapText="1"/>
    </xf>
    <xf numFmtId="0" fontId="14" fillId="0" borderId="56" xfId="0" applyFont="1" applyBorder="1" applyAlignment="1">
      <alignment horizontal="left" vertical="top" wrapText="1"/>
    </xf>
    <xf numFmtId="0" fontId="14" fillId="0" borderId="51" xfId="0" applyFont="1" applyBorder="1" applyAlignment="1">
      <alignment horizontal="left" vertical="top"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23" fillId="5" borderId="63"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6" fillId="8" borderId="15" xfId="0" applyFont="1" applyFill="1" applyBorder="1" applyAlignment="1">
      <alignment horizontal="left"/>
    </xf>
    <xf numFmtId="0" fontId="26" fillId="8" borderId="11" xfId="0" applyFont="1" applyFill="1" applyBorder="1" applyAlignment="1">
      <alignment horizontal="left"/>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74" fillId="0" borderId="23" xfId="0" applyFont="1" applyBorder="1" applyAlignment="1">
      <alignment horizontal="center" vertical="center"/>
    </xf>
    <xf numFmtId="0" fontId="74" fillId="0" borderId="22" xfId="0" applyFont="1" applyBorder="1" applyAlignment="1">
      <alignment horizontal="center" vertical="center"/>
    </xf>
    <xf numFmtId="0" fontId="74" fillId="0" borderId="24" xfId="0" applyFont="1" applyBorder="1" applyAlignment="1">
      <alignment horizontal="center" vertical="center"/>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20" xfId="0" applyFont="1" applyFill="1" applyBorder="1" applyAlignment="1">
      <alignment vertical="center" wrapText="1"/>
    </xf>
    <xf numFmtId="0" fontId="14" fillId="5" borderId="21" xfId="0" applyFont="1" applyFill="1" applyBorder="1" applyAlignment="1">
      <alignment vertical="top" wrapText="1"/>
    </xf>
    <xf numFmtId="49" fontId="25" fillId="0" borderId="2" xfId="0" applyNumberFormat="1" applyFont="1" applyBorder="1" applyAlignment="1">
      <alignment horizontal="center" vertical="top" textRotation="90"/>
    </xf>
    <xf numFmtId="49" fontId="25" fillId="0" borderId="29" xfId="0" applyNumberFormat="1" applyFont="1" applyBorder="1" applyAlignment="1">
      <alignment vertical="top"/>
    </xf>
    <xf numFmtId="49" fontId="25" fillId="0" borderId="9" xfId="0" applyNumberFormat="1" applyFont="1" applyBorder="1" applyAlignment="1">
      <alignment vertical="top"/>
    </xf>
    <xf numFmtId="49" fontId="25" fillId="0" borderId="21" xfId="0" applyNumberFormat="1" applyFont="1" applyBorder="1" applyAlignment="1">
      <alignment vertical="top"/>
    </xf>
    <xf numFmtId="49" fontId="14" fillId="5" borderId="54"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14" fillId="5" borderId="5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0" fontId="14" fillId="0" borderId="3" xfId="0" applyFont="1" applyBorder="1" applyAlignment="1">
      <alignment horizontal="center" vertical="top"/>
    </xf>
    <xf numFmtId="165" fontId="14" fillId="0" borderId="3" xfId="0" applyNumberFormat="1" applyFont="1" applyBorder="1" applyAlignment="1">
      <alignment horizontal="center" vertical="top"/>
    </xf>
    <xf numFmtId="0" fontId="25" fillId="0" borderId="23" xfId="0" applyFont="1" applyBorder="1" applyAlignment="1">
      <alignment horizontal="left" vertical="top" wrapText="1"/>
    </xf>
    <xf numFmtId="0" fontId="25" fillId="0" borderId="22" xfId="0" applyFont="1" applyBorder="1" applyAlignment="1">
      <alignment horizontal="left" vertical="top" wrapText="1"/>
    </xf>
    <xf numFmtId="0" fontId="25" fillId="0" borderId="24" xfId="0" applyFont="1" applyBorder="1" applyAlignment="1">
      <alignment horizontal="left" vertical="top" wrapText="1"/>
    </xf>
    <xf numFmtId="165" fontId="14" fillId="10" borderId="64" xfId="0" applyNumberFormat="1" applyFont="1" applyFill="1" applyBorder="1" applyAlignment="1">
      <alignment horizontal="center" vertical="center" wrapText="1"/>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0" borderId="4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17" xfId="0" applyFont="1" applyBorder="1" applyAlignment="1">
      <alignment horizontal="center" vertical="center"/>
    </xf>
    <xf numFmtId="0" fontId="14" fillId="0" borderId="42" xfId="0" applyFont="1" applyBorder="1" applyAlignment="1">
      <alignment horizontal="center" vertical="center"/>
    </xf>
    <xf numFmtId="0" fontId="14" fillId="0" borderId="2" xfId="0" applyFont="1" applyBorder="1" applyAlignment="1">
      <alignment horizontal="center" vertical="center" textRotation="90" wrapText="1"/>
    </xf>
    <xf numFmtId="0" fontId="14" fillId="0" borderId="30"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8" xfId="0" applyFont="1" applyBorder="1" applyAlignment="1">
      <alignment horizontal="center" vertical="center" textRotation="90" wrapText="1"/>
    </xf>
    <xf numFmtId="0" fontId="14" fillId="0" borderId="38" xfId="0" applyFont="1" applyBorder="1" applyAlignment="1">
      <alignment horizontal="center" vertical="center" textRotation="90" wrapText="1"/>
    </xf>
    <xf numFmtId="0" fontId="14" fillId="0" borderId="10" xfId="0" applyFont="1" applyBorder="1" applyAlignment="1">
      <alignment horizontal="center" vertical="center" textRotation="90" wrapText="1"/>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9"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4" fillId="0" borderId="21" xfId="0" applyFont="1" applyBorder="1" applyAlignment="1">
      <alignment horizontal="center" vertical="center" textRotation="90" wrapText="1"/>
    </xf>
    <xf numFmtId="0" fontId="15" fillId="0" borderId="39" xfId="0" applyFont="1" applyBorder="1" applyAlignment="1">
      <alignment horizontal="center" vertical="center" textRotation="90"/>
    </xf>
    <xf numFmtId="0" fontId="15" fillId="0" borderId="36" xfId="0" applyFont="1" applyBorder="1" applyAlignment="1">
      <alignment horizontal="center" vertical="center" textRotation="90"/>
    </xf>
    <xf numFmtId="0" fontId="15" fillId="0" borderId="23" xfId="0" applyFont="1" applyBorder="1" applyAlignment="1">
      <alignment horizontal="center" vertical="center" textRotation="90"/>
    </xf>
    <xf numFmtId="49" fontId="15" fillId="8" borderId="29" xfId="0" applyNumberFormat="1" applyFont="1" applyFill="1" applyBorder="1" applyAlignment="1">
      <alignment horizontal="center" vertical="top" wrapText="1"/>
    </xf>
    <xf numFmtId="49" fontId="15" fillId="8" borderId="21" xfId="0" applyNumberFormat="1" applyFont="1" applyFill="1" applyBorder="1" applyAlignment="1">
      <alignment horizontal="center" vertical="top" wrapText="1"/>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3" xfId="0" applyFont="1" applyBorder="1" applyAlignment="1">
      <alignment horizontal="center"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49" fontId="22" fillId="2" borderId="29" xfId="0" applyNumberFormat="1" applyFont="1" applyFill="1" applyBorder="1" applyAlignment="1">
      <alignment horizontal="center" vertical="top" wrapText="1"/>
    </xf>
    <xf numFmtId="0" fontId="11" fillId="0" borderId="21" xfId="0" applyFont="1" applyBorder="1" applyAlignment="1">
      <alignment horizontal="center" vertical="top" wrapText="1"/>
    </xf>
    <xf numFmtId="49" fontId="22" fillId="3" borderId="29" xfId="0" applyNumberFormat="1" applyFont="1" applyFill="1" applyBorder="1" applyAlignment="1">
      <alignment horizontal="center" vertical="top" wrapText="1"/>
    </xf>
    <xf numFmtId="49" fontId="53" fillId="5" borderId="29" xfId="0" applyNumberFormat="1" applyFont="1" applyFill="1" applyBorder="1" applyAlignment="1">
      <alignment horizontal="center" vertical="top" wrapText="1"/>
    </xf>
    <xf numFmtId="0" fontId="54" fillId="0" borderId="21" xfId="0" applyFont="1" applyBorder="1" applyAlignment="1">
      <alignment horizontal="center" vertical="top" wrapText="1"/>
    </xf>
    <xf numFmtId="0" fontId="11" fillId="5" borderId="29" xfId="0" applyFont="1" applyFill="1" applyBorder="1" applyAlignment="1">
      <alignment horizontal="center" vertical="top" wrapText="1"/>
    </xf>
    <xf numFmtId="49" fontId="33" fillId="0" borderId="29" xfId="0" applyNumberFormat="1" applyFont="1" applyBorder="1" applyAlignment="1">
      <alignment horizontal="left" vertical="top"/>
    </xf>
    <xf numFmtId="49" fontId="33" fillId="0" borderId="21" xfId="0" applyNumberFormat="1" applyFont="1" applyBorder="1" applyAlignment="1">
      <alignment horizontal="left" vertical="top"/>
    </xf>
    <xf numFmtId="0" fontId="14" fillId="7" borderId="23" xfId="0" applyFont="1" applyFill="1" applyBorder="1" applyAlignment="1">
      <alignment horizontal="center" vertical="top"/>
    </xf>
    <xf numFmtId="0" fontId="14" fillId="7" borderId="22" xfId="0" applyFont="1" applyFill="1" applyBorder="1" applyAlignment="1">
      <alignment horizontal="center" vertical="top"/>
    </xf>
    <xf numFmtId="0" fontId="14" fillId="7" borderId="24" xfId="0" applyFont="1" applyFill="1" applyBorder="1" applyAlignment="1">
      <alignment horizontal="center" vertical="top"/>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zoomScale="95" zoomScaleNormal="95" workbookViewId="0">
      <selection activeCell="F83" sqref="F83"/>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1" customHeight="1" x14ac:dyDescent="0.25">
      <c r="L1" s="2649" t="s">
        <v>829</v>
      </c>
      <c r="M1" s="2649"/>
      <c r="N1" s="2649"/>
      <c r="O1" s="2649"/>
      <c r="P1" s="466"/>
      <c r="Q1" s="79"/>
    </row>
    <row r="2" spans="1:20" ht="15.75" customHeight="1" x14ac:dyDescent="0.25">
      <c r="A2" s="2660" t="s">
        <v>740</v>
      </c>
      <c r="B2" s="2660"/>
      <c r="C2" s="2660"/>
      <c r="D2" s="2660"/>
      <c r="E2" s="2660"/>
      <c r="F2" s="2660"/>
      <c r="G2" s="2660"/>
      <c r="H2" s="2660"/>
      <c r="I2" s="2660"/>
      <c r="J2" s="2660"/>
      <c r="K2" s="2660"/>
      <c r="L2" s="2660"/>
      <c r="M2" s="2660"/>
      <c r="N2" s="2660"/>
      <c r="O2" s="9"/>
      <c r="P2" s="9"/>
    </row>
    <row r="3" spans="1:20" ht="19.2" customHeight="1" x14ac:dyDescent="0.25">
      <c r="A3" s="2670" t="s">
        <v>35</v>
      </c>
      <c r="B3" s="2670"/>
      <c r="C3" s="2670"/>
      <c r="D3" s="2670"/>
      <c r="E3" s="2670"/>
      <c r="F3" s="2670"/>
      <c r="G3" s="2670"/>
      <c r="H3" s="2670"/>
      <c r="I3" s="2670"/>
      <c r="J3" s="2670"/>
      <c r="K3" s="2670"/>
      <c r="L3" s="2670"/>
      <c r="M3" s="2670"/>
      <c r="N3" s="2670"/>
      <c r="O3" s="2670"/>
      <c r="P3" s="2670"/>
    </row>
    <row r="4" spans="1:20" ht="14.4" customHeight="1" thickBot="1" x14ac:dyDescent="0.3">
      <c r="A4" s="1083"/>
      <c r="B4" s="1083"/>
      <c r="C4" s="1083"/>
      <c r="D4" s="1083"/>
      <c r="E4" s="1083"/>
      <c r="F4" s="1083"/>
      <c r="G4" s="1083"/>
      <c r="H4" s="1083"/>
      <c r="I4" s="1083"/>
      <c r="J4" s="1083"/>
      <c r="K4" s="1083"/>
      <c r="L4" s="1083"/>
      <c r="M4" s="1083"/>
      <c r="N4" s="1083"/>
      <c r="O4" s="1083" t="s">
        <v>389</v>
      </c>
      <c r="P4" s="1083"/>
    </row>
    <row r="5" spans="1:20" ht="76.5" customHeight="1" thickBot="1" x14ac:dyDescent="0.3">
      <c r="A5" s="2661" t="s">
        <v>0</v>
      </c>
      <c r="B5" s="2664" t="s">
        <v>1</v>
      </c>
      <c r="C5" s="2667" t="s">
        <v>2</v>
      </c>
      <c r="D5" s="2664" t="s">
        <v>32</v>
      </c>
      <c r="E5" s="2759" t="s">
        <v>54</v>
      </c>
      <c r="F5" s="2661" t="s">
        <v>3</v>
      </c>
      <c r="G5" s="2667" t="s">
        <v>4</v>
      </c>
      <c r="H5" s="2661" t="s">
        <v>5</v>
      </c>
      <c r="I5" s="2708" t="s">
        <v>666</v>
      </c>
      <c r="J5" s="2661" t="s">
        <v>77</v>
      </c>
      <c r="K5" s="2661" t="s">
        <v>667</v>
      </c>
      <c r="L5" s="2671" t="s">
        <v>11</v>
      </c>
      <c r="M5" s="2672"/>
      <c r="N5" s="2672"/>
      <c r="O5" s="2672"/>
      <c r="P5" s="2673"/>
    </row>
    <row r="6" spans="1:20" ht="13.2" customHeight="1" x14ac:dyDescent="0.25">
      <c r="A6" s="2662"/>
      <c r="B6" s="2665"/>
      <c r="C6" s="2668"/>
      <c r="D6" s="2665"/>
      <c r="E6" s="2760"/>
      <c r="F6" s="2662"/>
      <c r="G6" s="2668"/>
      <c r="H6" s="2662"/>
      <c r="I6" s="2709"/>
      <c r="J6" s="2662"/>
      <c r="K6" s="2662"/>
      <c r="L6" s="2674" t="s">
        <v>37</v>
      </c>
      <c r="M6" s="2681" t="s">
        <v>36</v>
      </c>
      <c r="N6" s="2717" t="s">
        <v>38</v>
      </c>
      <c r="O6" s="2717"/>
      <c r="P6" s="2718"/>
    </row>
    <row r="7" spans="1:20" ht="72" customHeight="1" thickBot="1" x14ac:dyDescent="0.3">
      <c r="A7" s="2663"/>
      <c r="B7" s="2666"/>
      <c r="C7" s="2669"/>
      <c r="D7" s="2666"/>
      <c r="E7" s="2761"/>
      <c r="F7" s="2663"/>
      <c r="G7" s="2669"/>
      <c r="H7" s="2663"/>
      <c r="I7" s="2710"/>
      <c r="J7" s="2663"/>
      <c r="K7" s="2663"/>
      <c r="L7" s="2675"/>
      <c r="M7" s="2682"/>
      <c r="N7" s="23" t="s">
        <v>668</v>
      </c>
      <c r="O7" s="23" t="s">
        <v>52</v>
      </c>
      <c r="P7" s="24" t="s">
        <v>669</v>
      </c>
    </row>
    <row r="8" spans="1:20" ht="18" customHeight="1" thickBot="1" x14ac:dyDescent="0.3">
      <c r="A8" s="14" t="s">
        <v>6</v>
      </c>
      <c r="B8" s="465"/>
      <c r="C8" s="464" t="s">
        <v>385</v>
      </c>
      <c r="D8" s="462"/>
      <c r="E8" s="463"/>
      <c r="F8" s="462"/>
      <c r="G8" s="462"/>
      <c r="H8" s="462"/>
      <c r="I8" s="461"/>
      <c r="J8" s="460"/>
      <c r="K8" s="461"/>
      <c r="L8" s="13"/>
      <c r="M8" s="13"/>
      <c r="N8" s="461"/>
      <c r="O8" s="460"/>
      <c r="P8" s="459"/>
    </row>
    <row r="9" spans="1:20" ht="55.8" customHeight="1" thickBot="1" x14ac:dyDescent="0.3">
      <c r="A9" s="458"/>
      <c r="B9" s="27"/>
      <c r="C9" s="91"/>
      <c r="D9" s="91"/>
      <c r="E9" s="92"/>
      <c r="F9" s="91"/>
      <c r="G9" s="91"/>
      <c r="H9" s="91"/>
      <c r="I9" s="91"/>
      <c r="J9" s="91"/>
      <c r="K9" s="91"/>
      <c r="L9" s="457" t="s">
        <v>384</v>
      </c>
      <c r="M9" s="456" t="s">
        <v>383</v>
      </c>
      <c r="N9" s="455" t="s">
        <v>382</v>
      </c>
      <c r="O9" s="455" t="s">
        <v>382</v>
      </c>
      <c r="P9" s="454" t="s">
        <v>382</v>
      </c>
      <c r="Q9" s="453"/>
    </row>
    <row r="10" spans="1:20" ht="15" customHeight="1" thickBot="1" x14ac:dyDescent="0.3">
      <c r="A10" s="28" t="s">
        <v>6</v>
      </c>
      <c r="B10" s="422" t="s">
        <v>6</v>
      </c>
      <c r="C10" s="2715" t="s">
        <v>621</v>
      </c>
      <c r="D10" s="2716"/>
      <c r="E10" s="2716"/>
      <c r="F10" s="2716"/>
      <c r="G10" s="2716"/>
      <c r="H10" s="2716"/>
      <c r="I10" s="2716"/>
      <c r="J10" s="2716"/>
      <c r="K10" s="2716"/>
      <c r="L10" s="2716"/>
      <c r="M10" s="2716"/>
      <c r="N10" s="2716"/>
      <c r="O10" s="2716"/>
      <c r="P10" s="452"/>
    </row>
    <row r="11" spans="1:20" ht="45.6" customHeight="1" thickBot="1" x14ac:dyDescent="0.3">
      <c r="A11" s="120"/>
      <c r="B11" s="451"/>
      <c r="C11" s="450"/>
      <c r="D11" s="450"/>
      <c r="E11" s="450"/>
      <c r="F11" s="450"/>
      <c r="G11" s="450"/>
      <c r="H11" s="450"/>
      <c r="I11" s="450"/>
      <c r="J11" s="450"/>
      <c r="K11" s="450"/>
      <c r="L11" s="449" t="s">
        <v>381</v>
      </c>
      <c r="M11" s="2065" t="s">
        <v>380</v>
      </c>
      <c r="N11" s="448">
        <v>80</v>
      </c>
      <c r="O11" s="448">
        <v>83</v>
      </c>
      <c r="P11" s="447">
        <v>86</v>
      </c>
    </row>
    <row r="12" spans="1:20" ht="33" customHeight="1" thickBot="1" x14ac:dyDescent="0.3">
      <c r="A12" s="120"/>
      <c r="B12" s="451"/>
      <c r="C12" s="450"/>
      <c r="D12" s="450"/>
      <c r="E12" s="450"/>
      <c r="F12" s="450"/>
      <c r="G12" s="450"/>
      <c r="H12" s="450"/>
      <c r="I12" s="450"/>
      <c r="J12" s="450"/>
      <c r="K12" s="450"/>
      <c r="L12" s="449" t="s">
        <v>379</v>
      </c>
      <c r="M12" s="2065" t="s">
        <v>342</v>
      </c>
      <c r="N12" s="472">
        <v>57</v>
      </c>
      <c r="O12" s="472">
        <v>60</v>
      </c>
      <c r="P12" s="471">
        <v>60</v>
      </c>
    </row>
    <row r="13" spans="1:20" ht="33" customHeight="1" thickBot="1" x14ac:dyDescent="0.3">
      <c r="A13" s="120"/>
      <c r="B13" s="451"/>
      <c r="C13" s="450"/>
      <c r="D13" s="450"/>
      <c r="E13" s="450"/>
      <c r="F13" s="450"/>
      <c r="G13" s="450"/>
      <c r="H13" s="450"/>
      <c r="I13" s="450"/>
      <c r="J13" s="450"/>
      <c r="K13" s="450"/>
      <c r="L13" s="449" t="s">
        <v>378</v>
      </c>
      <c r="M13" s="2065" t="s">
        <v>357</v>
      </c>
      <c r="N13" s="472">
        <v>6</v>
      </c>
      <c r="O13" s="472">
        <v>6</v>
      </c>
      <c r="P13" s="471">
        <v>6</v>
      </c>
    </row>
    <row r="14" spans="1:20" ht="15.6" customHeight="1" x14ac:dyDescent="0.25">
      <c r="A14" s="2650" t="s">
        <v>6</v>
      </c>
      <c r="B14" s="2652" t="s">
        <v>6</v>
      </c>
      <c r="C14" s="2654" t="s">
        <v>6</v>
      </c>
      <c r="D14" s="94"/>
      <c r="E14" s="2656" t="s">
        <v>390</v>
      </c>
      <c r="F14" s="2658" t="s">
        <v>62</v>
      </c>
      <c r="G14" s="2683" t="s">
        <v>240</v>
      </c>
      <c r="H14" s="2592" t="s">
        <v>48</v>
      </c>
      <c r="I14" s="2466">
        <v>6931.5</v>
      </c>
      <c r="J14" s="410">
        <v>7154</v>
      </c>
      <c r="K14" s="409">
        <v>7512</v>
      </c>
      <c r="L14" s="441" t="s">
        <v>377</v>
      </c>
      <c r="M14" s="415" t="s">
        <v>343</v>
      </c>
      <c r="N14" s="2600">
        <v>131</v>
      </c>
      <c r="O14" s="2600">
        <v>125</v>
      </c>
      <c r="P14" s="2601">
        <v>120</v>
      </c>
      <c r="Q14" s="492"/>
      <c r="R14" s="19"/>
      <c r="T14" s="420"/>
    </row>
    <row r="15" spans="1:20" ht="14.4" customHeight="1" x14ac:dyDescent="0.25">
      <c r="A15" s="2678"/>
      <c r="B15" s="2679"/>
      <c r="C15" s="2680"/>
      <c r="D15" s="95"/>
      <c r="E15" s="2687"/>
      <c r="F15" s="2699"/>
      <c r="G15" s="2699"/>
      <c r="H15" s="446" t="s">
        <v>55</v>
      </c>
      <c r="I15" s="439"/>
      <c r="J15" s="439"/>
      <c r="K15" s="438"/>
      <c r="L15" s="1866" t="s">
        <v>391</v>
      </c>
      <c r="M15" s="93" t="s">
        <v>343</v>
      </c>
      <c r="N15" s="437" t="s">
        <v>799</v>
      </c>
      <c r="O15" s="437"/>
      <c r="P15" s="2602"/>
    </row>
    <row r="16" spans="1:20" ht="26.4" customHeight="1" x14ac:dyDescent="0.25">
      <c r="A16" s="2678"/>
      <c r="B16" s="2679"/>
      <c r="C16" s="2680"/>
      <c r="D16" s="95"/>
      <c r="E16" s="2687"/>
      <c r="F16" s="2699"/>
      <c r="G16" s="2699"/>
      <c r="H16" s="446" t="s">
        <v>56</v>
      </c>
      <c r="I16" s="2467">
        <v>47.5</v>
      </c>
      <c r="J16" s="439"/>
      <c r="K16" s="438"/>
      <c r="L16" s="445" t="s">
        <v>376</v>
      </c>
      <c r="M16" s="93" t="s">
        <v>343</v>
      </c>
      <c r="N16" s="437">
        <v>121</v>
      </c>
      <c r="O16" s="437">
        <v>126</v>
      </c>
      <c r="P16" s="2602">
        <v>131</v>
      </c>
    </row>
    <row r="17" spans="1:20" ht="15.6" customHeight="1" x14ac:dyDescent="0.25">
      <c r="A17" s="2678"/>
      <c r="B17" s="2679"/>
      <c r="C17" s="2680"/>
      <c r="D17" s="95"/>
      <c r="E17" s="2687"/>
      <c r="F17" s="2699"/>
      <c r="G17" s="2699"/>
      <c r="H17" s="446" t="s">
        <v>57</v>
      </c>
      <c r="I17" s="439">
        <v>31.3</v>
      </c>
      <c r="J17" s="439"/>
      <c r="K17" s="438"/>
      <c r="L17" s="1867" t="s">
        <v>391</v>
      </c>
      <c r="M17" s="93" t="s">
        <v>343</v>
      </c>
      <c r="N17" s="437" t="s">
        <v>800</v>
      </c>
      <c r="O17" s="437"/>
      <c r="P17" s="2602"/>
    </row>
    <row r="18" spans="1:20" ht="31.8" customHeight="1" x14ac:dyDescent="0.25">
      <c r="A18" s="2678"/>
      <c r="B18" s="2679"/>
      <c r="C18" s="2680"/>
      <c r="D18" s="95"/>
      <c r="E18" s="2687"/>
      <c r="F18" s="2699"/>
      <c r="G18" s="2699"/>
      <c r="H18" s="446" t="s">
        <v>67</v>
      </c>
      <c r="I18" s="2467">
        <v>14</v>
      </c>
      <c r="J18" s="439"/>
      <c r="K18" s="438"/>
      <c r="L18" s="445" t="s">
        <v>392</v>
      </c>
      <c r="M18" s="93" t="s">
        <v>343</v>
      </c>
      <c r="N18" s="437">
        <v>142</v>
      </c>
      <c r="O18" s="437">
        <v>150</v>
      </c>
      <c r="P18" s="2602">
        <v>150</v>
      </c>
    </row>
    <row r="19" spans="1:20" ht="18.600000000000001" customHeight="1" x14ac:dyDescent="0.25">
      <c r="A19" s="2678"/>
      <c r="B19" s="2679"/>
      <c r="C19" s="2680"/>
      <c r="D19" s="95"/>
      <c r="E19" s="2687"/>
      <c r="F19" s="2699"/>
      <c r="G19" s="2699"/>
      <c r="H19" s="446"/>
      <c r="I19" s="439"/>
      <c r="J19" s="439"/>
      <c r="K19" s="438"/>
      <c r="L19" s="2593" t="s">
        <v>393</v>
      </c>
      <c r="M19" s="93" t="s">
        <v>389</v>
      </c>
      <c r="N19" s="2603">
        <v>191.1</v>
      </c>
      <c r="O19" s="437"/>
      <c r="P19" s="2602"/>
    </row>
    <row r="20" spans="1:20" ht="39.6" customHeight="1" x14ac:dyDescent="0.25">
      <c r="A20" s="2678"/>
      <c r="B20" s="2679"/>
      <c r="C20" s="2680"/>
      <c r="D20" s="95"/>
      <c r="E20" s="2687"/>
      <c r="F20" s="2699"/>
      <c r="G20" s="2699"/>
      <c r="H20" s="446"/>
      <c r="I20" s="439"/>
      <c r="J20" s="439"/>
      <c r="K20" s="438"/>
      <c r="L20" s="445" t="s">
        <v>375</v>
      </c>
      <c r="M20" s="93" t="s">
        <v>357</v>
      </c>
      <c r="N20" s="437">
        <v>71</v>
      </c>
      <c r="O20" s="437">
        <v>71</v>
      </c>
      <c r="P20" s="2602">
        <v>71</v>
      </c>
    </row>
    <row r="21" spans="1:20" ht="67.2" customHeight="1" x14ac:dyDescent="0.25">
      <c r="A21" s="2678"/>
      <c r="B21" s="2679"/>
      <c r="C21" s="2680"/>
      <c r="D21" s="95"/>
      <c r="E21" s="2687"/>
      <c r="F21" s="2699"/>
      <c r="G21" s="2699"/>
      <c r="H21" s="2568"/>
      <c r="I21" s="435"/>
      <c r="J21" s="435"/>
      <c r="K21" s="434"/>
      <c r="L21" s="444" t="s">
        <v>394</v>
      </c>
      <c r="M21" s="428" t="s">
        <v>357</v>
      </c>
      <c r="N21" s="430">
        <v>2</v>
      </c>
      <c r="O21" s="430">
        <v>2</v>
      </c>
      <c r="P21" s="429">
        <v>2</v>
      </c>
    </row>
    <row r="22" spans="1:20" ht="31.8" customHeight="1" thickBot="1" x14ac:dyDescent="0.3">
      <c r="A22" s="2651"/>
      <c r="B22" s="2653"/>
      <c r="C22" s="2655"/>
      <c r="D22" s="96"/>
      <c r="E22" s="2657"/>
      <c r="F22" s="2659"/>
      <c r="G22" s="2684"/>
      <c r="H22" s="404" t="s">
        <v>7</v>
      </c>
      <c r="I22" s="403">
        <f>SUM(I14:I18)</f>
        <v>7024.3</v>
      </c>
      <c r="J22" s="403">
        <f>SUM(J14:J17)</f>
        <v>7154</v>
      </c>
      <c r="K22" s="403">
        <f>SUM(K14:K17)</f>
        <v>7512</v>
      </c>
      <c r="L22" s="443"/>
      <c r="M22" s="442"/>
      <c r="N22" s="400"/>
      <c r="O22" s="400"/>
      <c r="P22" s="399"/>
    </row>
    <row r="23" spans="1:20" ht="22.8" customHeight="1" x14ac:dyDescent="0.25">
      <c r="A23" s="2650" t="s">
        <v>6</v>
      </c>
      <c r="B23" s="2652" t="s">
        <v>6</v>
      </c>
      <c r="C23" s="2654" t="s">
        <v>8</v>
      </c>
      <c r="D23" s="94"/>
      <c r="E23" s="2711" t="s">
        <v>1008</v>
      </c>
      <c r="F23" s="2658" t="s">
        <v>62</v>
      </c>
      <c r="G23" s="2683" t="s">
        <v>240</v>
      </c>
      <c r="H23" s="2592" t="s">
        <v>48</v>
      </c>
      <c r="I23" s="2466">
        <v>686.5</v>
      </c>
      <c r="J23" s="410">
        <v>700</v>
      </c>
      <c r="K23" s="409">
        <v>736</v>
      </c>
      <c r="L23" s="441" t="s">
        <v>374</v>
      </c>
      <c r="M23" s="415" t="s">
        <v>343</v>
      </c>
      <c r="N23" s="29">
        <v>27</v>
      </c>
      <c r="O23" s="29">
        <v>27</v>
      </c>
      <c r="P23" s="417">
        <v>27</v>
      </c>
    </row>
    <row r="24" spans="1:20" ht="13.95" customHeight="1" x14ac:dyDescent="0.25">
      <c r="A24" s="2678"/>
      <c r="B24" s="2679"/>
      <c r="C24" s="2680"/>
      <c r="D24" s="95"/>
      <c r="E24" s="2712"/>
      <c r="F24" s="2699"/>
      <c r="G24" s="2699"/>
      <c r="H24" s="440" t="s">
        <v>57</v>
      </c>
      <c r="I24" s="439">
        <v>3.2</v>
      </c>
      <c r="J24" s="439"/>
      <c r="K24" s="438"/>
      <c r="L24" s="433" t="s">
        <v>391</v>
      </c>
      <c r="M24" s="428" t="s">
        <v>343</v>
      </c>
      <c r="N24" s="432" t="s">
        <v>828</v>
      </c>
      <c r="O24" s="35"/>
      <c r="P24" s="436"/>
    </row>
    <row r="25" spans="1:20" ht="32.4" customHeight="1" x14ac:dyDescent="0.25">
      <c r="A25" s="2678"/>
      <c r="B25" s="2679"/>
      <c r="C25" s="2680"/>
      <c r="D25" s="95"/>
      <c r="E25" s="2712"/>
      <c r="F25" s="2699"/>
      <c r="G25" s="2699"/>
      <c r="H25" s="2568"/>
      <c r="I25" s="435"/>
      <c r="J25" s="435"/>
      <c r="K25" s="434"/>
      <c r="L25" s="2599" t="s">
        <v>1009</v>
      </c>
      <c r="M25" s="35" t="s">
        <v>343</v>
      </c>
      <c r="N25" s="2469">
        <v>6</v>
      </c>
      <c r="O25" s="2469"/>
      <c r="P25" s="2595"/>
    </row>
    <row r="26" spans="1:20" ht="13.2" customHeight="1" x14ac:dyDescent="0.25">
      <c r="A26" s="2678"/>
      <c r="B26" s="2679"/>
      <c r="C26" s="2680"/>
      <c r="D26" s="95"/>
      <c r="E26" s="2713"/>
      <c r="F26" s="2699"/>
      <c r="G26" s="2699"/>
      <c r="H26" s="2568"/>
      <c r="I26" s="435"/>
      <c r="J26" s="435"/>
      <c r="K26" s="434"/>
      <c r="L26" s="433" t="s">
        <v>391</v>
      </c>
      <c r="M26" s="93" t="s">
        <v>343</v>
      </c>
      <c r="N26" s="2596" t="s">
        <v>373</v>
      </c>
      <c r="O26" s="2597"/>
      <c r="P26" s="2598"/>
    </row>
    <row r="27" spans="1:20" ht="13.2" customHeight="1" x14ac:dyDescent="0.25">
      <c r="A27" s="2678"/>
      <c r="B27" s="2679"/>
      <c r="C27" s="2680"/>
      <c r="D27" s="95"/>
      <c r="E27" s="2713"/>
      <c r="F27" s="2699"/>
      <c r="G27" s="2699"/>
      <c r="H27" s="2568"/>
      <c r="I27" s="435"/>
      <c r="J27" s="435"/>
      <c r="K27" s="434"/>
      <c r="L27" s="2593" t="s">
        <v>974</v>
      </c>
      <c r="M27" s="93" t="s">
        <v>389</v>
      </c>
      <c r="N27" s="2594">
        <v>20</v>
      </c>
      <c r="O27" s="35"/>
      <c r="P27" s="436"/>
    </row>
    <row r="28" spans="1:20" ht="13.2" customHeight="1" x14ac:dyDescent="0.25">
      <c r="A28" s="2678"/>
      <c r="B28" s="2679"/>
      <c r="C28" s="2680"/>
      <c r="D28" s="95"/>
      <c r="E28" s="2713"/>
      <c r="F28" s="2699"/>
      <c r="G28" s="2699"/>
      <c r="H28" s="2568"/>
      <c r="I28" s="435"/>
      <c r="J28" s="435"/>
      <c r="K28" s="434"/>
      <c r="L28" s="2468" t="s">
        <v>973</v>
      </c>
      <c r="M28" s="93" t="s">
        <v>389</v>
      </c>
      <c r="N28" s="2469">
        <v>18.899999999999999</v>
      </c>
      <c r="O28" s="35"/>
      <c r="P28" s="436"/>
    </row>
    <row r="29" spans="1:20" ht="22.2" customHeight="1" thickBot="1" x14ac:dyDescent="0.3">
      <c r="A29" s="2651"/>
      <c r="B29" s="2653"/>
      <c r="C29" s="2655"/>
      <c r="D29" s="96"/>
      <c r="E29" s="2714"/>
      <c r="F29" s="2659"/>
      <c r="G29" s="2684"/>
      <c r="H29" s="404" t="s">
        <v>7</v>
      </c>
      <c r="I29" s="403">
        <f>SUM(I23:I24)</f>
        <v>689.7</v>
      </c>
      <c r="J29" s="403">
        <f>SUM(J23:J24)</f>
        <v>700</v>
      </c>
      <c r="K29" s="403">
        <f>SUM(K23:K24)</f>
        <v>736</v>
      </c>
      <c r="L29" s="2470"/>
      <c r="M29" s="431"/>
      <c r="N29" s="853"/>
      <c r="O29" s="854"/>
      <c r="P29" s="471"/>
    </row>
    <row r="30" spans="1:20" ht="18" customHeight="1" x14ac:dyDescent="0.25">
      <c r="A30" s="2650" t="s">
        <v>6</v>
      </c>
      <c r="B30" s="2652" t="s">
        <v>6</v>
      </c>
      <c r="C30" s="2654" t="s">
        <v>49</v>
      </c>
      <c r="D30" s="94"/>
      <c r="E30" s="2656" t="s">
        <v>372</v>
      </c>
      <c r="F30" s="2658" t="s">
        <v>371</v>
      </c>
      <c r="G30" s="2683" t="s">
        <v>240</v>
      </c>
      <c r="H30" s="411" t="s">
        <v>48</v>
      </c>
      <c r="I30" s="410">
        <v>331.4</v>
      </c>
      <c r="J30" s="410">
        <v>348</v>
      </c>
      <c r="K30" s="409">
        <v>365</v>
      </c>
      <c r="L30" s="425" t="s">
        <v>370</v>
      </c>
      <c r="M30" s="415" t="s">
        <v>343</v>
      </c>
      <c r="N30" s="29">
        <v>8</v>
      </c>
      <c r="O30" s="29">
        <v>8</v>
      </c>
      <c r="P30" s="417">
        <v>8</v>
      </c>
      <c r="R30" s="420"/>
      <c r="T30" s="420"/>
    </row>
    <row r="31" spans="1:20" ht="17.399999999999999" customHeight="1" thickBot="1" x14ac:dyDescent="0.3">
      <c r="A31" s="2651"/>
      <c r="B31" s="2653"/>
      <c r="C31" s="2655"/>
      <c r="D31" s="96"/>
      <c r="E31" s="2657"/>
      <c r="F31" s="2659"/>
      <c r="G31" s="2684"/>
      <c r="H31" s="404" t="s">
        <v>7</v>
      </c>
      <c r="I31" s="403">
        <f>SUM(I30:I30)</f>
        <v>331.4</v>
      </c>
      <c r="J31" s="403">
        <f>SUM(J30:J30)</f>
        <v>348</v>
      </c>
      <c r="K31" s="403">
        <f>SUM(K30:K30)</f>
        <v>365</v>
      </c>
      <c r="L31" s="877" t="s">
        <v>391</v>
      </c>
      <c r="M31" s="424" t="s">
        <v>343</v>
      </c>
      <c r="N31" s="423" t="s">
        <v>369</v>
      </c>
      <c r="O31" s="423"/>
      <c r="P31" s="878"/>
      <c r="R31" s="420"/>
      <c r="T31" s="420"/>
    </row>
    <row r="32" spans="1:20" ht="17.399999999999999" customHeight="1" x14ac:dyDescent="0.25">
      <c r="A32" s="2650" t="s">
        <v>6</v>
      </c>
      <c r="B32" s="2652" t="s">
        <v>6</v>
      </c>
      <c r="C32" s="2654" t="s">
        <v>50</v>
      </c>
      <c r="D32" s="94"/>
      <c r="E32" s="2656" t="s">
        <v>368</v>
      </c>
      <c r="F32" s="2658" t="s">
        <v>62</v>
      </c>
      <c r="G32" s="2683" t="s">
        <v>240</v>
      </c>
      <c r="H32" s="411" t="s">
        <v>48</v>
      </c>
      <c r="I32" s="410">
        <v>3544.5</v>
      </c>
      <c r="J32" s="410">
        <v>710</v>
      </c>
      <c r="K32" s="409">
        <v>710</v>
      </c>
      <c r="L32" s="2688" t="s">
        <v>836</v>
      </c>
      <c r="M32" s="2692" t="s">
        <v>389</v>
      </c>
      <c r="N32" s="2676"/>
      <c r="O32" s="2676"/>
      <c r="P32" s="2719"/>
      <c r="R32" s="420"/>
      <c r="T32" s="420"/>
    </row>
    <row r="33" spans="1:24" ht="18" customHeight="1" thickBot="1" x14ac:dyDescent="0.3">
      <c r="A33" s="2651"/>
      <c r="B33" s="2653"/>
      <c r="C33" s="2655"/>
      <c r="D33" s="96"/>
      <c r="E33" s="2657"/>
      <c r="F33" s="2659"/>
      <c r="G33" s="2684"/>
      <c r="H33" s="404" t="s">
        <v>7</v>
      </c>
      <c r="I33" s="403">
        <f>SUM(I32:I32)</f>
        <v>3544.5</v>
      </c>
      <c r="J33" s="403">
        <f>SUM(J32:J32)</f>
        <v>710</v>
      </c>
      <c r="K33" s="403">
        <f>SUM(K32:K32)</f>
        <v>710</v>
      </c>
      <c r="L33" s="2689"/>
      <c r="M33" s="2693"/>
      <c r="N33" s="2677"/>
      <c r="O33" s="2677"/>
      <c r="P33" s="2720"/>
      <c r="R33" s="420"/>
      <c r="T33" s="420"/>
    </row>
    <row r="34" spans="1:24" ht="17.399999999999999" customHeight="1" x14ac:dyDescent="0.25">
      <c r="A34" s="2650" t="s">
        <v>6</v>
      </c>
      <c r="B34" s="2652" t="s">
        <v>6</v>
      </c>
      <c r="C34" s="2654" t="s">
        <v>53</v>
      </c>
      <c r="D34" s="94"/>
      <c r="E34" s="2656" t="s">
        <v>367</v>
      </c>
      <c r="F34" s="2658" t="s">
        <v>62</v>
      </c>
      <c r="G34" s="2683" t="s">
        <v>240</v>
      </c>
      <c r="H34" s="411" t="s">
        <v>48</v>
      </c>
      <c r="I34" s="410">
        <v>180</v>
      </c>
      <c r="J34" s="410">
        <v>180</v>
      </c>
      <c r="K34" s="409">
        <v>180</v>
      </c>
      <c r="L34" s="2688" t="s">
        <v>366</v>
      </c>
      <c r="M34" s="2692" t="s">
        <v>342</v>
      </c>
      <c r="N34" s="2676">
        <v>100</v>
      </c>
      <c r="O34" s="2676">
        <v>100</v>
      </c>
      <c r="P34" s="2719">
        <v>100</v>
      </c>
      <c r="R34" s="420"/>
      <c r="T34" s="420"/>
    </row>
    <row r="35" spans="1:24" ht="46.5" customHeight="1" thickBot="1" x14ac:dyDescent="0.35">
      <c r="A35" s="2651"/>
      <c r="B35" s="2653"/>
      <c r="C35" s="2655"/>
      <c r="D35" s="96"/>
      <c r="E35" s="2657"/>
      <c r="F35" s="2659"/>
      <c r="G35" s="2684"/>
      <c r="H35" s="404" t="s">
        <v>7</v>
      </c>
      <c r="I35" s="403">
        <f>SUM(I34:I34)</f>
        <v>180</v>
      </c>
      <c r="J35" s="403">
        <f>SUM(J34:J34)</f>
        <v>180</v>
      </c>
      <c r="K35" s="403">
        <f>SUM(K34:K34)</f>
        <v>180</v>
      </c>
      <c r="L35" s="2689"/>
      <c r="M35" s="2693"/>
      <c r="N35" s="2677"/>
      <c r="O35" s="2677"/>
      <c r="P35" s="2720"/>
      <c r="R35" s="420"/>
      <c r="T35" s="485"/>
    </row>
    <row r="36" spans="1:24" ht="18.600000000000001" customHeight="1" x14ac:dyDescent="0.25">
      <c r="A36" s="2650" t="s">
        <v>6</v>
      </c>
      <c r="B36" s="2652" t="s">
        <v>6</v>
      </c>
      <c r="C36" s="484" t="s">
        <v>58</v>
      </c>
      <c r="D36" s="94"/>
      <c r="E36" s="2656" t="s">
        <v>365</v>
      </c>
      <c r="F36" s="2658" t="s">
        <v>62</v>
      </c>
      <c r="G36" s="2683" t="s">
        <v>240</v>
      </c>
      <c r="H36" s="411" t="s">
        <v>48</v>
      </c>
      <c r="I36" s="410"/>
      <c r="J36" s="410"/>
      <c r="K36" s="409"/>
      <c r="L36" s="425" t="s">
        <v>364</v>
      </c>
      <c r="M36" s="415" t="s">
        <v>357</v>
      </c>
      <c r="N36" s="29">
        <v>1</v>
      </c>
      <c r="O36" s="29"/>
      <c r="P36" s="417"/>
      <c r="R36" s="420"/>
      <c r="T36" s="420"/>
    </row>
    <row r="37" spans="1:24" ht="43.2" customHeight="1" thickBot="1" x14ac:dyDescent="0.3">
      <c r="A37" s="2700"/>
      <c r="B37" s="2701"/>
      <c r="C37" s="486"/>
      <c r="D37" s="487"/>
      <c r="E37" s="2687"/>
      <c r="F37" s="2758"/>
      <c r="G37" s="2699"/>
      <c r="H37" s="488" t="s">
        <v>7</v>
      </c>
      <c r="I37" s="489">
        <f>SUM(I36:I36)</f>
        <v>0</v>
      </c>
      <c r="J37" s="489">
        <f>SUM(J36:J36)</f>
        <v>0</v>
      </c>
      <c r="K37" s="489">
        <f>SUM(K36:K36)</f>
        <v>0</v>
      </c>
      <c r="L37" s="490" t="s">
        <v>363</v>
      </c>
      <c r="M37" s="428" t="s">
        <v>357</v>
      </c>
      <c r="N37" s="427"/>
      <c r="O37" s="427" t="s">
        <v>990</v>
      </c>
      <c r="P37" s="426" t="s">
        <v>990</v>
      </c>
      <c r="R37" s="420"/>
      <c r="T37" s="420"/>
    </row>
    <row r="38" spans="1:24" ht="27.6" customHeight="1" x14ac:dyDescent="0.3">
      <c r="A38" s="2705" t="s">
        <v>6</v>
      </c>
      <c r="B38" s="2702" t="s">
        <v>6</v>
      </c>
      <c r="C38" s="851" t="s">
        <v>59</v>
      </c>
      <c r="D38" s="2750"/>
      <c r="E38" s="2747" t="s">
        <v>387</v>
      </c>
      <c r="F38" s="2658" t="s">
        <v>386</v>
      </c>
      <c r="G38" s="2683" t="s">
        <v>240</v>
      </c>
      <c r="H38" s="411" t="s">
        <v>48</v>
      </c>
      <c r="I38" s="410">
        <v>1293.7</v>
      </c>
      <c r="J38" s="410">
        <v>1327</v>
      </c>
      <c r="K38" s="410">
        <v>1393</v>
      </c>
      <c r="L38" s="1519" t="s">
        <v>388</v>
      </c>
      <c r="M38" s="1520" t="s">
        <v>357</v>
      </c>
      <c r="N38" s="2059">
        <v>49</v>
      </c>
      <c r="O38" s="2060" t="s">
        <v>837</v>
      </c>
      <c r="P38" s="491" t="s">
        <v>837</v>
      </c>
      <c r="Q38" s="19"/>
      <c r="R38" s="19"/>
      <c r="T38" s="485"/>
      <c r="X38" s="2746"/>
    </row>
    <row r="39" spans="1:24" ht="17.399999999999999" customHeight="1" x14ac:dyDescent="0.3">
      <c r="A39" s="2706"/>
      <c r="B39" s="2703"/>
      <c r="C39" s="2013"/>
      <c r="D39" s="2751"/>
      <c r="E39" s="2748"/>
      <c r="F39" s="2699"/>
      <c r="G39" s="2699"/>
      <c r="H39" s="446" t="s">
        <v>57</v>
      </c>
      <c r="I39" s="439">
        <v>0.3</v>
      </c>
      <c r="J39" s="439"/>
      <c r="K39" s="439"/>
      <c r="L39" s="2014"/>
      <c r="M39" s="2015"/>
      <c r="N39" s="2016"/>
      <c r="O39" s="427"/>
      <c r="P39" s="2017"/>
      <c r="Q39" s="19"/>
      <c r="R39" s="19"/>
      <c r="T39" s="485"/>
      <c r="X39" s="2746"/>
    </row>
    <row r="40" spans="1:24" ht="23.25" customHeight="1" thickBot="1" x14ac:dyDescent="0.3">
      <c r="A40" s="2707"/>
      <c r="B40" s="2704"/>
      <c r="C40" s="852"/>
      <c r="D40" s="2752"/>
      <c r="E40" s="2749"/>
      <c r="F40" s="2659"/>
      <c r="G40" s="2684"/>
      <c r="H40" s="1035" t="s">
        <v>7</v>
      </c>
      <c r="I40" s="481">
        <f>SUM(I38+I39)</f>
        <v>1294</v>
      </c>
      <c r="J40" s="481">
        <f t="shared" ref="J40:K40" si="0">SUM(J38)</f>
        <v>1327</v>
      </c>
      <c r="K40" s="481">
        <f t="shared" si="0"/>
        <v>1393</v>
      </c>
      <c r="L40" s="482"/>
      <c r="M40" s="424"/>
      <c r="N40" s="480"/>
      <c r="O40" s="423"/>
      <c r="P40" s="483"/>
      <c r="R40" s="420"/>
      <c r="T40" s="420"/>
      <c r="X40" s="2746"/>
    </row>
    <row r="41" spans="1:24" ht="15.6" customHeight="1" thickBot="1" x14ac:dyDescent="0.3">
      <c r="A41" s="121" t="s">
        <v>6</v>
      </c>
      <c r="B41" s="30" t="s">
        <v>6</v>
      </c>
      <c r="C41" s="2696" t="s">
        <v>31</v>
      </c>
      <c r="D41" s="2696"/>
      <c r="E41" s="2696"/>
      <c r="F41" s="2696"/>
      <c r="G41" s="2697"/>
      <c r="H41" s="31" t="s">
        <v>7</v>
      </c>
      <c r="I41" s="32">
        <f>I22+I29+I31+I33+I35+I37+I40</f>
        <v>13063.9</v>
      </c>
      <c r="J41" s="32">
        <f>J22+J29+J31+J33+J35+J37+J40</f>
        <v>10419</v>
      </c>
      <c r="K41" s="32">
        <f>K22+K29+K31+K33+K35+K37+K40</f>
        <v>10896</v>
      </c>
      <c r="L41" s="33"/>
      <c r="M41" s="33"/>
      <c r="N41" s="33"/>
      <c r="O41" s="33"/>
      <c r="P41" s="34"/>
      <c r="R41" s="420"/>
      <c r="T41" s="420"/>
    </row>
    <row r="42" spans="1:24" ht="22.2" customHeight="1" thickBot="1" x14ac:dyDescent="0.3">
      <c r="A42" s="28" t="s">
        <v>6</v>
      </c>
      <c r="B42" s="422" t="s">
        <v>8</v>
      </c>
      <c r="C42" s="2690" t="s">
        <v>362</v>
      </c>
      <c r="D42" s="2691"/>
      <c r="E42" s="2691"/>
      <c r="F42" s="2691"/>
      <c r="G42" s="2691"/>
      <c r="H42" s="2691"/>
      <c r="I42" s="2691"/>
      <c r="J42" s="2691"/>
      <c r="K42" s="2691"/>
      <c r="L42" s="2691"/>
      <c r="M42" s="2691"/>
      <c r="N42" s="2691"/>
      <c r="O42" s="2691"/>
      <c r="P42" s="421"/>
      <c r="R42" s="420"/>
      <c r="T42" s="420"/>
    </row>
    <row r="43" spans="1:24" ht="16.95" customHeight="1" x14ac:dyDescent="0.25">
      <c r="A43" s="2650" t="s">
        <v>6</v>
      </c>
      <c r="B43" s="2652" t="s">
        <v>8</v>
      </c>
      <c r="C43" s="2654" t="s">
        <v>6</v>
      </c>
      <c r="D43" s="94"/>
      <c r="E43" s="2656" t="s">
        <v>361</v>
      </c>
      <c r="F43" s="2658" t="s">
        <v>62</v>
      </c>
      <c r="G43" s="2683" t="s">
        <v>359</v>
      </c>
      <c r="H43" s="411" t="s">
        <v>67</v>
      </c>
      <c r="I43" s="410">
        <v>1.5</v>
      </c>
      <c r="J43" s="410">
        <v>1.6</v>
      </c>
      <c r="K43" s="409">
        <v>1.7</v>
      </c>
      <c r="L43" s="2688"/>
      <c r="M43" s="407"/>
      <c r="N43" s="29"/>
      <c r="O43" s="29"/>
      <c r="P43" s="417"/>
    </row>
    <row r="44" spans="1:24" ht="25.2" customHeight="1" thickBot="1" x14ac:dyDescent="0.3">
      <c r="A44" s="2651"/>
      <c r="B44" s="2653"/>
      <c r="C44" s="2655"/>
      <c r="D44" s="96"/>
      <c r="E44" s="2657"/>
      <c r="F44" s="2659"/>
      <c r="G44" s="2684"/>
      <c r="H44" s="404" t="s">
        <v>7</v>
      </c>
      <c r="I44" s="403">
        <f>SUM(I43:I43)</f>
        <v>1.5</v>
      </c>
      <c r="J44" s="403">
        <f>SUM(J43:J43)</f>
        <v>1.6</v>
      </c>
      <c r="K44" s="403">
        <f>SUM(K43:K43)</f>
        <v>1.7</v>
      </c>
      <c r="L44" s="2689"/>
      <c r="M44" s="401"/>
      <c r="N44" s="400"/>
      <c r="O44" s="400"/>
      <c r="P44" s="399"/>
    </row>
    <row r="45" spans="1:24" ht="16.2" customHeight="1" x14ac:dyDescent="0.25">
      <c r="A45" s="2650" t="s">
        <v>6</v>
      </c>
      <c r="B45" s="2652" t="s">
        <v>8</v>
      </c>
      <c r="C45" s="2654" t="s">
        <v>8</v>
      </c>
      <c r="D45" s="94"/>
      <c r="E45" s="1507" t="s">
        <v>360</v>
      </c>
      <c r="F45" s="2658" t="s">
        <v>62</v>
      </c>
      <c r="G45" s="2683" t="s">
        <v>359</v>
      </c>
      <c r="H45" s="411" t="s">
        <v>67</v>
      </c>
      <c r="I45" s="410">
        <v>53.7</v>
      </c>
      <c r="J45" s="410">
        <v>56</v>
      </c>
      <c r="K45" s="409">
        <v>59</v>
      </c>
      <c r="L45" s="2688" t="s">
        <v>358</v>
      </c>
      <c r="M45" s="407" t="s">
        <v>357</v>
      </c>
      <c r="N45" s="29">
        <v>500</v>
      </c>
      <c r="O45" s="29">
        <v>500</v>
      </c>
      <c r="P45" s="417">
        <v>500</v>
      </c>
    </row>
    <row r="46" spans="1:24" ht="30" customHeight="1" thickBot="1" x14ac:dyDescent="0.3">
      <c r="A46" s="2651"/>
      <c r="B46" s="2653"/>
      <c r="C46" s="2655"/>
      <c r="D46" s="96"/>
      <c r="E46" s="419"/>
      <c r="F46" s="2659"/>
      <c r="G46" s="2684"/>
      <c r="H46" s="404" t="s">
        <v>7</v>
      </c>
      <c r="I46" s="403">
        <f>SUM(I45:I45)</f>
        <v>53.7</v>
      </c>
      <c r="J46" s="403">
        <f>SUM(J45:J45)</f>
        <v>56</v>
      </c>
      <c r="K46" s="403">
        <f>SUM(K45:K45)</f>
        <v>59</v>
      </c>
      <c r="L46" s="2689"/>
      <c r="M46" s="401"/>
      <c r="N46" s="400"/>
      <c r="O46" s="400"/>
      <c r="P46" s="399"/>
    </row>
    <row r="47" spans="1:24" ht="16.2" customHeight="1" x14ac:dyDescent="0.25">
      <c r="A47" s="2650" t="s">
        <v>6</v>
      </c>
      <c r="B47" s="2652" t="s">
        <v>8</v>
      </c>
      <c r="C47" s="2654" t="s">
        <v>49</v>
      </c>
      <c r="D47" s="94"/>
      <c r="E47" s="2656" t="s">
        <v>356</v>
      </c>
      <c r="F47" s="2658" t="s">
        <v>62</v>
      </c>
      <c r="G47" s="2683" t="s">
        <v>240</v>
      </c>
      <c r="H47" s="411" t="s">
        <v>67</v>
      </c>
      <c r="I47" s="410">
        <v>79.2</v>
      </c>
      <c r="J47" s="410">
        <v>82</v>
      </c>
      <c r="K47" s="409">
        <v>86</v>
      </c>
      <c r="L47" s="2688" t="s">
        <v>803</v>
      </c>
      <c r="M47" s="2026" t="s">
        <v>355</v>
      </c>
      <c r="N47" s="2694">
        <v>84</v>
      </c>
      <c r="O47" s="2694">
        <v>86</v>
      </c>
      <c r="P47" s="2647">
        <v>88</v>
      </c>
    </row>
    <row r="48" spans="1:24" ht="29.25" customHeight="1" thickBot="1" x14ac:dyDescent="0.3">
      <c r="A48" s="2651"/>
      <c r="B48" s="2653"/>
      <c r="C48" s="2655"/>
      <c r="D48" s="96"/>
      <c r="E48" s="2657"/>
      <c r="F48" s="2659"/>
      <c r="G48" s="2684"/>
      <c r="H48" s="404" t="s">
        <v>7</v>
      </c>
      <c r="I48" s="403">
        <f>SUM(I47:I47)</f>
        <v>79.2</v>
      </c>
      <c r="J48" s="403">
        <f>SUM(J47:J47)</f>
        <v>82</v>
      </c>
      <c r="K48" s="403">
        <f>SUM(K47:K47)</f>
        <v>86</v>
      </c>
      <c r="L48" s="2689"/>
      <c r="M48" s="2027"/>
      <c r="N48" s="2695"/>
      <c r="O48" s="2695"/>
      <c r="P48" s="2648"/>
    </row>
    <row r="49" spans="1:16" ht="14.4" customHeight="1" x14ac:dyDescent="0.25">
      <c r="A49" s="2650" t="s">
        <v>6</v>
      </c>
      <c r="B49" s="2652" t="s">
        <v>8</v>
      </c>
      <c r="C49" s="2654" t="s">
        <v>50</v>
      </c>
      <c r="D49" s="94"/>
      <c r="E49" s="2685" t="s">
        <v>354</v>
      </c>
      <c r="F49" s="2658" t="s">
        <v>62</v>
      </c>
      <c r="G49" s="2683" t="s">
        <v>345</v>
      </c>
      <c r="H49" s="411" t="s">
        <v>67</v>
      </c>
      <c r="I49" s="410">
        <v>17</v>
      </c>
      <c r="J49" s="410">
        <v>17</v>
      </c>
      <c r="K49" s="409">
        <v>17</v>
      </c>
      <c r="L49" s="2688" t="s">
        <v>815</v>
      </c>
      <c r="M49" s="2692" t="s">
        <v>357</v>
      </c>
      <c r="N49" s="2694">
        <v>6</v>
      </c>
      <c r="O49" s="2694">
        <v>6</v>
      </c>
      <c r="P49" s="2647">
        <v>6</v>
      </c>
    </row>
    <row r="50" spans="1:16" ht="27.6" customHeight="1" thickBot="1" x14ac:dyDescent="0.3">
      <c r="A50" s="2651"/>
      <c r="B50" s="2653"/>
      <c r="C50" s="2655"/>
      <c r="D50" s="96"/>
      <c r="E50" s="2686"/>
      <c r="F50" s="2659"/>
      <c r="G50" s="2684"/>
      <c r="H50" s="404" t="s">
        <v>7</v>
      </c>
      <c r="I50" s="403">
        <f>SUM(I49:I49)</f>
        <v>17</v>
      </c>
      <c r="J50" s="403">
        <f>SUM(J49:J49)</f>
        <v>17</v>
      </c>
      <c r="K50" s="403">
        <f>SUM(K49:K49)</f>
        <v>17</v>
      </c>
      <c r="L50" s="2689"/>
      <c r="M50" s="2693"/>
      <c r="N50" s="2695"/>
      <c r="O50" s="2695"/>
      <c r="P50" s="2648"/>
    </row>
    <row r="51" spans="1:16" ht="17.399999999999999" customHeight="1" x14ac:dyDescent="0.25">
      <c r="A51" s="2650" t="s">
        <v>6</v>
      </c>
      <c r="B51" s="2652" t="s">
        <v>8</v>
      </c>
      <c r="C51" s="2654" t="s">
        <v>53</v>
      </c>
      <c r="D51" s="94"/>
      <c r="E51" s="2685" t="s">
        <v>353</v>
      </c>
      <c r="F51" s="2658" t="s">
        <v>62</v>
      </c>
      <c r="G51" s="2683" t="s">
        <v>352</v>
      </c>
      <c r="H51" s="411" t="s">
        <v>67</v>
      </c>
      <c r="I51" s="410">
        <v>6.7</v>
      </c>
      <c r="J51" s="410">
        <v>7</v>
      </c>
      <c r="K51" s="409">
        <v>8</v>
      </c>
      <c r="L51" s="2688" t="s">
        <v>816</v>
      </c>
      <c r="M51" s="2692" t="s">
        <v>342</v>
      </c>
      <c r="N51" s="2694">
        <v>100</v>
      </c>
      <c r="O51" s="2694">
        <v>100</v>
      </c>
      <c r="P51" s="2647">
        <v>100</v>
      </c>
    </row>
    <row r="52" spans="1:16" ht="20.399999999999999" customHeight="1" thickBot="1" x14ac:dyDescent="0.3">
      <c r="A52" s="2651"/>
      <c r="B52" s="2653"/>
      <c r="C52" s="2655"/>
      <c r="D52" s="96"/>
      <c r="E52" s="2686"/>
      <c r="F52" s="2659"/>
      <c r="G52" s="2684"/>
      <c r="H52" s="404" t="s">
        <v>7</v>
      </c>
      <c r="I52" s="403">
        <f>SUM(I51:I51)</f>
        <v>6.7</v>
      </c>
      <c r="J52" s="403">
        <f>SUM(J51:J51)</f>
        <v>7</v>
      </c>
      <c r="K52" s="403">
        <f>SUM(K51:K51)</f>
        <v>8</v>
      </c>
      <c r="L52" s="2689"/>
      <c r="M52" s="2693"/>
      <c r="N52" s="2695"/>
      <c r="O52" s="2695"/>
      <c r="P52" s="2648"/>
    </row>
    <row r="53" spans="1:16" ht="13.95" customHeight="1" x14ac:dyDescent="0.25">
      <c r="A53" s="2650" t="s">
        <v>6</v>
      </c>
      <c r="B53" s="2652" t="s">
        <v>8</v>
      </c>
      <c r="C53" s="2654" t="s">
        <v>58</v>
      </c>
      <c r="D53" s="94"/>
      <c r="E53" s="2685" t="s">
        <v>351</v>
      </c>
      <c r="F53" s="2658" t="s">
        <v>62</v>
      </c>
      <c r="G53" s="2683" t="s">
        <v>345</v>
      </c>
      <c r="H53" s="411" t="s">
        <v>67</v>
      </c>
      <c r="I53" s="410">
        <v>64.7</v>
      </c>
      <c r="J53" s="410">
        <v>68</v>
      </c>
      <c r="K53" s="409">
        <v>71</v>
      </c>
      <c r="L53" s="2688" t="s">
        <v>814</v>
      </c>
      <c r="M53" s="2692" t="s">
        <v>357</v>
      </c>
      <c r="N53" s="2694">
        <v>1941</v>
      </c>
      <c r="O53" s="2694">
        <v>2118</v>
      </c>
      <c r="P53" s="2647">
        <v>2353</v>
      </c>
    </row>
    <row r="54" spans="1:16" ht="24" customHeight="1" thickBot="1" x14ac:dyDescent="0.3">
      <c r="A54" s="2651"/>
      <c r="B54" s="2653"/>
      <c r="C54" s="2655"/>
      <c r="D54" s="96"/>
      <c r="E54" s="2686"/>
      <c r="F54" s="2659"/>
      <c r="G54" s="2684"/>
      <c r="H54" s="404" t="s">
        <v>7</v>
      </c>
      <c r="I54" s="403">
        <f>SUM(I53:I53)</f>
        <v>64.7</v>
      </c>
      <c r="J54" s="403">
        <f>SUM(J53:J53)</f>
        <v>68</v>
      </c>
      <c r="K54" s="403">
        <f>SUM(K53:K53)</f>
        <v>71</v>
      </c>
      <c r="L54" s="2698"/>
      <c r="M54" s="2693"/>
      <c r="N54" s="2695"/>
      <c r="O54" s="2695"/>
      <c r="P54" s="2648"/>
    </row>
    <row r="55" spans="1:16" ht="12.6" customHeight="1" x14ac:dyDescent="0.25">
      <c r="A55" s="2650" t="s">
        <v>6</v>
      </c>
      <c r="B55" s="2652" t="s">
        <v>8</v>
      </c>
      <c r="C55" s="2654" t="s">
        <v>59</v>
      </c>
      <c r="D55" s="94"/>
      <c r="E55" s="2685" t="s">
        <v>350</v>
      </c>
      <c r="F55" s="2658" t="s">
        <v>62</v>
      </c>
      <c r="G55" s="2683" t="s">
        <v>312</v>
      </c>
      <c r="H55" s="2592" t="s">
        <v>67</v>
      </c>
      <c r="I55" s="2604">
        <v>10.5</v>
      </c>
      <c r="J55" s="410">
        <v>11</v>
      </c>
      <c r="K55" s="409">
        <v>12</v>
      </c>
      <c r="L55" s="408"/>
      <c r="M55" s="407"/>
      <c r="N55" s="406"/>
      <c r="O55" s="29"/>
      <c r="P55" s="405"/>
    </row>
    <row r="56" spans="1:16" ht="33.6" customHeight="1" thickBot="1" x14ac:dyDescent="0.3">
      <c r="A56" s="2651"/>
      <c r="B56" s="2653"/>
      <c r="C56" s="2655"/>
      <c r="D56" s="96"/>
      <c r="E56" s="2686"/>
      <c r="F56" s="2659"/>
      <c r="G56" s="2684"/>
      <c r="H56" s="404" t="s">
        <v>7</v>
      </c>
      <c r="I56" s="403">
        <f>SUM(I55:I55)</f>
        <v>10.5</v>
      </c>
      <c r="J56" s="403">
        <f>SUM(J55:J55)</f>
        <v>11</v>
      </c>
      <c r="K56" s="403">
        <f>SUM(K55:K55)</f>
        <v>12</v>
      </c>
      <c r="L56" s="402"/>
      <c r="M56" s="401"/>
      <c r="N56" s="400"/>
      <c r="O56" s="400"/>
      <c r="P56" s="399"/>
    </row>
    <row r="57" spans="1:16" ht="18.600000000000001" customHeight="1" x14ac:dyDescent="0.25">
      <c r="A57" s="2650" t="s">
        <v>6</v>
      </c>
      <c r="B57" s="2652" t="s">
        <v>8</v>
      </c>
      <c r="C57" s="2654" t="s">
        <v>60</v>
      </c>
      <c r="D57" s="94"/>
      <c r="E57" s="2685" t="s">
        <v>349</v>
      </c>
      <c r="F57" s="2658" t="s">
        <v>62</v>
      </c>
      <c r="G57" s="2683" t="s">
        <v>240</v>
      </c>
      <c r="H57" s="411" t="s">
        <v>67</v>
      </c>
      <c r="I57" s="410">
        <v>23.5</v>
      </c>
      <c r="J57" s="410">
        <v>25</v>
      </c>
      <c r="K57" s="409">
        <v>26</v>
      </c>
      <c r="L57" s="2688" t="s">
        <v>817</v>
      </c>
      <c r="M57" s="2692" t="s">
        <v>342</v>
      </c>
      <c r="N57" s="2694">
        <v>75</v>
      </c>
      <c r="O57" s="2694">
        <v>75</v>
      </c>
      <c r="P57" s="2647">
        <v>75</v>
      </c>
    </row>
    <row r="58" spans="1:16" ht="28.95" customHeight="1" thickBot="1" x14ac:dyDescent="0.3">
      <c r="A58" s="2651"/>
      <c r="B58" s="2653"/>
      <c r="C58" s="2655"/>
      <c r="D58" s="96"/>
      <c r="E58" s="2686"/>
      <c r="F58" s="2659"/>
      <c r="G58" s="2684"/>
      <c r="H58" s="404" t="s">
        <v>7</v>
      </c>
      <c r="I58" s="403">
        <f>SUM(I57:I57)</f>
        <v>23.5</v>
      </c>
      <c r="J58" s="403">
        <f>SUM(J57:J57)</f>
        <v>25</v>
      </c>
      <c r="K58" s="403">
        <f>SUM(K57:K57)</f>
        <v>26</v>
      </c>
      <c r="L58" s="2689"/>
      <c r="M58" s="2693"/>
      <c r="N58" s="2695"/>
      <c r="O58" s="2695"/>
      <c r="P58" s="2648"/>
    </row>
    <row r="59" spans="1:16" ht="16.2" customHeight="1" x14ac:dyDescent="0.25">
      <c r="A59" s="2650" t="s">
        <v>6</v>
      </c>
      <c r="B59" s="2652" t="s">
        <v>8</v>
      </c>
      <c r="C59" s="2654" t="s">
        <v>61</v>
      </c>
      <c r="D59" s="94"/>
      <c r="E59" s="2685" t="s">
        <v>348</v>
      </c>
      <c r="F59" s="2658" t="s">
        <v>62</v>
      </c>
      <c r="G59" s="2683" t="s">
        <v>340</v>
      </c>
      <c r="H59" s="411" t="s">
        <v>67</v>
      </c>
      <c r="I59" s="410">
        <v>29.8</v>
      </c>
      <c r="J59" s="410">
        <v>31</v>
      </c>
      <c r="K59" s="409">
        <v>32</v>
      </c>
      <c r="L59" s="2688" t="s">
        <v>347</v>
      </c>
      <c r="M59" s="407" t="s">
        <v>343</v>
      </c>
      <c r="N59" s="29">
        <v>1500</v>
      </c>
      <c r="O59" s="29">
        <v>1500</v>
      </c>
      <c r="P59" s="417">
        <v>1500</v>
      </c>
    </row>
    <row r="60" spans="1:16" ht="19.8" customHeight="1" thickBot="1" x14ac:dyDescent="0.3">
      <c r="A60" s="2651"/>
      <c r="B60" s="2653"/>
      <c r="C60" s="2655"/>
      <c r="D60" s="96"/>
      <c r="E60" s="2686"/>
      <c r="F60" s="2659"/>
      <c r="G60" s="2684"/>
      <c r="H60" s="404" t="s">
        <v>7</v>
      </c>
      <c r="I60" s="403">
        <f>SUM(I59:I59)</f>
        <v>29.8</v>
      </c>
      <c r="J60" s="403">
        <f>SUM(J59:J59)</f>
        <v>31</v>
      </c>
      <c r="K60" s="403">
        <f>SUM(K59:K59)</f>
        <v>32</v>
      </c>
      <c r="L60" s="2689"/>
      <c r="M60" s="401"/>
      <c r="N60" s="400"/>
      <c r="O60" s="400"/>
      <c r="P60" s="399"/>
    </row>
    <row r="61" spans="1:16" ht="45" customHeight="1" x14ac:dyDescent="0.25">
      <c r="A61" s="2650" t="s">
        <v>6</v>
      </c>
      <c r="B61" s="2652" t="s">
        <v>8</v>
      </c>
      <c r="C61" s="2654" t="s">
        <v>117</v>
      </c>
      <c r="D61" s="94"/>
      <c r="E61" s="2756" t="s">
        <v>346</v>
      </c>
      <c r="F61" s="2658" t="s">
        <v>62</v>
      </c>
      <c r="G61" s="2683" t="s">
        <v>345</v>
      </c>
      <c r="H61" s="411" t="s">
        <v>67</v>
      </c>
      <c r="I61" s="410">
        <v>9.1999999999999993</v>
      </c>
      <c r="J61" s="410">
        <v>10</v>
      </c>
      <c r="K61" s="409">
        <v>11</v>
      </c>
      <c r="L61" s="416" t="s">
        <v>344</v>
      </c>
      <c r="M61" s="415" t="s">
        <v>343</v>
      </c>
      <c r="N61" s="414">
        <v>29.3</v>
      </c>
      <c r="O61" s="414">
        <v>35</v>
      </c>
      <c r="P61" s="413">
        <v>40</v>
      </c>
    </row>
    <row r="62" spans="1:16" ht="35.4" customHeight="1" thickBot="1" x14ac:dyDescent="0.3">
      <c r="A62" s="2651"/>
      <c r="B62" s="2653"/>
      <c r="C62" s="2655"/>
      <c r="D62" s="96"/>
      <c r="E62" s="2757"/>
      <c r="F62" s="2659"/>
      <c r="G62" s="2684"/>
      <c r="H62" s="404" t="s">
        <v>7</v>
      </c>
      <c r="I62" s="403">
        <f>SUM(I61:I61)</f>
        <v>9.1999999999999993</v>
      </c>
      <c r="J62" s="403">
        <f>SUM(J61:J61)</f>
        <v>10</v>
      </c>
      <c r="K62" s="403">
        <f>SUM(K61:K61)</f>
        <v>11</v>
      </c>
      <c r="L62" s="412" t="s">
        <v>827</v>
      </c>
      <c r="M62" s="2025" t="s">
        <v>342</v>
      </c>
      <c r="N62" s="2061">
        <v>62.8</v>
      </c>
      <c r="O62" s="2061">
        <v>64.3</v>
      </c>
      <c r="P62" s="2062">
        <v>65.8</v>
      </c>
    </row>
    <row r="63" spans="1:16" ht="18.600000000000001" customHeight="1" x14ac:dyDescent="0.25">
      <c r="A63" s="2650" t="s">
        <v>6</v>
      </c>
      <c r="B63" s="2652" t="s">
        <v>8</v>
      </c>
      <c r="C63" s="2654" t="s">
        <v>176</v>
      </c>
      <c r="D63" s="94"/>
      <c r="E63" s="2685" t="s">
        <v>341</v>
      </c>
      <c r="F63" s="2658" t="s">
        <v>62</v>
      </c>
      <c r="G63" s="2683" t="s">
        <v>340</v>
      </c>
      <c r="H63" s="411" t="s">
        <v>67</v>
      </c>
      <c r="I63" s="410">
        <v>0.4</v>
      </c>
      <c r="J63" s="410">
        <v>0.5</v>
      </c>
      <c r="K63" s="409">
        <v>0.6</v>
      </c>
      <c r="L63" s="408"/>
      <c r="M63" s="407"/>
      <c r="N63" s="406"/>
      <c r="O63" s="29"/>
      <c r="P63" s="405"/>
    </row>
    <row r="64" spans="1:16" ht="23.4" customHeight="1" thickBot="1" x14ac:dyDescent="0.3">
      <c r="A64" s="2651"/>
      <c r="B64" s="2653"/>
      <c r="C64" s="2655"/>
      <c r="D64" s="96"/>
      <c r="E64" s="2686"/>
      <c r="F64" s="2659"/>
      <c r="G64" s="2684"/>
      <c r="H64" s="404" t="s">
        <v>7</v>
      </c>
      <c r="I64" s="403">
        <f>SUM(I63:I63)</f>
        <v>0.4</v>
      </c>
      <c r="J64" s="403">
        <f>SUM(J63:J63)</f>
        <v>0.5</v>
      </c>
      <c r="K64" s="403">
        <f>SUM(K63:K63)</f>
        <v>0.6</v>
      </c>
      <c r="L64" s="402"/>
      <c r="M64" s="401"/>
      <c r="N64" s="400"/>
      <c r="O64" s="400"/>
      <c r="P64" s="399"/>
    </row>
    <row r="65" spans="1:16" ht="16.2" customHeight="1" x14ac:dyDescent="0.25">
      <c r="A65" s="2650" t="s">
        <v>6</v>
      </c>
      <c r="B65" s="2652" t="s">
        <v>8</v>
      </c>
      <c r="C65" s="2654" t="s">
        <v>130</v>
      </c>
      <c r="D65" s="94"/>
      <c r="E65" s="2685" t="s">
        <v>339</v>
      </c>
      <c r="F65" s="2658" t="s">
        <v>62</v>
      </c>
      <c r="G65" s="2683" t="s">
        <v>312</v>
      </c>
      <c r="H65" s="2465" t="s">
        <v>67</v>
      </c>
      <c r="I65" s="2466">
        <v>123.4</v>
      </c>
      <c r="J65" s="410">
        <v>119</v>
      </c>
      <c r="K65" s="409">
        <v>125</v>
      </c>
      <c r="L65" s="408"/>
      <c r="M65" s="407"/>
      <c r="N65" s="406"/>
      <c r="O65" s="29"/>
      <c r="P65" s="405"/>
    </row>
    <row r="66" spans="1:16" ht="24" customHeight="1" thickBot="1" x14ac:dyDescent="0.3">
      <c r="A66" s="2651"/>
      <c r="B66" s="2653"/>
      <c r="C66" s="2655"/>
      <c r="D66" s="96"/>
      <c r="E66" s="2686"/>
      <c r="F66" s="2659"/>
      <c r="G66" s="2684"/>
      <c r="H66" s="404" t="s">
        <v>7</v>
      </c>
      <c r="I66" s="403">
        <f>SUM(I65:I65)</f>
        <v>123.4</v>
      </c>
      <c r="J66" s="403">
        <f>SUM(J65:J65)</f>
        <v>119</v>
      </c>
      <c r="K66" s="403">
        <f>SUM(K65:K65)</f>
        <v>125</v>
      </c>
      <c r="L66" s="402"/>
      <c r="M66" s="401"/>
      <c r="N66" s="400"/>
      <c r="O66" s="400"/>
      <c r="P66" s="399"/>
    </row>
    <row r="67" spans="1:16" ht="16.2" customHeight="1" x14ac:dyDescent="0.25">
      <c r="A67" s="2650" t="s">
        <v>6</v>
      </c>
      <c r="B67" s="2652" t="s">
        <v>8</v>
      </c>
      <c r="C67" s="2654" t="s">
        <v>338</v>
      </c>
      <c r="D67" s="94"/>
      <c r="E67" s="2685" t="s">
        <v>337</v>
      </c>
      <c r="F67" s="2658" t="s">
        <v>62</v>
      </c>
      <c r="G67" s="2683" t="s">
        <v>266</v>
      </c>
      <c r="H67" s="411" t="s">
        <v>67</v>
      </c>
      <c r="I67" s="410">
        <v>0.4</v>
      </c>
      <c r="J67" s="410">
        <v>0.5</v>
      </c>
      <c r="K67" s="409">
        <v>0.6</v>
      </c>
      <c r="L67" s="408"/>
      <c r="M67" s="407"/>
      <c r="N67" s="406"/>
      <c r="O67" s="29"/>
      <c r="P67" s="405"/>
    </row>
    <row r="68" spans="1:16" ht="45.6" customHeight="1" thickBot="1" x14ac:dyDescent="0.3">
      <c r="A68" s="2651"/>
      <c r="B68" s="2653"/>
      <c r="C68" s="2655"/>
      <c r="D68" s="96"/>
      <c r="E68" s="2686"/>
      <c r="F68" s="2659"/>
      <c r="G68" s="2684"/>
      <c r="H68" s="404" t="s">
        <v>7</v>
      </c>
      <c r="I68" s="403">
        <f>SUM(I67:I67)</f>
        <v>0.4</v>
      </c>
      <c r="J68" s="403">
        <f>SUM(J67:J67)</f>
        <v>0.5</v>
      </c>
      <c r="K68" s="403">
        <f>SUM(K67:K67)</f>
        <v>0.6</v>
      </c>
      <c r="L68" s="402"/>
      <c r="M68" s="401"/>
      <c r="N68" s="400"/>
      <c r="O68" s="400"/>
      <c r="P68" s="399"/>
    </row>
    <row r="69" spans="1:16" ht="16.2" customHeight="1" x14ac:dyDescent="0.25">
      <c r="A69" s="2650" t="s">
        <v>6</v>
      </c>
      <c r="B69" s="2652" t="s">
        <v>8</v>
      </c>
      <c r="C69" s="2654" t="s">
        <v>328</v>
      </c>
      <c r="D69" s="94"/>
      <c r="E69" s="2685" t="s">
        <v>336</v>
      </c>
      <c r="F69" s="2658" t="s">
        <v>62</v>
      </c>
      <c r="G69" s="2683" t="s">
        <v>266</v>
      </c>
      <c r="H69" s="411" t="s">
        <v>67</v>
      </c>
      <c r="I69" s="410">
        <v>31.6</v>
      </c>
      <c r="J69" s="410">
        <v>30</v>
      </c>
      <c r="K69" s="409">
        <v>31</v>
      </c>
      <c r="L69" s="2688" t="s">
        <v>818</v>
      </c>
      <c r="M69" s="2692" t="s">
        <v>357</v>
      </c>
      <c r="N69" s="2694">
        <v>1300</v>
      </c>
      <c r="O69" s="2694">
        <v>1300</v>
      </c>
      <c r="P69" s="2647">
        <v>1300</v>
      </c>
    </row>
    <row r="70" spans="1:16" ht="22.95" customHeight="1" thickBot="1" x14ac:dyDescent="0.3">
      <c r="A70" s="2651"/>
      <c r="B70" s="2653"/>
      <c r="C70" s="2655"/>
      <c r="D70" s="96"/>
      <c r="E70" s="2686"/>
      <c r="F70" s="2659"/>
      <c r="G70" s="2684"/>
      <c r="H70" s="404" t="s">
        <v>7</v>
      </c>
      <c r="I70" s="403">
        <f>SUM(I69:I69)</f>
        <v>31.6</v>
      </c>
      <c r="J70" s="403">
        <f>SUM(J69:J69)</f>
        <v>30</v>
      </c>
      <c r="K70" s="403">
        <f>SUM(K69:K69)</f>
        <v>31</v>
      </c>
      <c r="L70" s="2689"/>
      <c r="M70" s="2693"/>
      <c r="N70" s="2695"/>
      <c r="O70" s="2695"/>
      <c r="P70" s="2648"/>
    </row>
    <row r="71" spans="1:16" ht="28.2" customHeight="1" x14ac:dyDescent="0.25">
      <c r="A71" s="2650" t="s">
        <v>6</v>
      </c>
      <c r="B71" s="2652" t="s">
        <v>8</v>
      </c>
      <c r="C71" s="2654" t="s">
        <v>177</v>
      </c>
      <c r="D71" s="94"/>
      <c r="E71" s="2685" t="s">
        <v>335</v>
      </c>
      <c r="F71" s="2658" t="s">
        <v>62</v>
      </c>
      <c r="G71" s="2683" t="s">
        <v>240</v>
      </c>
      <c r="H71" s="411" t="s">
        <v>67</v>
      </c>
      <c r="I71" s="410">
        <v>28.3</v>
      </c>
      <c r="J71" s="410">
        <v>29</v>
      </c>
      <c r="K71" s="409">
        <v>30</v>
      </c>
      <c r="L71" s="408"/>
      <c r="M71" s="407"/>
      <c r="N71" s="29"/>
      <c r="O71" s="29"/>
      <c r="P71" s="417"/>
    </row>
    <row r="72" spans="1:16" ht="18.600000000000001" customHeight="1" thickBot="1" x14ac:dyDescent="0.3">
      <c r="A72" s="2651"/>
      <c r="B72" s="2653"/>
      <c r="C72" s="2655"/>
      <c r="D72" s="96"/>
      <c r="E72" s="2686"/>
      <c r="F72" s="2659"/>
      <c r="G72" s="2684"/>
      <c r="H72" s="404" t="s">
        <v>7</v>
      </c>
      <c r="I72" s="403">
        <f>SUM(I71:I71)</f>
        <v>28.3</v>
      </c>
      <c r="J72" s="403">
        <f>SUM(J71:J71)</f>
        <v>29</v>
      </c>
      <c r="K72" s="403">
        <f>SUM(K71:K71)</f>
        <v>30</v>
      </c>
      <c r="L72" s="2067"/>
      <c r="M72" s="2068"/>
      <c r="N72" s="418"/>
      <c r="O72" s="418"/>
      <c r="P72" s="38"/>
    </row>
    <row r="73" spans="1:16" ht="16.95" customHeight="1" thickBot="1" x14ac:dyDescent="0.3">
      <c r="A73" s="121" t="s">
        <v>6</v>
      </c>
      <c r="B73" s="30" t="s">
        <v>8</v>
      </c>
      <c r="C73" s="2739" t="s">
        <v>31</v>
      </c>
      <c r="D73" s="2739"/>
      <c r="E73" s="2739"/>
      <c r="F73" s="2739"/>
      <c r="G73" s="2740"/>
      <c r="H73" s="31" t="s">
        <v>7</v>
      </c>
      <c r="I73" s="32">
        <f>I44+I46+I48+I50+I52+I54+I56+I58+I60+I62+I64+I66+I68+I70+I72</f>
        <v>479.90000000000003</v>
      </c>
      <c r="J73" s="32">
        <f>J44+J46+J48+J50+J52+J54+J56+J58+J60+J62+J64+J66+J68+J70+J72</f>
        <v>487.6</v>
      </c>
      <c r="K73" s="32">
        <f>K44+K46+K48+K50+K52+K54+K56+K58+K60+K62+K64+K66+K68+K70+K72</f>
        <v>510.90000000000003</v>
      </c>
      <c r="L73" s="33"/>
      <c r="M73" s="33"/>
      <c r="N73" s="33"/>
      <c r="O73" s="33"/>
      <c r="P73" s="34"/>
    </row>
    <row r="74" spans="1:16" ht="16.2" customHeight="1" thickBot="1" x14ac:dyDescent="0.3">
      <c r="A74" s="121" t="s">
        <v>6</v>
      </c>
      <c r="B74" s="30"/>
      <c r="C74" s="2744" t="s">
        <v>51</v>
      </c>
      <c r="D74" s="2744"/>
      <c r="E74" s="2744"/>
      <c r="F74" s="2744"/>
      <c r="G74" s="2745"/>
      <c r="H74" s="97" t="s">
        <v>7</v>
      </c>
      <c r="I74" s="98">
        <f>I73+I41</f>
        <v>13543.8</v>
      </c>
      <c r="J74" s="98">
        <f>J73+J41</f>
        <v>10906.6</v>
      </c>
      <c r="K74" s="98">
        <f>K73+K41</f>
        <v>11406.9</v>
      </c>
      <c r="L74" s="1220"/>
      <c r="M74" s="1220"/>
      <c r="N74" s="1220"/>
      <c r="O74" s="1220"/>
      <c r="P74" s="1221"/>
    </row>
    <row r="75" spans="1:16" ht="16.2" customHeight="1" thickBot="1" x14ac:dyDescent="0.3">
      <c r="A75" s="121"/>
      <c r="B75" s="30"/>
      <c r="C75" s="2744" t="s">
        <v>78</v>
      </c>
      <c r="D75" s="2744"/>
      <c r="E75" s="2744"/>
      <c r="F75" s="2744"/>
      <c r="G75" s="2745"/>
      <c r="H75" s="97" t="s">
        <v>7</v>
      </c>
      <c r="I75" s="98">
        <f>I76-I17-I24-I39</f>
        <v>13509</v>
      </c>
      <c r="J75" s="98">
        <f>J76-J17-J24</f>
        <v>10906.6</v>
      </c>
      <c r="K75" s="98">
        <f>K76-K17-K24</f>
        <v>11406.9</v>
      </c>
      <c r="L75" s="1220"/>
      <c r="M75" s="1220"/>
      <c r="N75" s="1220"/>
      <c r="O75" s="1220"/>
      <c r="P75" s="1221"/>
    </row>
    <row r="76" spans="1:16" ht="16.2" customHeight="1" thickBot="1" x14ac:dyDescent="0.3">
      <c r="A76" s="2736" t="s">
        <v>9</v>
      </c>
      <c r="B76" s="2737"/>
      <c r="C76" s="2737"/>
      <c r="D76" s="2737"/>
      <c r="E76" s="2737"/>
      <c r="F76" s="2737"/>
      <c r="G76" s="2737"/>
      <c r="H76" s="2738"/>
      <c r="I76" s="36">
        <f>I74*1</f>
        <v>13543.8</v>
      </c>
      <c r="J76" s="36">
        <f>J74*1</f>
        <v>10906.6</v>
      </c>
      <c r="K76" s="36">
        <f>K74*1</f>
        <v>11406.9</v>
      </c>
      <c r="L76" s="2753"/>
      <c r="M76" s="2754"/>
      <c r="N76" s="2754"/>
      <c r="O76" s="2754"/>
      <c r="P76" s="2755"/>
    </row>
    <row r="77" spans="1:16" ht="13.8" x14ac:dyDescent="0.25">
      <c r="A77" s="398" t="s">
        <v>395</v>
      </c>
      <c r="B77" s="398"/>
      <c r="C77" s="398"/>
      <c r="D77" s="398"/>
      <c r="E77" s="398"/>
      <c r="F77" s="398"/>
      <c r="G77" s="398"/>
      <c r="H77" s="398"/>
      <c r="I77" s="398"/>
      <c r="J77" s="398"/>
      <c r="K77" s="398"/>
      <c r="L77" s="398"/>
      <c r="M77" s="397"/>
      <c r="N77" s="2069"/>
      <c r="O77" s="2069"/>
      <c r="P77" s="2069"/>
    </row>
    <row r="78" spans="1:16" ht="13.8" x14ac:dyDescent="0.25">
      <c r="A78" s="397"/>
      <c r="B78" s="397"/>
      <c r="C78" s="397"/>
      <c r="D78" s="397"/>
      <c r="E78" s="397"/>
      <c r="F78" s="397"/>
      <c r="G78" s="397"/>
      <c r="H78" s="397"/>
      <c r="I78" s="397"/>
      <c r="J78" s="397"/>
      <c r="K78" s="397"/>
      <c r="L78" s="397"/>
      <c r="M78" s="397"/>
      <c r="N78" s="2069"/>
      <c r="O78" s="2069"/>
      <c r="P78" s="2069"/>
    </row>
    <row r="79" spans="1:16" ht="13.8" x14ac:dyDescent="0.25">
      <c r="A79" s="397"/>
      <c r="B79" s="397"/>
      <c r="C79" s="397"/>
      <c r="D79" s="397"/>
      <c r="E79" s="397"/>
      <c r="F79" s="397"/>
      <c r="G79" s="397"/>
      <c r="H79" s="397"/>
      <c r="I79" s="397"/>
      <c r="J79" s="397"/>
      <c r="K79" s="397"/>
      <c r="L79" s="397"/>
      <c r="M79" s="397"/>
      <c r="N79" s="2069"/>
      <c r="O79" s="2069"/>
      <c r="P79" s="2069"/>
    </row>
    <row r="80" spans="1:16" ht="13.8" x14ac:dyDescent="0.25">
      <c r="A80" s="397"/>
      <c r="B80" s="397"/>
      <c r="C80" s="397"/>
      <c r="D80" s="397"/>
      <c r="E80" s="397"/>
      <c r="F80" s="397"/>
      <c r="G80" s="397"/>
      <c r="H80" s="397"/>
      <c r="I80" s="397"/>
      <c r="J80" s="397"/>
      <c r="K80" s="397"/>
      <c r="L80" s="397"/>
      <c r="M80" s="397"/>
      <c r="N80" s="2069"/>
      <c r="O80" s="2069"/>
      <c r="P80" s="2069"/>
    </row>
    <row r="81" spans="1:16" ht="13.8" x14ac:dyDescent="0.25">
      <c r="A81" s="397"/>
      <c r="B81" s="397"/>
      <c r="C81" s="397"/>
      <c r="D81" s="397"/>
      <c r="E81" s="397"/>
      <c r="F81" s="397"/>
      <c r="G81" s="397"/>
      <c r="H81" s="397"/>
      <c r="I81" s="397"/>
      <c r="J81" s="397"/>
      <c r="K81" s="397"/>
      <c r="L81" s="397"/>
      <c r="M81" s="397"/>
      <c r="N81" s="2069"/>
      <c r="O81" s="2069"/>
      <c r="P81" s="2069"/>
    </row>
    <row r="82" spans="1:16" ht="13.8" x14ac:dyDescent="0.25">
      <c r="A82" s="397"/>
      <c r="B82" s="397"/>
      <c r="C82" s="397"/>
      <c r="D82" s="397"/>
      <c r="E82" s="397"/>
      <c r="F82" s="397"/>
      <c r="G82" s="397"/>
      <c r="H82" s="397"/>
      <c r="I82" s="397"/>
      <c r="J82" s="397"/>
      <c r="K82" s="397"/>
      <c r="L82" s="397"/>
      <c r="M82" s="397"/>
      <c r="N82" s="2069"/>
      <c r="O82" s="2069"/>
      <c r="P82" s="2069"/>
    </row>
    <row r="83" spans="1:16" ht="13.8" x14ac:dyDescent="0.25">
      <c r="A83" s="397"/>
      <c r="B83" s="397"/>
      <c r="C83" s="397"/>
      <c r="D83" s="397"/>
      <c r="E83" s="397"/>
      <c r="F83" s="397"/>
      <c r="G83" s="397"/>
      <c r="H83" s="397"/>
      <c r="I83" s="397"/>
      <c r="J83" s="397"/>
      <c r="K83" s="397"/>
      <c r="L83" s="397"/>
      <c r="M83" s="397"/>
      <c r="N83" s="2069"/>
      <c r="O83" s="2069"/>
      <c r="P83" s="2069"/>
    </row>
    <row r="84" spans="1:16" ht="13.8" x14ac:dyDescent="0.25">
      <c r="A84" s="397"/>
      <c r="B84" s="397"/>
      <c r="C84" s="397"/>
      <c r="D84" s="397"/>
      <c r="E84" s="397"/>
      <c r="F84" s="397"/>
      <c r="G84" s="397"/>
      <c r="H84" s="397"/>
      <c r="I84" s="397"/>
      <c r="J84" s="397"/>
      <c r="K84" s="397"/>
      <c r="L84" s="397"/>
      <c r="M84" s="397"/>
      <c r="N84" s="2069"/>
      <c r="O84" s="2069"/>
      <c r="P84" s="2069"/>
    </row>
    <row r="85" spans="1:16" ht="13.8" x14ac:dyDescent="0.25">
      <c r="A85" s="397"/>
      <c r="B85" s="397"/>
      <c r="C85" s="397"/>
      <c r="D85" s="397"/>
      <c r="E85" s="397"/>
      <c r="F85" s="397"/>
      <c r="G85" s="397"/>
      <c r="H85" s="397"/>
      <c r="I85" s="397"/>
      <c r="J85" s="397"/>
      <c r="K85" s="397"/>
      <c r="L85" s="397"/>
      <c r="M85" s="397"/>
      <c r="N85" s="2069"/>
      <c r="O85" s="2069"/>
      <c r="P85" s="2069"/>
    </row>
    <row r="86" spans="1:16" ht="13.8" x14ac:dyDescent="0.25">
      <c r="A86" s="397"/>
      <c r="B86" s="397"/>
      <c r="C86" s="397"/>
      <c r="D86" s="397"/>
      <c r="E86" s="397"/>
      <c r="F86" s="397"/>
      <c r="G86" s="397"/>
      <c r="H86" s="397"/>
      <c r="I86" s="397"/>
      <c r="J86" s="397"/>
      <c r="K86" s="397"/>
      <c r="L86" s="397"/>
      <c r="M86" s="397"/>
      <c r="N86" s="2069"/>
      <c r="O86" s="2069"/>
      <c r="P86" s="2069"/>
    </row>
    <row r="87" spans="1:16" ht="13.8" x14ac:dyDescent="0.25">
      <c r="A87" s="397"/>
      <c r="B87" s="397"/>
      <c r="C87" s="397"/>
      <c r="D87" s="397"/>
      <c r="E87" s="397"/>
      <c r="F87" s="397"/>
      <c r="G87" s="397"/>
      <c r="H87" s="397"/>
      <c r="I87" s="397"/>
      <c r="J87" s="397"/>
      <c r="K87" s="397"/>
      <c r="L87" s="397"/>
      <c r="M87" s="397"/>
      <c r="N87" s="2069"/>
      <c r="O87" s="2069"/>
      <c r="P87" s="2069"/>
    </row>
    <row r="88" spans="1:16" ht="13.8" x14ac:dyDescent="0.25">
      <c r="A88" s="397"/>
      <c r="B88" s="397"/>
      <c r="C88" s="397"/>
      <c r="D88" s="397"/>
      <c r="E88" s="397"/>
      <c r="F88" s="397"/>
      <c r="G88" s="397"/>
      <c r="H88" s="397"/>
      <c r="I88" s="397"/>
      <c r="J88" s="397"/>
      <c r="K88" s="397"/>
      <c r="L88" s="397"/>
      <c r="M88" s="397"/>
      <c r="N88" s="2069"/>
      <c r="O88" s="2069"/>
      <c r="P88" s="2069"/>
    </row>
    <row r="89" spans="1:16" ht="13.8" x14ac:dyDescent="0.25">
      <c r="A89" s="397"/>
      <c r="B89" s="397"/>
      <c r="C89" s="397"/>
      <c r="D89" s="397"/>
      <c r="E89" s="397"/>
      <c r="F89" s="397"/>
      <c r="G89" s="397"/>
      <c r="H89" s="397"/>
      <c r="I89" s="397"/>
      <c r="J89" s="397"/>
      <c r="K89" s="397"/>
      <c r="L89" s="397"/>
      <c r="M89" s="397"/>
      <c r="N89" s="2069"/>
      <c r="O89" s="2069"/>
      <c r="P89" s="2069"/>
    </row>
    <row r="90" spans="1:16" ht="13.8" x14ac:dyDescent="0.25">
      <c r="A90" s="397"/>
      <c r="B90" s="397"/>
      <c r="C90" s="397"/>
      <c r="D90" s="397"/>
      <c r="E90" s="397"/>
      <c r="F90" s="397"/>
      <c r="G90" s="397"/>
      <c r="H90" s="397"/>
      <c r="I90" s="397"/>
      <c r="J90" s="397"/>
      <c r="K90" s="397"/>
      <c r="L90" s="397"/>
      <c r="M90" s="397"/>
      <c r="N90" s="2069"/>
      <c r="O90" s="2069"/>
      <c r="P90" s="2069"/>
    </row>
    <row r="91" spans="1:16" ht="13.8" x14ac:dyDescent="0.25">
      <c r="A91" s="397"/>
      <c r="B91" s="397"/>
      <c r="C91" s="397"/>
      <c r="D91" s="397"/>
      <c r="E91" s="397"/>
      <c r="F91" s="397"/>
      <c r="G91" s="397"/>
      <c r="H91" s="397"/>
      <c r="I91" s="397"/>
      <c r="J91" s="397"/>
      <c r="K91" s="397"/>
      <c r="L91" s="397"/>
      <c r="M91" s="397"/>
      <c r="N91" s="2069"/>
      <c r="O91" s="2069"/>
      <c r="P91" s="2069"/>
    </row>
    <row r="92" spans="1:16" ht="13.8" x14ac:dyDescent="0.25">
      <c r="A92" s="397"/>
      <c r="B92" s="397"/>
      <c r="C92" s="397"/>
      <c r="D92" s="397"/>
      <c r="E92" s="397"/>
      <c r="F92" s="397"/>
      <c r="G92" s="397"/>
      <c r="H92" s="397"/>
      <c r="I92" s="397"/>
      <c r="J92" s="397"/>
      <c r="K92" s="397"/>
      <c r="L92" s="397"/>
      <c r="M92" s="397"/>
      <c r="N92" s="2069"/>
      <c r="O92" s="2069"/>
      <c r="P92" s="2069"/>
    </row>
    <row r="93" spans="1:16" ht="13.8" x14ac:dyDescent="0.25">
      <c r="A93" s="397"/>
      <c r="B93" s="397"/>
      <c r="C93" s="397"/>
      <c r="D93" s="397"/>
      <c r="E93" s="397"/>
      <c r="F93" s="397"/>
      <c r="G93" s="397"/>
      <c r="H93" s="397"/>
      <c r="I93" s="397"/>
      <c r="J93" s="397"/>
      <c r="K93" s="397"/>
      <c r="L93" s="397"/>
      <c r="M93" s="397"/>
      <c r="N93" s="2069"/>
      <c r="O93" s="2069"/>
      <c r="P93" s="2069"/>
    </row>
    <row r="94" spans="1:16" ht="13.8" x14ac:dyDescent="0.25">
      <c r="A94" s="397"/>
      <c r="B94" s="397"/>
      <c r="C94" s="397"/>
      <c r="D94" s="397"/>
      <c r="E94" s="397"/>
      <c r="F94" s="397"/>
      <c r="G94" s="397"/>
      <c r="H94" s="397"/>
      <c r="I94" s="397"/>
      <c r="J94" s="397"/>
      <c r="K94" s="397"/>
      <c r="L94" s="397"/>
      <c r="M94" s="397"/>
      <c r="N94" s="2069"/>
      <c r="O94" s="2069"/>
      <c r="P94" s="2069"/>
    </row>
    <row r="95" spans="1:16" ht="13.8" x14ac:dyDescent="0.25">
      <c r="A95" s="397"/>
      <c r="B95" s="397"/>
      <c r="C95" s="397"/>
      <c r="D95" s="397"/>
      <c r="E95" s="397"/>
      <c r="F95" s="397"/>
      <c r="G95" s="397"/>
      <c r="H95" s="397"/>
      <c r="I95" s="397"/>
      <c r="J95" s="397"/>
      <c r="K95" s="397"/>
      <c r="L95" s="397"/>
      <c r="M95" s="397"/>
      <c r="N95" s="2069"/>
      <c r="O95" s="2069"/>
      <c r="P95" s="2069"/>
    </row>
    <row r="96" spans="1:16" ht="13.8" x14ac:dyDescent="0.25">
      <c r="A96" s="397"/>
      <c r="B96" s="397"/>
      <c r="C96" s="397"/>
      <c r="D96" s="397"/>
      <c r="E96" s="397"/>
      <c r="F96" s="397"/>
      <c r="G96" s="397"/>
      <c r="H96" s="397"/>
      <c r="I96" s="397"/>
      <c r="J96" s="397"/>
      <c r="K96" s="397"/>
      <c r="L96" s="397"/>
      <c r="M96" s="397"/>
      <c r="N96" s="2069"/>
      <c r="O96" s="2069"/>
      <c r="P96" s="2069"/>
    </row>
    <row r="97" spans="1:18" ht="13.8" x14ac:dyDescent="0.25">
      <c r="A97" s="397"/>
      <c r="B97" s="397"/>
      <c r="C97" s="397"/>
      <c r="D97" s="397"/>
      <c r="E97" s="397"/>
      <c r="F97" s="397"/>
      <c r="G97" s="397"/>
      <c r="H97" s="397"/>
      <c r="I97" s="397"/>
      <c r="J97" s="397"/>
      <c r="K97" s="397"/>
      <c r="L97" s="397"/>
      <c r="M97" s="397"/>
      <c r="N97" s="2069"/>
      <c r="O97" s="2069"/>
      <c r="P97" s="2069"/>
    </row>
    <row r="98" spans="1:18" ht="13.8" x14ac:dyDescent="0.25">
      <c r="A98" s="397"/>
      <c r="B98" s="397"/>
      <c r="C98" s="397"/>
      <c r="D98" s="397"/>
      <c r="E98" s="397"/>
      <c r="F98" s="397"/>
      <c r="G98" s="397"/>
      <c r="H98" s="397"/>
      <c r="I98" s="397"/>
      <c r="J98" s="397"/>
      <c r="K98" s="397"/>
      <c r="L98" s="397"/>
      <c r="M98" s="397"/>
      <c r="N98" s="2069"/>
      <c r="O98" s="2069"/>
      <c r="P98" s="2069"/>
    </row>
    <row r="99" spans="1:18" ht="13.8" x14ac:dyDescent="0.25">
      <c r="A99" s="397"/>
      <c r="B99" s="397"/>
      <c r="C99" s="397"/>
      <c r="D99" s="397"/>
      <c r="E99" s="397"/>
      <c r="F99" s="397"/>
      <c r="G99" s="397"/>
      <c r="H99" s="397"/>
      <c r="I99" s="397"/>
      <c r="J99" s="397"/>
      <c r="K99" s="397"/>
      <c r="L99" s="397"/>
      <c r="M99" s="397"/>
      <c r="N99" s="2069"/>
      <c r="O99" s="2069"/>
      <c r="P99" s="2069"/>
    </row>
    <row r="100" spans="1:18" ht="25.8" customHeight="1" x14ac:dyDescent="0.25">
      <c r="A100" s="397"/>
      <c r="B100" s="397"/>
      <c r="C100" s="397"/>
      <c r="D100" s="397"/>
      <c r="E100" s="397"/>
      <c r="F100" s="397"/>
      <c r="G100" s="397"/>
      <c r="H100" s="397"/>
      <c r="I100" s="397"/>
      <c r="J100" s="397"/>
      <c r="K100" s="397"/>
      <c r="L100" s="397"/>
      <c r="M100" s="397"/>
      <c r="N100" s="2069"/>
      <c r="O100" s="2069"/>
      <c r="P100" s="2069"/>
    </row>
    <row r="101" spans="1:18" ht="13.2" customHeight="1" x14ac:dyDescent="0.25">
      <c r="A101" s="397"/>
      <c r="B101" s="397"/>
      <c r="C101" s="397"/>
      <c r="D101" s="397"/>
      <c r="E101" s="397"/>
      <c r="F101" s="397"/>
      <c r="G101" s="397"/>
      <c r="H101" s="397"/>
      <c r="I101" s="397"/>
      <c r="J101" s="397"/>
      <c r="K101" s="397"/>
      <c r="L101" s="397"/>
      <c r="M101" s="397"/>
      <c r="N101" s="2069"/>
      <c r="O101" s="2069"/>
      <c r="P101" s="2069"/>
    </row>
    <row r="102" spans="1:18" ht="21.75" customHeight="1" thickBot="1" x14ac:dyDescent="0.3">
      <c r="A102" s="383"/>
      <c r="B102" s="383"/>
      <c r="C102" s="383"/>
      <c r="D102" s="383"/>
      <c r="E102" s="2735" t="s">
        <v>10</v>
      </c>
      <c r="F102" s="2735"/>
      <c r="G102" s="2735"/>
      <c r="H102" s="2735"/>
      <c r="I102" s="2735"/>
      <c r="J102" s="2735"/>
      <c r="K102" s="2735"/>
      <c r="L102" s="396"/>
      <c r="M102" s="396"/>
      <c r="N102" s="383"/>
      <c r="O102" s="383"/>
      <c r="P102" s="383"/>
    </row>
    <row r="103" spans="1:18" ht="62.25" customHeight="1" thickBot="1" x14ac:dyDescent="0.3">
      <c r="A103" s="383"/>
      <c r="B103" s="383"/>
      <c r="C103" s="383"/>
      <c r="D103" s="383"/>
      <c r="E103" s="2765"/>
      <c r="F103" s="2766"/>
      <c r="G103" s="2766"/>
      <c r="H103" s="2767"/>
      <c r="I103" s="392" t="s">
        <v>679</v>
      </c>
      <c r="J103" s="393" t="s">
        <v>77</v>
      </c>
      <c r="K103" s="392" t="s">
        <v>680</v>
      </c>
      <c r="L103" s="383"/>
      <c r="M103" s="383"/>
      <c r="N103" s="383"/>
      <c r="O103" s="383"/>
      <c r="P103" s="383"/>
    </row>
    <row r="104" spans="1:18" ht="13.2" customHeight="1" thickBot="1" x14ac:dyDescent="0.3">
      <c r="A104" s="383"/>
      <c r="B104" s="383"/>
      <c r="C104" s="383"/>
      <c r="D104" s="383"/>
      <c r="E104" s="2741" t="s">
        <v>33</v>
      </c>
      <c r="F104" s="2742"/>
      <c r="G104" s="2742"/>
      <c r="H104" s="2743"/>
      <c r="I104" s="391">
        <f>SUM(I105:I116)</f>
        <v>13543.8</v>
      </c>
      <c r="J104" s="391">
        <f>SUM(J105:J116)</f>
        <v>10906.6</v>
      </c>
      <c r="K104" s="391">
        <f>SUM(K105:K116)</f>
        <v>11406.9</v>
      </c>
      <c r="L104" s="390"/>
      <c r="M104" s="383"/>
      <c r="N104" s="383"/>
      <c r="O104" s="383"/>
      <c r="P104" s="383"/>
    </row>
    <row r="105" spans="1:18" ht="20.399999999999999" customHeight="1" x14ac:dyDescent="0.25">
      <c r="A105" s="383"/>
      <c r="B105" s="383"/>
      <c r="C105" s="383"/>
      <c r="D105" s="383"/>
      <c r="E105" s="2726" t="s">
        <v>226</v>
      </c>
      <c r="F105" s="2727"/>
      <c r="G105" s="2727"/>
      <c r="H105" s="2728"/>
      <c r="I105" s="2463">
        <v>12967.6</v>
      </c>
      <c r="J105" s="2074">
        <v>10419</v>
      </c>
      <c r="K105" s="470">
        <v>10896</v>
      </c>
      <c r="L105" s="383"/>
      <c r="M105" s="383"/>
      <c r="N105" s="383"/>
      <c r="O105" s="383"/>
      <c r="P105" s="390"/>
      <c r="Q105" s="474"/>
      <c r="R105" s="474"/>
    </row>
    <row r="106" spans="1:18" ht="30" customHeight="1" x14ac:dyDescent="0.25">
      <c r="A106" s="383"/>
      <c r="B106" s="383"/>
      <c r="C106" s="383"/>
      <c r="D106" s="383"/>
      <c r="E106" s="2726" t="s">
        <v>838</v>
      </c>
      <c r="F106" s="2727"/>
      <c r="G106" s="2727"/>
      <c r="H106" s="2728"/>
      <c r="I106" s="970"/>
      <c r="J106" s="969"/>
      <c r="K106" s="970"/>
      <c r="L106" s="383"/>
      <c r="M106" s="383"/>
      <c r="N106" s="383"/>
      <c r="O106" s="383"/>
      <c r="P106" s="390"/>
      <c r="Q106" s="474"/>
      <c r="R106" s="474"/>
    </row>
    <row r="107" spans="1:18" ht="19.95" customHeight="1" x14ac:dyDescent="0.25">
      <c r="A107" s="383"/>
      <c r="B107" s="383"/>
      <c r="C107" s="383"/>
      <c r="D107" s="383"/>
      <c r="E107" s="2726" t="s">
        <v>225</v>
      </c>
      <c r="F107" s="2727"/>
      <c r="G107" s="2727"/>
      <c r="H107" s="2728"/>
      <c r="I107" s="468"/>
      <c r="J107" s="969"/>
      <c r="K107" s="970"/>
      <c r="L107" s="383"/>
      <c r="M107" s="383"/>
      <c r="N107" s="383"/>
      <c r="O107" s="383"/>
      <c r="P107" s="383"/>
    </row>
    <row r="108" spans="1:18" ht="15" customHeight="1" x14ac:dyDescent="0.25">
      <c r="A108" s="383"/>
      <c r="B108" s="383"/>
      <c r="C108" s="383"/>
      <c r="D108" s="383"/>
      <c r="E108" s="2726" t="s">
        <v>224</v>
      </c>
      <c r="F108" s="2727"/>
      <c r="G108" s="2727"/>
      <c r="H108" s="2728"/>
      <c r="I108" s="2464">
        <v>47.5</v>
      </c>
      <c r="J108" s="469"/>
      <c r="K108" s="468"/>
      <c r="L108" s="383"/>
      <c r="M108" s="383"/>
      <c r="N108" s="383"/>
      <c r="O108" s="383"/>
      <c r="P108" s="383"/>
    </row>
    <row r="109" spans="1:18" ht="32.4" customHeight="1" x14ac:dyDescent="0.25">
      <c r="A109" s="383"/>
      <c r="B109" s="385"/>
      <c r="C109" s="385"/>
      <c r="D109" s="385"/>
      <c r="E109" s="2726" t="s">
        <v>223</v>
      </c>
      <c r="F109" s="2727"/>
      <c r="G109" s="2727"/>
      <c r="H109" s="2728"/>
      <c r="I109" s="468"/>
      <c r="J109" s="469"/>
      <c r="K109" s="468"/>
      <c r="L109" s="383"/>
      <c r="M109" s="383"/>
      <c r="N109" s="385"/>
      <c r="O109" s="385"/>
      <c r="P109" s="385"/>
    </row>
    <row r="110" spans="1:18" ht="18.600000000000001" customHeight="1" x14ac:dyDescent="0.25">
      <c r="A110" s="383"/>
      <c r="B110" s="385"/>
      <c r="C110" s="385"/>
      <c r="D110" s="385"/>
      <c r="E110" s="2729" t="s">
        <v>222</v>
      </c>
      <c r="F110" s="2730"/>
      <c r="G110" s="2730"/>
      <c r="H110" s="2731"/>
      <c r="I110" s="846"/>
      <c r="J110" s="1504"/>
      <c r="K110" s="846"/>
      <c r="L110" s="383"/>
      <c r="M110" s="383"/>
      <c r="N110" s="385"/>
      <c r="O110" s="385"/>
      <c r="P110" s="385"/>
    </row>
    <row r="111" spans="1:18" ht="17.399999999999999" customHeight="1" x14ac:dyDescent="0.25">
      <c r="A111" s="383"/>
      <c r="B111" s="385"/>
      <c r="C111" s="385"/>
      <c r="D111" s="385"/>
      <c r="E111" s="2762" t="s">
        <v>221</v>
      </c>
      <c r="F111" s="2763"/>
      <c r="G111" s="2763"/>
      <c r="H111" s="2764"/>
      <c r="I111" s="468"/>
      <c r="J111" s="469"/>
      <c r="K111" s="468"/>
      <c r="L111" s="383"/>
      <c r="M111" s="383"/>
      <c r="N111" s="385"/>
      <c r="O111" s="385"/>
      <c r="P111" s="385"/>
    </row>
    <row r="112" spans="1:18" ht="36" customHeight="1" x14ac:dyDescent="0.25">
      <c r="A112" s="383"/>
      <c r="B112" s="385"/>
      <c r="C112" s="385"/>
      <c r="D112" s="385"/>
      <c r="E112" s="2726" t="s">
        <v>220</v>
      </c>
      <c r="F112" s="2727"/>
      <c r="G112" s="2727"/>
      <c r="H112" s="2728"/>
      <c r="I112" s="2464">
        <f>I73+I18</f>
        <v>493.90000000000003</v>
      </c>
      <c r="J112" s="469">
        <v>487.6</v>
      </c>
      <c r="K112" s="468">
        <v>510.9</v>
      </c>
      <c r="L112" s="383"/>
      <c r="M112" s="383"/>
      <c r="N112" s="389"/>
      <c r="O112" s="389"/>
      <c r="P112" s="389"/>
      <c r="Q112" s="388"/>
      <c r="R112" s="388"/>
    </row>
    <row r="113" spans="1:16" ht="28.2" customHeight="1" x14ac:dyDescent="0.25">
      <c r="A113" s="383"/>
      <c r="B113" s="385"/>
      <c r="C113" s="385"/>
      <c r="D113" s="385"/>
      <c r="E113" s="2726" t="s">
        <v>219</v>
      </c>
      <c r="F113" s="2727"/>
      <c r="G113" s="2727"/>
      <c r="H113" s="2728"/>
      <c r="I113" s="386"/>
      <c r="J113" s="387"/>
      <c r="K113" s="386"/>
      <c r="L113" s="383"/>
      <c r="M113" s="383"/>
      <c r="N113" s="385"/>
      <c r="O113" s="385"/>
      <c r="P113" s="385"/>
    </row>
    <row r="114" spans="1:16" ht="13.2" customHeight="1" x14ac:dyDescent="0.25">
      <c r="A114" s="383"/>
      <c r="B114" s="385"/>
      <c r="C114" s="385"/>
      <c r="D114" s="385"/>
      <c r="E114" s="2726" t="s">
        <v>218</v>
      </c>
      <c r="F114" s="2727"/>
      <c r="G114" s="2727"/>
      <c r="H114" s="2728"/>
      <c r="I114" s="386"/>
      <c r="J114" s="387"/>
      <c r="K114" s="386"/>
      <c r="L114" s="383"/>
      <c r="M114" s="383"/>
      <c r="N114" s="385"/>
      <c r="O114" s="385"/>
      <c r="P114" s="385"/>
    </row>
    <row r="115" spans="1:16" ht="13.95" customHeight="1" x14ac:dyDescent="0.25">
      <c r="A115" s="383"/>
      <c r="B115" s="385"/>
      <c r="C115" s="385"/>
      <c r="D115" s="385"/>
      <c r="E115" s="2726" t="s">
        <v>217</v>
      </c>
      <c r="F115" s="2727"/>
      <c r="G115" s="2727"/>
      <c r="H115" s="2728"/>
      <c r="I115" s="386"/>
      <c r="J115" s="387"/>
      <c r="K115" s="386"/>
      <c r="L115" s="383"/>
      <c r="M115" s="383"/>
      <c r="N115" s="385"/>
      <c r="O115" s="385"/>
      <c r="P115" s="385"/>
    </row>
    <row r="116" spans="1:16" ht="13.8" x14ac:dyDescent="0.25">
      <c r="A116" s="379"/>
      <c r="B116" s="379"/>
      <c r="C116" s="379"/>
      <c r="D116" s="379"/>
      <c r="E116" s="2726" t="s">
        <v>216</v>
      </c>
      <c r="F116" s="2727"/>
      <c r="G116" s="2727"/>
      <c r="H116" s="2728"/>
      <c r="I116" s="468">
        <v>34.799999999999997</v>
      </c>
      <c r="J116" s="2072"/>
      <c r="K116" s="2073"/>
      <c r="L116" s="383"/>
      <c r="M116" s="383"/>
      <c r="N116" s="379"/>
      <c r="O116" s="379"/>
      <c r="P116" s="379"/>
    </row>
    <row r="117" spans="1:16" ht="32.4" customHeight="1" thickBot="1" x14ac:dyDescent="0.3">
      <c r="A117" s="379"/>
      <c r="B117" s="379"/>
      <c r="C117" s="379"/>
      <c r="D117" s="379"/>
      <c r="E117" s="2726" t="s">
        <v>839</v>
      </c>
      <c r="F117" s="2727"/>
      <c r="G117" s="2727"/>
      <c r="H117" s="2728"/>
      <c r="I117" s="2070"/>
      <c r="J117" s="2071"/>
      <c r="K117" s="2077"/>
      <c r="L117" s="383"/>
      <c r="M117" s="383"/>
      <c r="N117" s="379"/>
      <c r="O117" s="379"/>
      <c r="P117" s="379"/>
    </row>
    <row r="118" spans="1:16" ht="14.4" thickBot="1" x14ac:dyDescent="0.3">
      <c r="A118" s="379"/>
      <c r="B118" s="379"/>
      <c r="C118" s="379"/>
      <c r="D118" s="379"/>
      <c r="E118" s="2724" t="s">
        <v>34</v>
      </c>
      <c r="F118" s="2725"/>
      <c r="G118" s="2725"/>
      <c r="H118" s="2725"/>
      <c r="I118" s="384"/>
      <c r="J118" s="2075"/>
      <c r="K118" s="384"/>
      <c r="L118" s="383"/>
      <c r="M118" s="383"/>
      <c r="N118" s="379"/>
      <c r="O118" s="379"/>
      <c r="P118" s="379"/>
    </row>
    <row r="119" spans="1:16" ht="21.6" customHeight="1" thickBot="1" x14ac:dyDescent="0.3">
      <c r="A119" s="379"/>
      <c r="B119" s="379"/>
      <c r="C119" s="379"/>
      <c r="D119" s="379"/>
      <c r="E119" s="2732" t="s">
        <v>840</v>
      </c>
      <c r="F119" s="2733"/>
      <c r="G119" s="2733"/>
      <c r="H119" s="2734"/>
      <c r="I119" s="382"/>
      <c r="J119" s="2076"/>
      <c r="K119" s="2078"/>
      <c r="L119" s="379"/>
      <c r="M119" s="379"/>
      <c r="N119" s="379"/>
      <c r="O119" s="379"/>
      <c r="P119" s="379"/>
    </row>
    <row r="120" spans="1:16" ht="14.4" thickBot="1" x14ac:dyDescent="0.3">
      <c r="A120" s="379"/>
      <c r="B120" s="379"/>
      <c r="C120" s="379"/>
      <c r="D120" s="379"/>
      <c r="E120" s="2721"/>
      <c r="F120" s="2722"/>
      <c r="G120" s="2722"/>
      <c r="H120" s="2723"/>
      <c r="I120" s="381"/>
      <c r="J120" s="381"/>
      <c r="K120" s="380"/>
      <c r="L120" s="379"/>
      <c r="M120" s="379"/>
      <c r="N120" s="379"/>
      <c r="O120" s="379"/>
      <c r="P120" s="379"/>
    </row>
  </sheetData>
  <mergeCells count="218">
    <mergeCell ref="E106:H106"/>
    <mergeCell ref="E117:H117"/>
    <mergeCell ref="E111:H111"/>
    <mergeCell ref="E103:H103"/>
    <mergeCell ref="L57:L58"/>
    <mergeCell ref="M57:M58"/>
    <mergeCell ref="N57:N58"/>
    <mergeCell ref="O57:O58"/>
    <mergeCell ref="P57:P58"/>
    <mergeCell ref="L69:L70"/>
    <mergeCell ref="M69:M70"/>
    <mergeCell ref="N69:N70"/>
    <mergeCell ref="O69:O70"/>
    <mergeCell ref="P69:P70"/>
    <mergeCell ref="P53:P54"/>
    <mergeCell ref="L49:L50"/>
    <mergeCell ref="M49:M50"/>
    <mergeCell ref="N49:N50"/>
    <mergeCell ref="O49:O50"/>
    <mergeCell ref="P49:P50"/>
    <mergeCell ref="L51:L52"/>
    <mergeCell ref="M51:M52"/>
    <mergeCell ref="N51:N52"/>
    <mergeCell ref="O51:O52"/>
    <mergeCell ref="P51:P52"/>
    <mergeCell ref="P32:P33"/>
    <mergeCell ref="N34:N35"/>
    <mergeCell ref="O34:O35"/>
    <mergeCell ref="G14:G22"/>
    <mergeCell ref="G23:G29"/>
    <mergeCell ref="F36:F37"/>
    <mergeCell ref="G36:G37"/>
    <mergeCell ref="E5:E7"/>
    <mergeCell ref="F5:F7"/>
    <mergeCell ref="G5:G7"/>
    <mergeCell ref="K5:K7"/>
    <mergeCell ref="H5:H7"/>
    <mergeCell ref="J5:J7"/>
    <mergeCell ref="X38:X40"/>
    <mergeCell ref="E116:H116"/>
    <mergeCell ref="E115:H115"/>
    <mergeCell ref="F38:F40"/>
    <mergeCell ref="G38:G40"/>
    <mergeCell ref="E38:E40"/>
    <mergeCell ref="D38:D40"/>
    <mergeCell ref="E109:H109"/>
    <mergeCell ref="E108:H108"/>
    <mergeCell ref="E107:H107"/>
    <mergeCell ref="C74:G74"/>
    <mergeCell ref="E47:E48"/>
    <mergeCell ref="E49:E50"/>
    <mergeCell ref="G61:G62"/>
    <mergeCell ref="G63:G64"/>
    <mergeCell ref="C49:C50"/>
    <mergeCell ref="G45:G46"/>
    <mergeCell ref="C47:C48"/>
    <mergeCell ref="F47:F48"/>
    <mergeCell ref="G47:G48"/>
    <mergeCell ref="L76:P76"/>
    <mergeCell ref="G55:G56"/>
    <mergeCell ref="E59:E60"/>
    <mergeCell ref="E61:E62"/>
    <mergeCell ref="E120:H120"/>
    <mergeCell ref="E118:H118"/>
    <mergeCell ref="E114:H114"/>
    <mergeCell ref="E110:H110"/>
    <mergeCell ref="E119:H119"/>
    <mergeCell ref="E112:H112"/>
    <mergeCell ref="E113:H113"/>
    <mergeCell ref="E102:K102"/>
    <mergeCell ref="F67:F68"/>
    <mergeCell ref="G67:G68"/>
    <mergeCell ref="F71:F72"/>
    <mergeCell ref="A76:H76"/>
    <mergeCell ref="C73:G73"/>
    <mergeCell ref="A71:A72"/>
    <mergeCell ref="E67:E68"/>
    <mergeCell ref="E104:H104"/>
    <mergeCell ref="E105:H105"/>
    <mergeCell ref="C75:G75"/>
    <mergeCell ref="A67:A68"/>
    <mergeCell ref="G71:G72"/>
    <mergeCell ref="E69:E70"/>
    <mergeCell ref="E71:E72"/>
    <mergeCell ref="A69:A70"/>
    <mergeCell ref="B69:B70"/>
    <mergeCell ref="A65:A66"/>
    <mergeCell ref="B65:B66"/>
    <mergeCell ref="C65:C66"/>
    <mergeCell ref="F65:F66"/>
    <mergeCell ref="G65:G66"/>
    <mergeCell ref="L47:L48"/>
    <mergeCell ref="L59:L60"/>
    <mergeCell ref="A63:A64"/>
    <mergeCell ref="A45:A46"/>
    <mergeCell ref="B45:B46"/>
    <mergeCell ref="C45:C46"/>
    <mergeCell ref="F45:F46"/>
    <mergeCell ref="L45:L46"/>
    <mergeCell ref="G49:G50"/>
    <mergeCell ref="A61:A62"/>
    <mergeCell ref="A57:A58"/>
    <mergeCell ref="B57:B58"/>
    <mergeCell ref="E57:E58"/>
    <mergeCell ref="A53:A54"/>
    <mergeCell ref="B53:B54"/>
    <mergeCell ref="C57:C58"/>
    <mergeCell ref="F57:F58"/>
    <mergeCell ref="G57:G58"/>
    <mergeCell ref="F51:F52"/>
    <mergeCell ref="A59:A60"/>
    <mergeCell ref="B59:B60"/>
    <mergeCell ref="M34:M35"/>
    <mergeCell ref="M32:M33"/>
    <mergeCell ref="I5:I7"/>
    <mergeCell ref="F43:F44"/>
    <mergeCell ref="G30:G31"/>
    <mergeCell ref="G43:G44"/>
    <mergeCell ref="E23:E29"/>
    <mergeCell ref="E14:E22"/>
    <mergeCell ref="F14:F22"/>
    <mergeCell ref="C10:O10"/>
    <mergeCell ref="N6:P6"/>
    <mergeCell ref="A34:A35"/>
    <mergeCell ref="B34:B35"/>
    <mergeCell ref="C34:C35"/>
    <mergeCell ref="E34:E35"/>
    <mergeCell ref="A55:A56"/>
    <mergeCell ref="B55:B56"/>
    <mergeCell ref="P34:P35"/>
    <mergeCell ref="E43:E44"/>
    <mergeCell ref="C59:C60"/>
    <mergeCell ref="F59:F60"/>
    <mergeCell ref="G59:G60"/>
    <mergeCell ref="C69:C70"/>
    <mergeCell ref="F69:F70"/>
    <mergeCell ref="G69:G70"/>
    <mergeCell ref="B63:B64"/>
    <mergeCell ref="B43:B44"/>
    <mergeCell ref="B71:B72"/>
    <mergeCell ref="C71:C72"/>
    <mergeCell ref="B67:B68"/>
    <mergeCell ref="C67:C68"/>
    <mergeCell ref="C61:C62"/>
    <mergeCell ref="F61:F62"/>
    <mergeCell ref="B61:B62"/>
    <mergeCell ref="E65:E66"/>
    <mergeCell ref="E63:E64"/>
    <mergeCell ref="C63:C64"/>
    <mergeCell ref="F63:F64"/>
    <mergeCell ref="E55:E56"/>
    <mergeCell ref="A23:A29"/>
    <mergeCell ref="B23:B29"/>
    <mergeCell ref="C23:C29"/>
    <mergeCell ref="E30:E31"/>
    <mergeCell ref="F23:F29"/>
    <mergeCell ref="C55:C56"/>
    <mergeCell ref="F55:F56"/>
    <mergeCell ref="A49:A50"/>
    <mergeCell ref="B49:B50"/>
    <mergeCell ref="A51:A52"/>
    <mergeCell ref="A36:A37"/>
    <mergeCell ref="B36:B37"/>
    <mergeCell ref="B38:B40"/>
    <mergeCell ref="A38:A40"/>
    <mergeCell ref="A47:A48"/>
    <mergeCell ref="B47:B48"/>
    <mergeCell ref="B51:B52"/>
    <mergeCell ref="C51:C52"/>
    <mergeCell ref="C43:C44"/>
    <mergeCell ref="C53:C54"/>
    <mergeCell ref="F53:F54"/>
    <mergeCell ref="D5:D7"/>
    <mergeCell ref="G51:G52"/>
    <mergeCell ref="E51:E52"/>
    <mergeCell ref="E53:E54"/>
    <mergeCell ref="G32:G33"/>
    <mergeCell ref="E36:E37"/>
    <mergeCell ref="L32:L33"/>
    <mergeCell ref="L43:L44"/>
    <mergeCell ref="C42:O42"/>
    <mergeCell ref="O32:O33"/>
    <mergeCell ref="M53:M54"/>
    <mergeCell ref="N53:N54"/>
    <mergeCell ref="O53:O54"/>
    <mergeCell ref="N47:N48"/>
    <mergeCell ref="O47:O48"/>
    <mergeCell ref="C41:G41"/>
    <mergeCell ref="L34:L35"/>
    <mergeCell ref="F34:F35"/>
    <mergeCell ref="G34:G35"/>
    <mergeCell ref="F49:F50"/>
    <mergeCell ref="L53:L54"/>
    <mergeCell ref="G53:G54"/>
    <mergeCell ref="P47:P48"/>
    <mergeCell ref="L1:O1"/>
    <mergeCell ref="A43:A44"/>
    <mergeCell ref="A32:A33"/>
    <mergeCell ref="B32:B33"/>
    <mergeCell ref="C32:C33"/>
    <mergeCell ref="E32:E33"/>
    <mergeCell ref="F32:F33"/>
    <mergeCell ref="A2:N2"/>
    <mergeCell ref="A5:A7"/>
    <mergeCell ref="B5:B7"/>
    <mergeCell ref="C5:C7"/>
    <mergeCell ref="A3:P3"/>
    <mergeCell ref="L5:P5"/>
    <mergeCell ref="L6:L7"/>
    <mergeCell ref="N32:N33"/>
    <mergeCell ref="A30:A31"/>
    <mergeCell ref="B30:B31"/>
    <mergeCell ref="C30:C31"/>
    <mergeCell ref="F30:F31"/>
    <mergeCell ref="A14:A22"/>
    <mergeCell ref="B14:B22"/>
    <mergeCell ref="C14:C22"/>
    <mergeCell ref="M6:M7"/>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workbookViewId="0">
      <selection activeCell="E74" sqref="E74:H74"/>
    </sheetView>
  </sheetViews>
  <sheetFormatPr defaultRowHeight="13.2" x14ac:dyDescent="0.25"/>
  <cols>
    <col min="1" max="1" width="3.5546875" customWidth="1"/>
    <col min="2" max="2" width="2.5546875" customWidth="1"/>
    <col min="3" max="3" width="3.6640625" customWidth="1"/>
    <col min="4" max="4" width="2.5546875" customWidth="1"/>
    <col min="5" max="5" width="26.8867187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6" ht="50.4" customHeight="1" x14ac:dyDescent="0.25">
      <c r="L1" s="2649" t="s">
        <v>1004</v>
      </c>
      <c r="M1" s="2649"/>
      <c r="N1" s="2649"/>
      <c r="O1" s="2649"/>
      <c r="P1" s="466"/>
    </row>
    <row r="2" spans="1:16" ht="13.8" x14ac:dyDescent="0.25">
      <c r="A2" s="3220" t="s">
        <v>930</v>
      </c>
      <c r="B2" s="3220"/>
      <c r="C2" s="3220"/>
      <c r="D2" s="3220"/>
      <c r="E2" s="3220"/>
      <c r="F2" s="3220"/>
      <c r="G2" s="3220"/>
      <c r="H2" s="3220"/>
      <c r="I2" s="3220"/>
      <c r="J2" s="3220"/>
      <c r="K2" s="3220"/>
      <c r="L2" s="3220"/>
      <c r="M2" s="3220"/>
      <c r="N2" s="3220"/>
      <c r="O2" s="866"/>
      <c r="P2" s="866"/>
    </row>
    <row r="3" spans="1:16" ht="13.8" x14ac:dyDescent="0.25">
      <c r="A3" s="2670" t="s">
        <v>35</v>
      </c>
      <c r="B3" s="2670"/>
      <c r="C3" s="2670"/>
      <c r="D3" s="2670"/>
      <c r="E3" s="2670"/>
      <c r="F3" s="2670"/>
      <c r="G3" s="2670"/>
      <c r="H3" s="2670"/>
      <c r="I3" s="2670"/>
      <c r="J3" s="2670"/>
      <c r="K3" s="2670"/>
      <c r="L3" s="2670"/>
      <c r="M3" s="2670"/>
      <c r="N3" s="2670"/>
      <c r="O3" s="2670"/>
      <c r="P3" s="2670"/>
    </row>
    <row r="4" spans="1:16" ht="16.2" thickBot="1" x14ac:dyDescent="0.3">
      <c r="A4" s="962"/>
      <c r="B4" s="962"/>
      <c r="C4" s="962"/>
      <c r="D4" s="962"/>
      <c r="E4" s="962"/>
      <c r="F4" s="962"/>
      <c r="G4" s="962"/>
      <c r="H4" s="962"/>
      <c r="I4" s="962"/>
      <c r="J4" s="962"/>
      <c r="K4" s="962"/>
      <c r="L4" s="15"/>
      <c r="M4" s="962"/>
      <c r="N4" s="16"/>
      <c r="O4" s="3130" t="s">
        <v>931</v>
      </c>
      <c r="P4" s="3130"/>
    </row>
    <row r="5" spans="1:16" ht="13.8" thickBot="1" x14ac:dyDescent="0.3">
      <c r="A5" s="3697" t="s">
        <v>0</v>
      </c>
      <c r="B5" s="3697" t="s">
        <v>1</v>
      </c>
      <c r="C5" s="3700" t="s">
        <v>2</v>
      </c>
      <c r="D5" s="3697" t="s">
        <v>32</v>
      </c>
      <c r="E5" s="3703" t="s">
        <v>54</v>
      </c>
      <c r="F5" s="3706" t="s">
        <v>3</v>
      </c>
      <c r="G5" s="3700" t="s">
        <v>4</v>
      </c>
      <c r="H5" s="3706" t="s">
        <v>5</v>
      </c>
      <c r="I5" s="3709" t="s">
        <v>666</v>
      </c>
      <c r="J5" s="3706" t="s">
        <v>77</v>
      </c>
      <c r="K5" s="3706" t="s">
        <v>680</v>
      </c>
      <c r="L5" s="3688" t="s">
        <v>11</v>
      </c>
      <c r="M5" s="3689"/>
      <c r="N5" s="3689"/>
      <c r="O5" s="3689"/>
      <c r="P5" s="3690"/>
    </row>
    <row r="6" spans="1:16" x14ac:dyDescent="0.25">
      <c r="A6" s="3698"/>
      <c r="B6" s="3698"/>
      <c r="C6" s="3701"/>
      <c r="D6" s="3698"/>
      <c r="E6" s="3704"/>
      <c r="F6" s="3707"/>
      <c r="G6" s="3701"/>
      <c r="H6" s="3707"/>
      <c r="I6" s="3710"/>
      <c r="J6" s="3707"/>
      <c r="K6" s="3707"/>
      <c r="L6" s="3691" t="s">
        <v>37</v>
      </c>
      <c r="M6" s="3693" t="s">
        <v>36</v>
      </c>
      <c r="N6" s="3695" t="s">
        <v>38</v>
      </c>
      <c r="O6" s="3695"/>
      <c r="P6" s="3696"/>
    </row>
    <row r="7" spans="1:16" ht="150.6" customHeight="1" thickBot="1" x14ac:dyDescent="0.3">
      <c r="A7" s="3699"/>
      <c r="B7" s="3699"/>
      <c r="C7" s="3702"/>
      <c r="D7" s="3699"/>
      <c r="E7" s="3705"/>
      <c r="F7" s="3708"/>
      <c r="G7" s="3702"/>
      <c r="H7" s="3708"/>
      <c r="I7" s="3711"/>
      <c r="J7" s="3708"/>
      <c r="K7" s="3708"/>
      <c r="L7" s="3692"/>
      <c r="M7" s="3694"/>
      <c r="N7" s="2351" t="s">
        <v>668</v>
      </c>
      <c r="O7" s="2351" t="s">
        <v>52</v>
      </c>
      <c r="P7" s="2352" t="s">
        <v>669</v>
      </c>
    </row>
    <row r="8" spans="1:16" ht="16.2" thickBot="1" x14ac:dyDescent="0.35">
      <c r="A8" s="1206" t="s">
        <v>6</v>
      </c>
      <c r="B8" s="2271" t="s">
        <v>932</v>
      </c>
      <c r="C8" s="1062"/>
      <c r="D8" s="18"/>
      <c r="E8" s="1062"/>
      <c r="F8" s="18"/>
      <c r="G8" s="18"/>
      <c r="H8" s="18"/>
      <c r="I8" s="18"/>
      <c r="J8" s="1062"/>
      <c r="K8" s="18"/>
      <c r="L8" s="2353"/>
      <c r="M8" s="43"/>
      <c r="N8" s="1259"/>
      <c r="O8" s="1260"/>
      <c r="P8" s="1261"/>
    </row>
    <row r="9" spans="1:16" ht="18" customHeight="1" x14ac:dyDescent="0.25">
      <c r="A9" s="3712"/>
      <c r="B9" s="27"/>
      <c r="C9" s="91"/>
      <c r="D9" s="91"/>
      <c r="E9" s="92"/>
      <c r="F9" s="91"/>
      <c r="G9" s="91"/>
      <c r="H9" s="91"/>
      <c r="I9" s="1209"/>
      <c r="J9" s="1209"/>
      <c r="K9" s="1209"/>
      <c r="L9" s="2440" t="s">
        <v>933</v>
      </c>
      <c r="M9" s="2354" t="s">
        <v>934</v>
      </c>
      <c r="N9" s="1018">
        <v>78.5</v>
      </c>
      <c r="O9" s="2355">
        <v>78.8</v>
      </c>
      <c r="P9" s="2356">
        <v>78.8</v>
      </c>
    </row>
    <row r="10" spans="1:16" ht="27.6" thickBot="1" x14ac:dyDescent="0.3">
      <c r="A10" s="3713"/>
      <c r="B10" s="958"/>
      <c r="C10" s="2357"/>
      <c r="D10" s="2357"/>
      <c r="E10" s="2358"/>
      <c r="F10" s="2357"/>
      <c r="G10" s="2357"/>
      <c r="H10" s="2357"/>
      <c r="I10" s="2359"/>
      <c r="J10" s="2359"/>
      <c r="K10" s="2359"/>
      <c r="L10" s="2441" t="s">
        <v>935</v>
      </c>
      <c r="M10" s="2360" t="s">
        <v>71</v>
      </c>
      <c r="N10" s="2348">
        <v>102.7</v>
      </c>
      <c r="O10" s="2361">
        <v>102.9</v>
      </c>
      <c r="P10" s="2362">
        <v>103</v>
      </c>
    </row>
    <row r="11" spans="1:16" ht="13.8" thickBot="1" x14ac:dyDescent="0.3">
      <c r="A11" s="919" t="s">
        <v>6</v>
      </c>
      <c r="B11" s="1214" t="s">
        <v>6</v>
      </c>
      <c r="C11" s="80" t="s">
        <v>936</v>
      </c>
      <c r="D11" s="41"/>
      <c r="E11" s="42"/>
      <c r="F11" s="2363"/>
      <c r="G11" s="2363"/>
      <c r="H11" s="2363"/>
      <c r="I11" s="2363"/>
      <c r="J11" s="2363"/>
      <c r="K11" s="2363"/>
      <c r="L11" s="2363"/>
      <c r="M11" s="2363"/>
      <c r="N11" s="2364"/>
      <c r="O11" s="2364"/>
      <c r="P11" s="2365"/>
    </row>
    <row r="12" spans="1:16" ht="27" thickBot="1" x14ac:dyDescent="0.3">
      <c r="A12" s="3011"/>
      <c r="B12" s="2349"/>
      <c r="C12" s="3714"/>
      <c r="D12" s="3715"/>
      <c r="E12" s="3715"/>
      <c r="F12" s="3715"/>
      <c r="G12" s="3715"/>
      <c r="H12" s="3715"/>
      <c r="I12" s="3715"/>
      <c r="J12" s="3715"/>
      <c r="K12" s="3716"/>
      <c r="L12" s="2366" t="s">
        <v>937</v>
      </c>
      <c r="M12" s="2367" t="s">
        <v>938</v>
      </c>
      <c r="N12" s="2368">
        <v>1.08</v>
      </c>
      <c r="O12" s="2367">
        <v>1.06</v>
      </c>
      <c r="P12" s="2203">
        <v>1.04</v>
      </c>
    </row>
    <row r="13" spans="1:16" ht="27" thickBot="1" x14ac:dyDescent="0.3">
      <c r="A13" s="3012"/>
      <c r="B13" s="1214"/>
      <c r="C13" s="3717"/>
      <c r="D13" s="3718"/>
      <c r="E13" s="3718"/>
      <c r="F13" s="3718"/>
      <c r="G13" s="3718"/>
      <c r="H13" s="3718"/>
      <c r="I13" s="3718"/>
      <c r="J13" s="3718"/>
      <c r="K13" s="3719"/>
      <c r="L13" s="1533" t="s">
        <v>939</v>
      </c>
      <c r="M13" s="2369" t="s">
        <v>71</v>
      </c>
      <c r="N13" s="2194">
        <v>126.6</v>
      </c>
      <c r="O13" s="1222">
        <v>126.6</v>
      </c>
      <c r="P13" s="99">
        <v>126.6</v>
      </c>
    </row>
    <row r="14" spans="1:16" ht="39.6" x14ac:dyDescent="0.25">
      <c r="A14" s="3021" t="s">
        <v>6</v>
      </c>
      <c r="B14" s="3024" t="s">
        <v>6</v>
      </c>
      <c r="C14" s="3469" t="s">
        <v>6</v>
      </c>
      <c r="D14" s="921"/>
      <c r="E14" s="3082" t="s">
        <v>940</v>
      </c>
      <c r="F14" s="3203" t="s">
        <v>941</v>
      </c>
      <c r="G14" s="3142" t="s">
        <v>942</v>
      </c>
      <c r="H14" s="922" t="s">
        <v>67</v>
      </c>
      <c r="I14" s="100">
        <v>925.1</v>
      </c>
      <c r="J14" s="992">
        <v>971.4</v>
      </c>
      <c r="K14" s="992">
        <v>1020</v>
      </c>
      <c r="L14" s="2378" t="s">
        <v>943</v>
      </c>
      <c r="M14" s="2379" t="s">
        <v>944</v>
      </c>
      <c r="N14" s="1501" t="s">
        <v>945</v>
      </c>
      <c r="O14" s="1501" t="s">
        <v>945</v>
      </c>
      <c r="P14" s="1502" t="s">
        <v>945</v>
      </c>
    </row>
    <row r="15" spans="1:16" x14ac:dyDescent="0.25">
      <c r="A15" s="3022"/>
      <c r="B15" s="3025"/>
      <c r="C15" s="3458"/>
      <c r="D15" s="925"/>
      <c r="E15" s="3083"/>
      <c r="F15" s="3157"/>
      <c r="G15" s="3156"/>
      <c r="H15" s="926" t="s">
        <v>48</v>
      </c>
      <c r="I15" s="101">
        <v>27.7</v>
      </c>
      <c r="J15" s="991">
        <v>95.2</v>
      </c>
      <c r="K15" s="991">
        <v>100</v>
      </c>
      <c r="L15" s="2370" t="s">
        <v>946</v>
      </c>
      <c r="M15" s="2287" t="s">
        <v>69</v>
      </c>
      <c r="N15" s="2371" t="s">
        <v>947</v>
      </c>
      <c r="O15" s="2371" t="s">
        <v>948</v>
      </c>
      <c r="P15" s="2372" t="s">
        <v>949</v>
      </c>
    </row>
    <row r="16" spans="1:16" ht="33.6" customHeight="1" x14ac:dyDescent="0.25">
      <c r="A16" s="3022"/>
      <c r="B16" s="3025"/>
      <c r="C16" s="3458"/>
      <c r="D16" s="925"/>
      <c r="E16" s="3083"/>
      <c r="F16" s="3157"/>
      <c r="G16" s="3156"/>
      <c r="H16" s="926" t="s">
        <v>80</v>
      </c>
      <c r="I16" s="101">
        <v>2</v>
      </c>
      <c r="J16" s="991">
        <v>2.2000000000000002</v>
      </c>
      <c r="K16" s="991">
        <v>2.5</v>
      </c>
      <c r="L16" s="17" t="s">
        <v>950</v>
      </c>
      <c r="M16" s="2287" t="s">
        <v>81</v>
      </c>
      <c r="N16" s="2371" t="s">
        <v>951</v>
      </c>
      <c r="O16" s="2371" t="s">
        <v>952</v>
      </c>
      <c r="P16" s="1266" t="s">
        <v>953</v>
      </c>
    </row>
    <row r="17" spans="1:16" ht="21.6" customHeight="1" x14ac:dyDescent="0.25">
      <c r="A17" s="3022"/>
      <c r="B17" s="3025"/>
      <c r="C17" s="3458"/>
      <c r="D17" s="925"/>
      <c r="E17" s="3083"/>
      <c r="F17" s="3157"/>
      <c r="G17" s="3156"/>
      <c r="H17" s="926" t="s">
        <v>55</v>
      </c>
      <c r="I17" s="101">
        <v>15.2</v>
      </c>
      <c r="J17" s="102">
        <v>16</v>
      </c>
      <c r="K17" s="102">
        <v>17</v>
      </c>
      <c r="L17" s="63" t="s">
        <v>954</v>
      </c>
      <c r="M17" s="48"/>
      <c r="N17" s="1265" t="s">
        <v>66</v>
      </c>
      <c r="O17" s="1265" t="s">
        <v>66</v>
      </c>
      <c r="P17" s="1266" t="s">
        <v>66</v>
      </c>
    </row>
    <row r="18" spans="1:16" ht="26.4" x14ac:dyDescent="0.25">
      <c r="A18" s="3022"/>
      <c r="B18" s="3025"/>
      <c r="C18" s="3458"/>
      <c r="D18" s="925"/>
      <c r="E18" s="3083"/>
      <c r="F18" s="3157"/>
      <c r="G18" s="3156"/>
      <c r="H18" s="926" t="s">
        <v>57</v>
      </c>
      <c r="I18" s="101">
        <v>3.8</v>
      </c>
      <c r="J18" s="991"/>
      <c r="K18" s="1267"/>
      <c r="L18" s="63" t="s">
        <v>955</v>
      </c>
      <c r="M18" s="46" t="s">
        <v>71</v>
      </c>
      <c r="N18" s="2371" t="s">
        <v>956</v>
      </c>
      <c r="O18" s="2371" t="s">
        <v>956</v>
      </c>
      <c r="P18" s="2372" t="s">
        <v>956</v>
      </c>
    </row>
    <row r="19" spans="1:16" ht="28.8" customHeight="1" x14ac:dyDescent="0.25">
      <c r="A19" s="3022"/>
      <c r="B19" s="3025"/>
      <c r="C19" s="3458"/>
      <c r="D19" s="925"/>
      <c r="E19" s="3083"/>
      <c r="F19" s="3157"/>
      <c r="G19" s="3156"/>
      <c r="H19" s="926" t="s">
        <v>56</v>
      </c>
      <c r="I19" s="101"/>
      <c r="J19" s="991"/>
      <c r="K19" s="1267"/>
      <c r="L19" s="58" t="s">
        <v>957</v>
      </c>
      <c r="M19" s="46"/>
      <c r="N19" s="2371" t="s">
        <v>66</v>
      </c>
      <c r="O19" s="2371" t="s">
        <v>66</v>
      </c>
      <c r="P19" s="2372" t="s">
        <v>66</v>
      </c>
    </row>
    <row r="20" spans="1:16" ht="13.8" customHeight="1" x14ac:dyDescent="0.25">
      <c r="A20" s="3022"/>
      <c r="B20" s="3025"/>
      <c r="C20" s="3458"/>
      <c r="D20" s="925"/>
      <c r="E20" s="3083"/>
      <c r="F20" s="3157"/>
      <c r="G20" s="3156"/>
      <c r="H20" s="926"/>
      <c r="I20" s="101"/>
      <c r="J20" s="991"/>
      <c r="K20" s="1267"/>
      <c r="L20" s="2373" t="s">
        <v>958</v>
      </c>
      <c r="M20" s="46" t="s">
        <v>69</v>
      </c>
      <c r="N20" s="2371" t="s">
        <v>990</v>
      </c>
      <c r="O20" s="2371" t="s">
        <v>990</v>
      </c>
      <c r="P20" s="2372" t="s">
        <v>990</v>
      </c>
    </row>
    <row r="21" spans="1:16" ht="22.8" customHeight="1" thickBot="1" x14ac:dyDescent="0.3">
      <c r="A21" s="3023"/>
      <c r="B21" s="3026"/>
      <c r="C21" s="3459"/>
      <c r="D21" s="944"/>
      <c r="E21" s="3128"/>
      <c r="F21" s="3204"/>
      <c r="G21" s="3143"/>
      <c r="H21" s="1279" t="s">
        <v>7</v>
      </c>
      <c r="I21" s="1269">
        <f>SUM(I14:I19)</f>
        <v>973.80000000000007</v>
      </c>
      <c r="J21" s="1269">
        <f t="shared" ref="J21:K21" si="0">SUM(J14:J18)</f>
        <v>1084.8</v>
      </c>
      <c r="K21" s="1269">
        <f t="shared" si="0"/>
        <v>1139.5</v>
      </c>
      <c r="L21" s="2374"/>
      <c r="M21" s="2375"/>
      <c r="N21" s="2376"/>
      <c r="O21" s="2376">
        <v>0.01</v>
      </c>
      <c r="P21" s="1039"/>
    </row>
    <row r="22" spans="1:16" ht="36.6" customHeight="1" x14ac:dyDescent="0.25">
      <c r="A22" s="3021" t="s">
        <v>6</v>
      </c>
      <c r="B22" s="3024" t="s">
        <v>6</v>
      </c>
      <c r="C22" s="3469" t="s">
        <v>8</v>
      </c>
      <c r="D22" s="921"/>
      <c r="E22" s="3082" t="s">
        <v>959</v>
      </c>
      <c r="F22" s="3203" t="s">
        <v>941</v>
      </c>
      <c r="G22" s="3142" t="s">
        <v>942</v>
      </c>
      <c r="H22" s="2541" t="s">
        <v>1002</v>
      </c>
      <c r="I22" s="2542">
        <v>8.6999999999999993</v>
      </c>
      <c r="J22" s="992"/>
      <c r="K22" s="2377"/>
      <c r="L22" s="2378" t="s">
        <v>960</v>
      </c>
      <c r="M22" s="2379" t="s">
        <v>81</v>
      </c>
      <c r="N22" s="2380">
        <v>3800</v>
      </c>
      <c r="O22" s="2380">
        <v>4000</v>
      </c>
      <c r="P22" s="2381">
        <v>4200</v>
      </c>
    </row>
    <row r="23" spans="1:16" ht="26.4" x14ac:dyDescent="0.25">
      <c r="A23" s="3022"/>
      <c r="B23" s="3025"/>
      <c r="C23" s="3458"/>
      <c r="D23" s="925"/>
      <c r="E23" s="3083"/>
      <c r="F23" s="3157"/>
      <c r="G23" s="3156"/>
      <c r="H23" s="926" t="s">
        <v>67</v>
      </c>
      <c r="I23" s="101"/>
      <c r="J23" s="991"/>
      <c r="K23" s="2382"/>
      <c r="L23" s="17" t="s">
        <v>961</v>
      </c>
      <c r="M23" s="46" t="s">
        <v>81</v>
      </c>
      <c r="N23" s="2383">
        <v>2700</v>
      </c>
      <c r="O23" s="2383">
        <v>3000</v>
      </c>
      <c r="P23" s="2384">
        <v>3300</v>
      </c>
    </row>
    <row r="24" spans="1:16" x14ac:dyDescent="0.25">
      <c r="A24" s="3022"/>
      <c r="B24" s="3025"/>
      <c r="C24" s="3458"/>
      <c r="D24" s="925"/>
      <c r="E24" s="3083"/>
      <c r="F24" s="3157"/>
      <c r="G24" s="3156"/>
      <c r="H24" s="2543" t="s">
        <v>1003</v>
      </c>
      <c r="I24" s="2544">
        <v>63</v>
      </c>
      <c r="J24" s="991"/>
      <c r="K24" s="2382"/>
      <c r="L24" s="17" t="s">
        <v>962</v>
      </c>
      <c r="M24" s="46"/>
      <c r="N24" s="2383" t="s">
        <v>66</v>
      </c>
      <c r="O24" s="2383" t="s">
        <v>66</v>
      </c>
      <c r="P24" s="2384" t="s">
        <v>66</v>
      </c>
    </row>
    <row r="25" spans="1:16" x14ac:dyDescent="0.25">
      <c r="A25" s="3022"/>
      <c r="B25" s="3025"/>
      <c r="C25" s="3458"/>
      <c r="D25" s="925"/>
      <c r="E25" s="3083"/>
      <c r="F25" s="3157"/>
      <c r="G25" s="3156"/>
      <c r="H25" s="926" t="s">
        <v>80</v>
      </c>
      <c r="I25" s="101"/>
      <c r="J25" s="2385"/>
      <c r="K25" s="2386"/>
      <c r="L25" s="2387" t="s">
        <v>963</v>
      </c>
      <c r="M25" s="46"/>
      <c r="N25" s="2383" t="s">
        <v>66</v>
      </c>
      <c r="O25" s="2383" t="s">
        <v>66</v>
      </c>
      <c r="P25" s="2384" t="s">
        <v>66</v>
      </c>
    </row>
    <row r="26" spans="1:16" ht="26.4" x14ac:dyDescent="0.25">
      <c r="A26" s="3022"/>
      <c r="B26" s="3025"/>
      <c r="C26" s="3458"/>
      <c r="D26" s="925"/>
      <c r="E26" s="3083"/>
      <c r="F26" s="3157"/>
      <c r="G26" s="3156"/>
      <c r="H26" s="926" t="s">
        <v>55</v>
      </c>
      <c r="I26" s="101"/>
      <c r="J26" s="991"/>
      <c r="K26" s="1503"/>
      <c r="L26" s="2388" t="s">
        <v>964</v>
      </c>
      <c r="M26" s="48" t="s">
        <v>69</v>
      </c>
      <c r="N26" s="40">
        <v>400</v>
      </c>
      <c r="O26" s="40">
        <v>400</v>
      </c>
      <c r="P26" s="2389">
        <v>400</v>
      </c>
    </row>
    <row r="27" spans="1:16" ht="48.6" customHeight="1" x14ac:dyDescent="0.25">
      <c r="A27" s="3022"/>
      <c r="B27" s="3025"/>
      <c r="C27" s="3458"/>
      <c r="D27" s="925"/>
      <c r="E27" s="3083"/>
      <c r="F27" s="3157"/>
      <c r="G27" s="3156"/>
      <c r="H27" s="1297"/>
      <c r="I27" s="1247"/>
      <c r="J27" s="1292"/>
      <c r="K27" s="1503"/>
      <c r="L27" s="2390" t="s">
        <v>965</v>
      </c>
      <c r="M27" s="46" t="s">
        <v>81</v>
      </c>
      <c r="N27" s="47">
        <v>30</v>
      </c>
      <c r="O27" s="2391">
        <v>35</v>
      </c>
      <c r="P27" s="2283">
        <v>40</v>
      </c>
    </row>
    <row r="28" spans="1:16" ht="27.6" customHeight="1" x14ac:dyDescent="0.25">
      <c r="A28" s="3022"/>
      <c r="B28" s="3025"/>
      <c r="C28" s="3458"/>
      <c r="D28" s="925"/>
      <c r="E28" s="3083"/>
      <c r="F28" s="3157"/>
      <c r="G28" s="3156"/>
      <c r="H28" s="1297"/>
      <c r="I28" s="1247"/>
      <c r="J28" s="1292"/>
      <c r="K28" s="1503"/>
      <c r="L28" s="2392" t="s">
        <v>966</v>
      </c>
      <c r="M28" s="2393" t="s">
        <v>81</v>
      </c>
      <c r="N28" s="47">
        <v>50</v>
      </c>
      <c r="O28" s="39">
        <v>50</v>
      </c>
      <c r="P28" s="2394">
        <v>50</v>
      </c>
    </row>
    <row r="29" spans="1:16" ht="26.4" x14ac:dyDescent="0.25">
      <c r="A29" s="3022"/>
      <c r="B29" s="3025"/>
      <c r="C29" s="3458"/>
      <c r="D29" s="925"/>
      <c r="E29" s="3083"/>
      <c r="F29" s="3157"/>
      <c r="G29" s="3156"/>
      <c r="H29" s="1297"/>
      <c r="I29" s="1247"/>
      <c r="J29" s="1292"/>
      <c r="K29" s="1503"/>
      <c r="L29" s="2395" t="s">
        <v>967</v>
      </c>
      <c r="M29" s="2396"/>
      <c r="N29" s="2397" t="s">
        <v>66</v>
      </c>
      <c r="O29" s="2397" t="s">
        <v>66</v>
      </c>
      <c r="P29" s="2398" t="s">
        <v>66</v>
      </c>
    </row>
    <row r="30" spans="1:16" ht="21" customHeight="1" thickBot="1" x14ac:dyDescent="0.3">
      <c r="A30" s="3023"/>
      <c r="B30" s="3026"/>
      <c r="C30" s="3459"/>
      <c r="D30" s="944"/>
      <c r="E30" s="3128"/>
      <c r="F30" s="3204"/>
      <c r="G30" s="3143"/>
      <c r="H30" s="930" t="s">
        <v>7</v>
      </c>
      <c r="I30" s="104">
        <f>SUM(I22:I25)</f>
        <v>71.7</v>
      </c>
      <c r="J30" s="104">
        <f t="shared" ref="J30:K30" si="1">SUM(J22:J25)</f>
        <v>0</v>
      </c>
      <c r="K30" s="2399">
        <f t="shared" si="1"/>
        <v>0</v>
      </c>
      <c r="L30" s="1041"/>
      <c r="M30" s="2374"/>
      <c r="N30" s="2376"/>
      <c r="O30" s="2376"/>
      <c r="P30" s="2400"/>
    </row>
    <row r="31" spans="1:16" ht="26.4" x14ac:dyDescent="0.25">
      <c r="A31" s="3720" t="s">
        <v>6</v>
      </c>
      <c r="B31" s="3722" t="s">
        <v>6</v>
      </c>
      <c r="C31" s="3723" t="s">
        <v>49</v>
      </c>
      <c r="D31" s="3725"/>
      <c r="E31" s="3082" t="s">
        <v>968</v>
      </c>
      <c r="F31" s="3726" t="s">
        <v>62</v>
      </c>
      <c r="G31" s="3142" t="s">
        <v>942</v>
      </c>
      <c r="H31" s="2401" t="s">
        <v>67</v>
      </c>
      <c r="I31" s="2402">
        <v>7.9</v>
      </c>
      <c r="J31" s="2402">
        <v>8.5</v>
      </c>
      <c r="K31" s="2402">
        <v>8.9</v>
      </c>
      <c r="L31" s="50" t="s">
        <v>969</v>
      </c>
      <c r="M31" s="2379" t="s">
        <v>81</v>
      </c>
      <c r="N31" s="49">
        <v>200</v>
      </c>
      <c r="O31" s="49">
        <v>200</v>
      </c>
      <c r="P31" s="2403">
        <v>200</v>
      </c>
    </row>
    <row r="32" spans="1:16" ht="13.8" thickBot="1" x14ac:dyDescent="0.3">
      <c r="A32" s="3721"/>
      <c r="B32" s="3721"/>
      <c r="C32" s="3724"/>
      <c r="D32" s="3721"/>
      <c r="E32" s="3128"/>
      <c r="F32" s="3727"/>
      <c r="G32" s="3143"/>
      <c r="H32" s="2404" t="s">
        <v>7</v>
      </c>
      <c r="I32" s="2405">
        <f>I31</f>
        <v>7.9</v>
      </c>
      <c r="J32" s="2405">
        <f t="shared" ref="J32:K32" si="2">J31</f>
        <v>8.5</v>
      </c>
      <c r="K32" s="2405">
        <f t="shared" si="2"/>
        <v>8.9</v>
      </c>
      <c r="L32" s="2406"/>
      <c r="M32" s="2407"/>
      <c r="N32" s="2408"/>
      <c r="O32" s="2408"/>
      <c r="P32" s="2409"/>
    </row>
    <row r="33" spans="1:16" x14ac:dyDescent="0.25">
      <c r="A33" s="3185" t="s">
        <v>6</v>
      </c>
      <c r="B33" s="3186" t="s">
        <v>6</v>
      </c>
      <c r="C33" s="3458" t="s">
        <v>50</v>
      </c>
      <c r="D33" s="925"/>
      <c r="E33" s="3082" t="s">
        <v>970</v>
      </c>
      <c r="F33" s="3468" t="s">
        <v>62</v>
      </c>
      <c r="G33" s="3142" t="s">
        <v>942</v>
      </c>
      <c r="H33" s="1244" t="s">
        <v>48</v>
      </c>
      <c r="I33" s="1243"/>
      <c r="J33" s="102"/>
      <c r="K33" s="2410"/>
      <c r="L33" s="2411"/>
      <c r="M33" s="55"/>
      <c r="N33" s="2412"/>
      <c r="O33" s="2412"/>
      <c r="P33" s="2413"/>
    </row>
    <row r="34" spans="1:16" x14ac:dyDescent="0.25">
      <c r="A34" s="3022"/>
      <c r="B34" s="3025"/>
      <c r="C34" s="3458"/>
      <c r="D34" s="925"/>
      <c r="E34" s="3083"/>
      <c r="F34" s="3157"/>
      <c r="G34" s="3156"/>
      <c r="H34" s="926" t="s">
        <v>67</v>
      </c>
      <c r="I34" s="101"/>
      <c r="J34" s="991"/>
      <c r="K34" s="2382"/>
      <c r="L34" s="2392"/>
      <c r="M34" s="46"/>
      <c r="N34" s="2383"/>
      <c r="O34" s="2383"/>
      <c r="P34" s="2384"/>
    </row>
    <row r="35" spans="1:16" x14ac:dyDescent="0.25">
      <c r="A35" s="3022"/>
      <c r="B35" s="3025"/>
      <c r="C35" s="3458"/>
      <c r="D35" s="925"/>
      <c r="E35" s="3083"/>
      <c r="F35" s="3157"/>
      <c r="G35" s="3156"/>
      <c r="H35" s="926" t="s">
        <v>80</v>
      </c>
      <c r="I35" s="101"/>
      <c r="J35" s="991"/>
      <c r="K35" s="2382"/>
      <c r="L35" s="2414"/>
      <c r="M35" s="2415"/>
      <c r="N35" s="2416"/>
      <c r="O35" s="2416"/>
      <c r="P35" s="2417"/>
    </row>
    <row r="36" spans="1:16" x14ac:dyDescent="0.25">
      <c r="A36" s="3022"/>
      <c r="B36" s="3025"/>
      <c r="C36" s="3458"/>
      <c r="D36" s="925"/>
      <c r="E36" s="3083"/>
      <c r="F36" s="3157"/>
      <c r="G36" s="3156"/>
      <c r="H36" s="926" t="s">
        <v>57</v>
      </c>
      <c r="I36" s="990"/>
      <c r="J36" s="991"/>
      <c r="K36" s="2382"/>
      <c r="L36" s="2418"/>
      <c r="M36" s="2419"/>
      <c r="N36" s="2419"/>
      <c r="O36" s="2419"/>
      <c r="P36" s="2420"/>
    </row>
    <row r="37" spans="1:16" x14ac:dyDescent="0.25">
      <c r="A37" s="3022"/>
      <c r="B37" s="3025"/>
      <c r="C37" s="3458"/>
      <c r="D37" s="925"/>
      <c r="E37" s="3083"/>
      <c r="F37" s="3157"/>
      <c r="G37" s="3156"/>
      <c r="H37" s="1297" t="s">
        <v>56</v>
      </c>
      <c r="I37" s="1298"/>
      <c r="J37" s="1292"/>
      <c r="K37" s="1503"/>
      <c r="L37" s="2421"/>
      <c r="M37" s="2422"/>
      <c r="N37" s="2422"/>
      <c r="O37" s="2422"/>
      <c r="P37" s="2423"/>
    </row>
    <row r="38" spans="1:16" ht="13.8" thickBot="1" x14ac:dyDescent="0.3">
      <c r="A38" s="3023"/>
      <c r="B38" s="3026"/>
      <c r="C38" s="3459"/>
      <c r="D38" s="944"/>
      <c r="E38" s="3128"/>
      <c r="F38" s="3204"/>
      <c r="G38" s="3143"/>
      <c r="H38" s="930"/>
      <c r="I38" s="104">
        <f>SUM(I33:I37)</f>
        <v>0</v>
      </c>
      <c r="J38" s="104">
        <f t="shared" ref="J38:K38" si="3">SUM(J33:J37)</f>
        <v>0</v>
      </c>
      <c r="K38" s="104">
        <f t="shared" si="3"/>
        <v>0</v>
      </c>
      <c r="L38" s="2424"/>
      <c r="M38" s="2425"/>
      <c r="N38" s="2376"/>
      <c r="O38" s="2376"/>
      <c r="P38" s="1039"/>
    </row>
    <row r="39" spans="1:16" ht="13.8" thickBot="1" x14ac:dyDescent="0.3">
      <c r="A39" s="919" t="s">
        <v>6</v>
      </c>
      <c r="B39" s="931" t="s">
        <v>6</v>
      </c>
      <c r="C39" s="3170" t="s">
        <v>31</v>
      </c>
      <c r="D39" s="3170"/>
      <c r="E39" s="3170"/>
      <c r="F39" s="3170"/>
      <c r="G39" s="3171"/>
      <c r="H39" s="1307" t="s">
        <v>7</v>
      </c>
      <c r="I39" s="946">
        <f>I21+I30+I38+I32</f>
        <v>1053.4000000000001</v>
      </c>
      <c r="J39" s="946">
        <f>J21+J30+J38+J32</f>
        <v>1093.3</v>
      </c>
      <c r="K39" s="946">
        <f>K21+K30+K38+K32</f>
        <v>1148.4000000000001</v>
      </c>
      <c r="L39" s="3728"/>
      <c r="M39" s="3729"/>
      <c r="N39" s="3729"/>
      <c r="O39" s="3729"/>
      <c r="P39" s="3730"/>
    </row>
    <row r="40" spans="1:16" ht="13.8" thickBot="1" x14ac:dyDescent="0.3">
      <c r="A40" s="885" t="s">
        <v>6</v>
      </c>
      <c r="B40" s="3473" t="s">
        <v>75</v>
      </c>
      <c r="C40" s="3474"/>
      <c r="D40" s="3474"/>
      <c r="E40" s="3474"/>
      <c r="F40" s="3474"/>
      <c r="G40" s="3474"/>
      <c r="H40" s="3475"/>
      <c r="I40" s="109">
        <f>I21+I30+I38+I32</f>
        <v>1053.4000000000001</v>
      </c>
      <c r="J40" s="109">
        <f>J21+J30+J38+J32</f>
        <v>1093.3</v>
      </c>
      <c r="K40" s="109">
        <f>K21+K30+K38+K32</f>
        <v>1148.4000000000001</v>
      </c>
      <c r="L40" s="947"/>
      <c r="M40" s="947"/>
      <c r="N40" s="947"/>
      <c r="O40" s="947"/>
      <c r="P40" s="948"/>
    </row>
    <row r="41" spans="1:16" ht="13.8" thickBot="1" x14ac:dyDescent="0.3">
      <c r="A41" s="885"/>
      <c r="B41" s="3473" t="s">
        <v>79</v>
      </c>
      <c r="C41" s="3474"/>
      <c r="D41" s="3474"/>
      <c r="E41" s="3474"/>
      <c r="F41" s="3474"/>
      <c r="G41" s="3474"/>
      <c r="H41" s="3475"/>
      <c r="I41" s="109">
        <f>I42-I18-I22-I36</f>
        <v>1040.9000000000001</v>
      </c>
      <c r="J41" s="109">
        <f>J42-J23</f>
        <v>1093.3</v>
      </c>
      <c r="K41" s="109">
        <f>K42-K23</f>
        <v>1148.4000000000001</v>
      </c>
      <c r="L41" s="947"/>
      <c r="M41" s="947"/>
      <c r="N41" s="947"/>
      <c r="O41" s="947"/>
      <c r="P41" s="948"/>
    </row>
    <row r="42" spans="1:16" ht="13.8" thickBot="1" x14ac:dyDescent="0.3">
      <c r="A42" s="2998" t="s">
        <v>9</v>
      </c>
      <c r="B42" s="2999"/>
      <c r="C42" s="2999"/>
      <c r="D42" s="2999"/>
      <c r="E42" s="2999"/>
      <c r="F42" s="2999"/>
      <c r="G42" s="2999"/>
      <c r="H42" s="3000"/>
      <c r="I42" s="886">
        <f>I40*1</f>
        <v>1053.4000000000001</v>
      </c>
      <c r="J42" s="886">
        <f t="shared" ref="J42:K42" si="4">J40*1</f>
        <v>1093.3</v>
      </c>
      <c r="K42" s="886">
        <f t="shared" si="4"/>
        <v>1148.4000000000001</v>
      </c>
      <c r="L42" s="3174"/>
      <c r="M42" s="3175"/>
      <c r="N42" s="3175"/>
      <c r="O42" s="3175"/>
      <c r="P42" s="3176"/>
    </row>
    <row r="43" spans="1:16" x14ac:dyDescent="0.25">
      <c r="A43" s="862" t="s">
        <v>879</v>
      </c>
      <c r="B43" s="862"/>
      <c r="C43" s="862"/>
      <c r="D43" s="862"/>
      <c r="E43" s="862"/>
      <c r="F43" s="862"/>
      <c r="G43" s="862"/>
      <c r="H43" s="862"/>
      <c r="I43" s="862"/>
      <c r="J43" s="862"/>
      <c r="K43" s="862"/>
      <c r="L43" s="862"/>
      <c r="M43" s="887"/>
      <c r="N43" s="949"/>
      <c r="O43" s="949"/>
      <c r="P43" s="949"/>
    </row>
    <row r="44" spans="1:16" x14ac:dyDescent="0.25">
      <c r="A44" s="2216"/>
      <c r="B44" s="2216"/>
      <c r="C44" s="2216"/>
      <c r="D44" s="2216"/>
      <c r="E44" s="2216"/>
      <c r="F44" s="2216"/>
      <c r="G44" s="2216"/>
      <c r="H44" s="2216"/>
      <c r="I44" s="2216"/>
      <c r="J44" s="2216"/>
      <c r="K44" s="2216"/>
      <c r="L44" s="2216"/>
      <c r="M44" s="2216"/>
      <c r="N44" s="2426"/>
      <c r="O44" s="2426"/>
      <c r="P44" s="2426"/>
    </row>
    <row r="45" spans="1:16" x14ac:dyDescent="0.25">
      <c r="A45" s="2216"/>
      <c r="B45" s="2216"/>
      <c r="C45" s="2216"/>
      <c r="D45" s="2216"/>
      <c r="E45" s="2216"/>
      <c r="F45" s="2216"/>
      <c r="G45" s="2216"/>
      <c r="H45" s="2216"/>
      <c r="I45" s="2216"/>
      <c r="J45" s="2216"/>
      <c r="K45" s="2216"/>
      <c r="L45" s="2216"/>
      <c r="M45" s="2216"/>
      <c r="N45" s="2426"/>
      <c r="O45" s="2426"/>
      <c r="P45" s="2426"/>
    </row>
    <row r="46" spans="1:16" x14ac:dyDescent="0.25">
      <c r="A46" s="2216"/>
      <c r="B46" s="2216"/>
      <c r="C46" s="2216"/>
      <c r="D46" s="2216"/>
      <c r="E46" s="2216"/>
      <c r="F46" s="2216"/>
      <c r="G46" s="2216"/>
      <c r="H46" s="2216"/>
      <c r="I46" s="2216"/>
      <c r="J46" s="2216"/>
      <c r="K46" s="2216"/>
      <c r="L46" s="2216"/>
      <c r="M46" s="2216"/>
      <c r="N46" s="2426"/>
      <c r="O46" s="2426"/>
      <c r="P46" s="2426"/>
    </row>
    <row r="47" spans="1:16" x14ac:dyDescent="0.25">
      <c r="A47" s="2216"/>
      <c r="B47" s="2216"/>
      <c r="C47" s="2216"/>
      <c r="D47" s="2216"/>
      <c r="E47" s="2216"/>
      <c r="F47" s="2216"/>
      <c r="G47" s="2216"/>
      <c r="H47" s="2216"/>
      <c r="I47" s="2216"/>
      <c r="J47" s="2216"/>
      <c r="K47" s="2216"/>
      <c r="L47" s="2216"/>
      <c r="M47" s="2216"/>
      <c r="N47" s="2426"/>
      <c r="O47" s="2426"/>
      <c r="P47" s="2426"/>
    </row>
    <row r="48" spans="1:16" x14ac:dyDescent="0.25">
      <c r="A48" s="2216"/>
      <c r="B48" s="2216"/>
      <c r="C48" s="2216"/>
      <c r="D48" s="2216"/>
      <c r="E48" s="2216"/>
      <c r="F48" s="2216"/>
      <c r="G48" s="2216"/>
      <c r="H48" s="2216"/>
      <c r="I48" s="2216"/>
      <c r="J48" s="2216"/>
      <c r="K48" s="2216"/>
      <c r="L48" s="2216"/>
      <c r="M48" s="2216"/>
      <c r="N48" s="2426"/>
      <c r="O48" s="2426"/>
      <c r="P48" s="2426"/>
    </row>
    <row r="49" spans="1:16" x14ac:dyDescent="0.25">
      <c r="A49" s="2216"/>
      <c r="B49" s="2216"/>
      <c r="C49" s="2216"/>
      <c r="D49" s="2216"/>
      <c r="E49" s="2216"/>
      <c r="F49" s="2216"/>
      <c r="G49" s="2216"/>
      <c r="H49" s="2216"/>
      <c r="I49" s="2216"/>
      <c r="J49" s="2216"/>
      <c r="K49" s="2216"/>
      <c r="L49" s="2216"/>
      <c r="M49" s="2216"/>
      <c r="N49" s="2426"/>
      <c r="O49" s="2426"/>
      <c r="P49" s="2426"/>
    </row>
    <row r="50" spans="1:16" x14ac:dyDescent="0.25">
      <c r="A50" s="2216"/>
      <c r="B50" s="2216"/>
      <c r="C50" s="2216"/>
      <c r="D50" s="2216"/>
      <c r="E50" s="2216"/>
      <c r="F50" s="2216"/>
      <c r="G50" s="2216"/>
      <c r="H50" s="2216"/>
      <c r="I50" s="2216"/>
      <c r="J50" s="2216"/>
      <c r="K50" s="2216"/>
      <c r="L50" s="2216"/>
      <c r="M50" s="2216"/>
      <c r="N50" s="2426"/>
      <c r="O50" s="2426"/>
      <c r="P50" s="2426"/>
    </row>
    <row r="51" spans="1:16" x14ac:dyDescent="0.25">
      <c r="A51" s="2216"/>
      <c r="B51" s="2216"/>
      <c r="C51" s="2216"/>
      <c r="D51" s="2216"/>
      <c r="E51" s="2216"/>
      <c r="F51" s="2216"/>
      <c r="G51" s="2216"/>
      <c r="H51" s="2216"/>
      <c r="I51" s="2216"/>
      <c r="J51" s="2216"/>
      <c r="K51" s="2216"/>
      <c r="L51" s="2216"/>
      <c r="M51" s="2216"/>
      <c r="N51" s="2426"/>
      <c r="O51" s="2426"/>
      <c r="P51" s="2426"/>
    </row>
    <row r="52" spans="1:16" x14ac:dyDescent="0.25">
      <c r="A52" s="2216"/>
      <c r="B52" s="2216"/>
      <c r="C52" s="2216"/>
      <c r="D52" s="2216"/>
      <c r="E52" s="2216"/>
      <c r="F52" s="2216"/>
      <c r="G52" s="2216"/>
      <c r="H52" s="2216"/>
      <c r="I52" s="2216"/>
      <c r="J52" s="2216"/>
      <c r="K52" s="2216"/>
      <c r="L52" s="2216"/>
      <c r="M52" s="2216"/>
      <c r="N52" s="2426"/>
      <c r="O52" s="2426"/>
      <c r="P52" s="2426"/>
    </row>
    <row r="53" spans="1:16" x14ac:dyDescent="0.25">
      <c r="A53" s="2216"/>
      <c r="B53" s="2216"/>
      <c r="C53" s="2216"/>
      <c r="D53" s="2216"/>
      <c r="E53" s="2216"/>
      <c r="F53" s="2216"/>
      <c r="G53" s="2216"/>
      <c r="H53" s="2216"/>
      <c r="I53" s="2216"/>
      <c r="J53" s="2216"/>
      <c r="K53" s="2216"/>
      <c r="L53" s="2216"/>
      <c r="M53" s="2216"/>
      <c r="N53" s="2426"/>
      <c r="O53" s="2426"/>
      <c r="P53" s="2426"/>
    </row>
    <row r="54" spans="1:16" x14ac:dyDescent="0.25">
      <c r="A54" s="2216"/>
      <c r="B54" s="2216"/>
      <c r="C54" s="2216"/>
      <c r="D54" s="2216"/>
      <c r="E54" s="2216"/>
      <c r="F54" s="2216"/>
      <c r="G54" s="2216"/>
      <c r="H54" s="2216"/>
      <c r="I54" s="2216"/>
      <c r="J54" s="2216"/>
      <c r="K54" s="2216"/>
      <c r="L54" s="2216"/>
      <c r="M54" s="2216"/>
      <c r="N54" s="2426"/>
      <c r="O54" s="2426"/>
      <c r="P54" s="2426"/>
    </row>
    <row r="55" spans="1:16" x14ac:dyDescent="0.25">
      <c r="A55" s="2216"/>
      <c r="B55" s="2216"/>
      <c r="C55" s="2216"/>
      <c r="D55" s="2216"/>
      <c r="E55" s="2216"/>
      <c r="F55" s="2216"/>
      <c r="G55" s="2216"/>
      <c r="H55" s="2216"/>
      <c r="I55" s="2216"/>
      <c r="J55" s="2216"/>
      <c r="K55" s="2216"/>
      <c r="L55" s="2216"/>
      <c r="M55" s="2216"/>
      <c r="N55" s="2426"/>
      <c r="O55" s="2426"/>
      <c r="P55" s="2426"/>
    </row>
    <row r="56" spans="1:16" x14ac:dyDescent="0.25">
      <c r="A56" s="2216"/>
      <c r="B56" s="2216"/>
      <c r="C56" s="2216"/>
      <c r="D56" s="2216"/>
      <c r="E56" s="2216"/>
      <c r="F56" s="2216"/>
      <c r="G56" s="2216"/>
      <c r="H56" s="2216"/>
      <c r="I56" s="2216"/>
      <c r="J56" s="2216"/>
      <c r="K56" s="2216"/>
      <c r="L56" s="2216"/>
      <c r="M56" s="2216"/>
      <c r="N56" s="2426"/>
      <c r="O56" s="2426"/>
      <c r="P56" s="2426"/>
    </row>
    <row r="57" spans="1:16" x14ac:dyDescent="0.25">
      <c r="A57" s="2216"/>
      <c r="B57" s="2216"/>
      <c r="C57" s="2216"/>
      <c r="D57" s="2216"/>
      <c r="E57" s="2216"/>
      <c r="F57" s="2216"/>
      <c r="G57" s="2216"/>
      <c r="H57" s="2216"/>
      <c r="I57" s="2216"/>
      <c r="J57" s="2216"/>
      <c r="K57" s="2216"/>
      <c r="L57" s="2216"/>
      <c r="M57" s="2216"/>
      <c r="N57" s="2426"/>
      <c r="O57" s="2426"/>
      <c r="P57" s="2426"/>
    </row>
    <row r="58" spans="1:16" x14ac:dyDescent="0.25">
      <c r="A58" s="2216"/>
      <c r="B58" s="2216"/>
      <c r="C58" s="2216"/>
      <c r="D58" s="2216"/>
      <c r="E58" s="2216"/>
      <c r="F58" s="2216"/>
      <c r="G58" s="2216"/>
      <c r="H58" s="2216"/>
      <c r="I58" s="2216"/>
      <c r="J58" s="2216"/>
      <c r="K58" s="2216"/>
      <c r="L58" s="2216"/>
      <c r="M58" s="2216"/>
      <c r="N58" s="2426"/>
      <c r="O58" s="2426"/>
      <c r="P58" s="2426"/>
    </row>
    <row r="59" spans="1:16" ht="16.2" thickBot="1" x14ac:dyDescent="0.3">
      <c r="A59" s="10"/>
      <c r="B59" s="10"/>
      <c r="C59" s="10"/>
      <c r="D59" s="10"/>
      <c r="E59" s="3177" t="s">
        <v>10</v>
      </c>
      <c r="F59" s="3177"/>
      <c r="G59" s="3177"/>
      <c r="H59" s="3177"/>
      <c r="I59" s="3177"/>
      <c r="J59" s="3177"/>
      <c r="K59" s="3177"/>
      <c r="L59" s="950"/>
      <c r="M59" s="2427"/>
      <c r="N59" s="10"/>
      <c r="O59" s="10"/>
      <c r="P59" s="10"/>
    </row>
    <row r="60" spans="1:16" ht="31.8" thickBot="1" x14ac:dyDescent="0.3">
      <c r="A60" s="10"/>
      <c r="B60" s="10"/>
      <c r="C60" s="10"/>
      <c r="D60" s="10"/>
      <c r="E60" s="910"/>
      <c r="F60" s="911"/>
      <c r="G60" s="911"/>
      <c r="H60" s="912"/>
      <c r="I60" s="2428" t="s">
        <v>679</v>
      </c>
      <c r="J60" s="2429" t="s">
        <v>77</v>
      </c>
      <c r="K60" s="2428" t="s">
        <v>680</v>
      </c>
      <c r="L60" s="866"/>
      <c r="M60" s="10"/>
      <c r="N60" s="10"/>
      <c r="O60" s="10"/>
      <c r="P60" s="10"/>
    </row>
    <row r="61" spans="1:16" ht="13.8" thickBot="1" x14ac:dyDescent="0.3">
      <c r="A61" s="10"/>
      <c r="B61" s="10"/>
      <c r="C61" s="10"/>
      <c r="D61" s="10"/>
      <c r="E61" s="3167" t="s">
        <v>33</v>
      </c>
      <c r="F61" s="3168"/>
      <c r="G61" s="3168"/>
      <c r="H61" s="3169"/>
      <c r="I61" s="2430">
        <f>SUM(I62:I74)</f>
        <v>1053.4000000000001</v>
      </c>
      <c r="J61" s="2430">
        <f t="shared" ref="J61:K61" si="5">SUM(J62:J74)</f>
        <v>1093.3</v>
      </c>
      <c r="K61" s="2430">
        <f t="shared" si="5"/>
        <v>1148</v>
      </c>
      <c r="L61" s="951"/>
      <c r="M61" s="10"/>
      <c r="N61" s="10"/>
      <c r="O61" s="10"/>
      <c r="P61" s="10"/>
    </row>
    <row r="62" spans="1:16" x14ac:dyDescent="0.25">
      <c r="A62" s="10"/>
      <c r="B62" s="10"/>
      <c r="C62" s="10"/>
      <c r="D62" s="10"/>
      <c r="E62" s="3164" t="s">
        <v>39</v>
      </c>
      <c r="F62" s="3165"/>
      <c r="G62" s="3165"/>
      <c r="H62" s="3166"/>
      <c r="I62" s="2545">
        <v>27.7</v>
      </c>
      <c r="J62" s="2432">
        <v>103.7</v>
      </c>
      <c r="K62" s="2431">
        <v>108.5</v>
      </c>
      <c r="L62" s="951"/>
      <c r="M62" s="10"/>
      <c r="N62" s="10"/>
      <c r="O62" s="10"/>
      <c r="P62" s="10"/>
    </row>
    <row r="63" spans="1:16" ht="24" customHeight="1" x14ac:dyDescent="0.25">
      <c r="A63" s="10"/>
      <c r="B63" s="10"/>
      <c r="C63" s="10"/>
      <c r="D63" s="10"/>
      <c r="E63" s="3164" t="s">
        <v>1012</v>
      </c>
      <c r="F63" s="3165"/>
      <c r="G63" s="3165"/>
      <c r="H63" s="3166"/>
      <c r="I63" s="2546">
        <v>63</v>
      </c>
      <c r="J63" s="2443"/>
      <c r="K63" s="2442"/>
      <c r="L63" s="951"/>
      <c r="M63" s="10"/>
      <c r="N63" s="10"/>
      <c r="O63" s="10"/>
      <c r="P63" s="10"/>
    </row>
    <row r="64" spans="1:16" x14ac:dyDescent="0.25">
      <c r="A64" s="10"/>
      <c r="B64" s="10"/>
      <c r="C64" s="10"/>
      <c r="D64" s="10"/>
      <c r="E64" s="3164" t="s">
        <v>40</v>
      </c>
      <c r="F64" s="3165"/>
      <c r="G64" s="3165"/>
      <c r="H64" s="3166"/>
      <c r="I64" s="2433">
        <v>2</v>
      </c>
      <c r="J64" s="2434">
        <v>2.2000000000000002</v>
      </c>
      <c r="K64" s="2433">
        <v>2.5</v>
      </c>
      <c r="L64" s="951"/>
      <c r="M64" s="10"/>
      <c r="N64" s="10"/>
      <c r="O64" s="10"/>
      <c r="P64" s="10"/>
    </row>
    <row r="65" spans="1:16" x14ac:dyDescent="0.25">
      <c r="A65" s="10"/>
      <c r="B65" s="10"/>
      <c r="C65" s="10"/>
      <c r="D65" s="10"/>
      <c r="E65" s="3164" t="s">
        <v>41</v>
      </c>
      <c r="F65" s="3165"/>
      <c r="G65" s="3165"/>
      <c r="H65" s="3166"/>
      <c r="I65" s="2433"/>
      <c r="J65" s="2434"/>
      <c r="K65" s="2433"/>
      <c r="L65" s="866"/>
      <c r="M65" s="10"/>
      <c r="N65" s="10"/>
      <c r="O65" s="10"/>
      <c r="P65" s="10"/>
    </row>
    <row r="66" spans="1:16" x14ac:dyDescent="0.25">
      <c r="A66" s="10"/>
      <c r="B66" s="10"/>
      <c r="C66" s="10"/>
      <c r="D66" s="10"/>
      <c r="E66" s="3164" t="s">
        <v>42</v>
      </c>
      <c r="F66" s="3165"/>
      <c r="G66" s="3165"/>
      <c r="H66" s="3166"/>
      <c r="I66" s="2433"/>
      <c r="J66" s="2434"/>
      <c r="K66" s="2433"/>
      <c r="L66" s="866"/>
      <c r="M66" s="10"/>
      <c r="N66" s="10"/>
      <c r="O66" s="10"/>
      <c r="P66" s="10"/>
    </row>
    <row r="67" spans="1:16" x14ac:dyDescent="0.25">
      <c r="A67" s="10"/>
      <c r="B67" s="10"/>
      <c r="C67" s="10"/>
      <c r="D67" s="10"/>
      <c r="E67" s="3073" t="s">
        <v>43</v>
      </c>
      <c r="F67" s="3074"/>
      <c r="G67" s="3074"/>
      <c r="H67" s="3075"/>
      <c r="I67" s="2435"/>
      <c r="J67" s="2436"/>
      <c r="K67" s="2435"/>
      <c r="L67" s="866"/>
      <c r="M67" s="10"/>
      <c r="N67" s="10"/>
      <c r="O67" s="10"/>
      <c r="P67" s="10"/>
    </row>
    <row r="68" spans="1:16" x14ac:dyDescent="0.25">
      <c r="A68" s="10"/>
      <c r="B68" s="10"/>
      <c r="C68" s="10"/>
      <c r="D68" s="10"/>
      <c r="E68" s="3161" t="s">
        <v>44</v>
      </c>
      <c r="F68" s="3162"/>
      <c r="G68" s="3162"/>
      <c r="H68" s="3163"/>
      <c r="I68" s="2433"/>
      <c r="J68" s="2434"/>
      <c r="K68" s="2433"/>
      <c r="L68" s="866"/>
      <c r="M68" s="10"/>
      <c r="N68" s="10"/>
      <c r="O68" s="10"/>
      <c r="P68" s="10"/>
    </row>
    <row r="69" spans="1:16" x14ac:dyDescent="0.25">
      <c r="A69" s="10"/>
      <c r="B69" s="10"/>
      <c r="C69" s="10"/>
      <c r="D69" s="10"/>
      <c r="E69" s="3164" t="s">
        <v>63</v>
      </c>
      <c r="F69" s="3165"/>
      <c r="G69" s="3165"/>
      <c r="H69" s="3166"/>
      <c r="I69" s="2433">
        <v>933</v>
      </c>
      <c r="J69" s="2434">
        <v>971.4</v>
      </c>
      <c r="K69" s="2433">
        <v>1020</v>
      </c>
      <c r="L69" s="951"/>
      <c r="M69" s="10"/>
      <c r="N69" s="1203"/>
      <c r="O69" s="1203"/>
      <c r="P69" s="1203"/>
    </row>
    <row r="70" spans="1:16" x14ac:dyDescent="0.25">
      <c r="A70" s="10"/>
      <c r="B70" s="10"/>
      <c r="C70" s="10"/>
      <c r="D70" s="10"/>
      <c r="E70" s="3164" t="s">
        <v>64</v>
      </c>
      <c r="F70" s="3165"/>
      <c r="G70" s="3165"/>
      <c r="H70" s="3166"/>
      <c r="I70" s="2437"/>
      <c r="J70" s="2438"/>
      <c r="K70" s="2437"/>
      <c r="L70" s="866"/>
      <c r="M70" s="10"/>
      <c r="N70" s="10"/>
      <c r="O70" s="10"/>
      <c r="P70" s="10"/>
    </row>
    <row r="71" spans="1:16" x14ac:dyDescent="0.25">
      <c r="A71" s="10"/>
      <c r="B71" s="10"/>
      <c r="C71" s="10"/>
      <c r="D71" s="10"/>
      <c r="E71" s="3164" t="s">
        <v>47</v>
      </c>
      <c r="F71" s="3165"/>
      <c r="G71" s="3165"/>
      <c r="H71" s="3166"/>
      <c r="I71" s="2437"/>
      <c r="J71" s="2438"/>
      <c r="K71" s="2437"/>
      <c r="L71" s="866"/>
      <c r="M71" s="10"/>
      <c r="N71" s="10"/>
      <c r="O71" s="10"/>
      <c r="P71" s="10"/>
    </row>
    <row r="72" spans="1:16" x14ac:dyDescent="0.25">
      <c r="A72" s="10"/>
      <c r="B72" s="10"/>
      <c r="C72" s="10"/>
      <c r="D72" s="10"/>
      <c r="E72" s="3164" t="s">
        <v>45</v>
      </c>
      <c r="F72" s="3165"/>
      <c r="G72" s="3165"/>
      <c r="H72" s="3166"/>
      <c r="I72" s="2437">
        <v>15.2</v>
      </c>
      <c r="J72" s="2438">
        <v>16</v>
      </c>
      <c r="K72" s="2437">
        <v>17</v>
      </c>
      <c r="L72" s="951"/>
      <c r="M72" s="10"/>
      <c r="N72" s="10"/>
      <c r="O72" s="10"/>
      <c r="P72" s="10"/>
    </row>
    <row r="73" spans="1:16" x14ac:dyDescent="0.25">
      <c r="A73" s="420"/>
      <c r="B73" s="420"/>
      <c r="C73" s="420"/>
      <c r="D73" s="420"/>
      <c r="E73" s="3164" t="s">
        <v>65</v>
      </c>
      <c r="F73" s="3165"/>
      <c r="G73" s="3165"/>
      <c r="H73" s="3166"/>
      <c r="I73" s="2547">
        <v>3.8</v>
      </c>
      <c r="J73" s="2434"/>
      <c r="K73" s="2433"/>
      <c r="L73" s="951"/>
      <c r="M73" s="10"/>
      <c r="N73" s="420"/>
      <c r="O73" s="420"/>
      <c r="P73" s="420"/>
    </row>
    <row r="74" spans="1:16" ht="24" customHeight="1" thickBot="1" x14ac:dyDescent="0.3">
      <c r="A74" s="420"/>
      <c r="B74" s="420"/>
      <c r="C74" s="420"/>
      <c r="D74" s="420"/>
      <c r="E74" s="3479" t="s">
        <v>848</v>
      </c>
      <c r="F74" s="3480"/>
      <c r="G74" s="3480"/>
      <c r="H74" s="3481"/>
      <c r="I74" s="2548">
        <v>8.6999999999999993</v>
      </c>
      <c r="J74" s="2445"/>
      <c r="K74" s="2444"/>
      <c r="L74" s="951"/>
      <c r="M74" s="10"/>
      <c r="N74" s="420"/>
      <c r="O74" s="420"/>
      <c r="P74" s="420"/>
    </row>
    <row r="75" spans="1:16" ht="13.8" thickBot="1" x14ac:dyDescent="0.3">
      <c r="A75" s="420"/>
      <c r="B75" s="420"/>
      <c r="C75" s="420"/>
      <c r="D75" s="420"/>
      <c r="E75" s="3132" t="s">
        <v>34</v>
      </c>
      <c r="F75" s="3133"/>
      <c r="G75" s="3133"/>
      <c r="H75" s="3133"/>
      <c r="I75" s="2439"/>
      <c r="J75" s="2446"/>
      <c r="K75" s="2439"/>
      <c r="L75" s="866"/>
      <c r="M75" s="10"/>
      <c r="N75" s="420"/>
      <c r="O75" s="420"/>
      <c r="P75" s="420"/>
    </row>
    <row r="76" spans="1:16" ht="13.8" thickBot="1" x14ac:dyDescent="0.3">
      <c r="A76" s="420"/>
      <c r="B76" s="420"/>
      <c r="C76" s="420"/>
      <c r="D76" s="420"/>
      <c r="E76" s="3525" t="s">
        <v>46</v>
      </c>
      <c r="F76" s="3526"/>
      <c r="G76" s="3526"/>
      <c r="H76" s="3527"/>
      <c r="I76" s="2447"/>
      <c r="J76" s="2448"/>
      <c r="K76" s="2447"/>
      <c r="L76" s="19"/>
      <c r="M76" s="420"/>
      <c r="N76" s="420"/>
      <c r="O76" s="420"/>
      <c r="P76" s="420"/>
    </row>
  </sheetData>
  <mergeCells count="70">
    <mergeCell ref="E75:H75"/>
    <mergeCell ref="E76:H76"/>
    <mergeCell ref="E63:H63"/>
    <mergeCell ref="E68:H68"/>
    <mergeCell ref="E74:H74"/>
    <mergeCell ref="E67:H67"/>
    <mergeCell ref="E69:H69"/>
    <mergeCell ref="E70:H70"/>
    <mergeCell ref="E71:H71"/>
    <mergeCell ref="E72:H72"/>
    <mergeCell ref="E73:H73"/>
    <mergeCell ref="E66:H66"/>
    <mergeCell ref="E59:K59"/>
    <mergeCell ref="E61:H61"/>
    <mergeCell ref="E62:H62"/>
    <mergeCell ref="E64:H64"/>
    <mergeCell ref="E65:H65"/>
    <mergeCell ref="C39:G39"/>
    <mergeCell ref="L39:P39"/>
    <mergeCell ref="B40:H40"/>
    <mergeCell ref="B41:H41"/>
    <mergeCell ref="A42:H42"/>
    <mergeCell ref="L42:P42"/>
    <mergeCell ref="E22:E30"/>
    <mergeCell ref="F22:F30"/>
    <mergeCell ref="G31:G32"/>
    <mergeCell ref="A33:A38"/>
    <mergeCell ref="B33:B38"/>
    <mergeCell ref="C33:C38"/>
    <mergeCell ref="E33:E38"/>
    <mergeCell ref="F33:F38"/>
    <mergeCell ref="G33:G38"/>
    <mergeCell ref="A31:A32"/>
    <mergeCell ref="B31:B32"/>
    <mergeCell ref="C31:C32"/>
    <mergeCell ref="D31:D32"/>
    <mergeCell ref="E31:E32"/>
    <mergeCell ref="F31:F32"/>
    <mergeCell ref="I5:I7"/>
    <mergeCell ref="J5:J7"/>
    <mergeCell ref="K5:K7"/>
    <mergeCell ref="G22:G30"/>
    <mergeCell ref="A9:A10"/>
    <mergeCell ref="A12:A13"/>
    <mergeCell ref="C12:K13"/>
    <mergeCell ref="A14:A21"/>
    <mergeCell ref="B14:B21"/>
    <mergeCell ref="C14:C21"/>
    <mergeCell ref="E14:E21"/>
    <mergeCell ref="F14:F21"/>
    <mergeCell ref="G14:G21"/>
    <mergeCell ref="A22:A30"/>
    <mergeCell ref="B22:B30"/>
    <mergeCell ref="C22:C30"/>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s>
  <pageMargins left="0.7" right="0.7" top="0.75" bottom="0.75" header="0.3" footer="0.3"/>
  <pageSetup paperSize="9" scale="8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647</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648</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649</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2"/>
  <sheetViews>
    <sheetView workbookViewId="0">
      <selection activeCell="L494" sqref="L49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7" ht="49.5" customHeight="1" x14ac:dyDescent="0.25">
      <c r="L1" s="2649" t="s">
        <v>830</v>
      </c>
      <c r="M1" s="2649"/>
      <c r="N1" s="2649"/>
      <c r="O1" s="2649"/>
      <c r="P1" s="466"/>
      <c r="Q1" s="79"/>
    </row>
    <row r="2" spans="1:17" ht="13.8" customHeight="1" x14ac:dyDescent="0.25">
      <c r="A2" s="2814" t="s">
        <v>758</v>
      </c>
      <c r="B2" s="2814"/>
      <c r="C2" s="2814"/>
      <c r="D2" s="2814"/>
      <c r="E2" s="2814"/>
      <c r="F2" s="2814"/>
      <c r="G2" s="2814"/>
      <c r="H2" s="2814"/>
      <c r="I2" s="2814"/>
      <c r="J2" s="2814"/>
      <c r="K2" s="2814"/>
      <c r="L2" s="2814"/>
      <c r="M2" s="2814"/>
      <c r="N2" s="2814"/>
      <c r="O2" s="376"/>
      <c r="P2" s="376"/>
    </row>
    <row r="3" spans="1:17" ht="13.8" x14ac:dyDescent="0.25">
      <c r="A3" s="2815" t="s">
        <v>35</v>
      </c>
      <c r="B3" s="2815"/>
      <c r="C3" s="2815"/>
      <c r="D3" s="2815"/>
      <c r="E3" s="2815"/>
      <c r="F3" s="2815"/>
      <c r="G3" s="2815"/>
      <c r="H3" s="2815"/>
      <c r="I3" s="2815"/>
      <c r="J3" s="2815"/>
      <c r="K3" s="2815"/>
      <c r="L3" s="2815"/>
      <c r="M3" s="2815"/>
      <c r="N3" s="2815"/>
      <c r="O3" s="2815"/>
      <c r="P3" s="2815"/>
    </row>
    <row r="4" spans="1:17" ht="16.2" thickBot="1" x14ac:dyDescent="0.35">
      <c r="A4" s="374"/>
      <c r="B4" s="374"/>
      <c r="C4" s="374"/>
      <c r="D4" s="374"/>
      <c r="E4" s="374"/>
      <c r="F4" s="374"/>
      <c r="G4" s="374"/>
      <c r="H4" s="374"/>
      <c r="I4" s="374"/>
      <c r="J4" s="374"/>
      <c r="K4" s="374"/>
      <c r="L4" s="375"/>
      <c r="M4" s="374"/>
      <c r="N4" s="373"/>
      <c r="O4" s="2816" t="s">
        <v>389</v>
      </c>
      <c r="P4" s="2816"/>
    </row>
    <row r="5" spans="1:17" ht="14.4" customHeight="1" thickBot="1" x14ac:dyDescent="0.3">
      <c r="A5" s="2768" t="s">
        <v>0</v>
      </c>
      <c r="B5" s="2768" t="s">
        <v>1</v>
      </c>
      <c r="C5" s="2796" t="s">
        <v>2</v>
      </c>
      <c r="D5" s="2768" t="s">
        <v>32</v>
      </c>
      <c r="E5" s="2771" t="s">
        <v>54</v>
      </c>
      <c r="F5" s="2799" t="s">
        <v>3</v>
      </c>
      <c r="G5" s="2796" t="s">
        <v>4</v>
      </c>
      <c r="H5" s="2799" t="s">
        <v>5</v>
      </c>
      <c r="I5" s="2802" t="s">
        <v>771</v>
      </c>
      <c r="J5" s="2799" t="s">
        <v>68</v>
      </c>
      <c r="K5" s="2799" t="s">
        <v>667</v>
      </c>
      <c r="L5" s="2805" t="s">
        <v>11</v>
      </c>
      <c r="M5" s="2806"/>
      <c r="N5" s="2806"/>
      <c r="O5" s="2806"/>
      <c r="P5" s="2807"/>
    </row>
    <row r="6" spans="1:17" ht="13.8" x14ac:dyDescent="0.25">
      <c r="A6" s="2769"/>
      <c r="B6" s="2769"/>
      <c r="C6" s="2797"/>
      <c r="D6" s="2769"/>
      <c r="E6" s="2772"/>
      <c r="F6" s="2800"/>
      <c r="G6" s="2797"/>
      <c r="H6" s="2800"/>
      <c r="I6" s="2803"/>
      <c r="J6" s="2800"/>
      <c r="K6" s="2800"/>
      <c r="L6" s="2808" t="s">
        <v>37</v>
      </c>
      <c r="M6" s="2810" t="s">
        <v>36</v>
      </c>
      <c r="N6" s="2812" t="s">
        <v>38</v>
      </c>
      <c r="O6" s="2812"/>
      <c r="P6" s="2813"/>
    </row>
    <row r="7" spans="1:17" ht="136.19999999999999" customHeight="1" thickBot="1" x14ac:dyDescent="0.3">
      <c r="A7" s="2770"/>
      <c r="B7" s="2770"/>
      <c r="C7" s="2798"/>
      <c r="D7" s="2770"/>
      <c r="E7" s="2773"/>
      <c r="F7" s="2801"/>
      <c r="G7" s="2798"/>
      <c r="H7" s="2801"/>
      <c r="I7" s="2804"/>
      <c r="J7" s="2801"/>
      <c r="K7" s="2801"/>
      <c r="L7" s="2809"/>
      <c r="M7" s="2811"/>
      <c r="N7" s="372" t="s">
        <v>759</v>
      </c>
      <c r="O7" s="372" t="s">
        <v>760</v>
      </c>
      <c r="P7" s="371" t="s">
        <v>761</v>
      </c>
    </row>
    <row r="8" spans="1:17" ht="14.4" thickBot="1" x14ac:dyDescent="0.3">
      <c r="A8" s="215" t="s">
        <v>6</v>
      </c>
      <c r="B8" s="214"/>
      <c r="C8" s="323" t="s">
        <v>334</v>
      </c>
      <c r="D8" s="211"/>
      <c r="E8" s="322"/>
      <c r="F8" s="211"/>
      <c r="G8" s="211"/>
      <c r="H8" s="211"/>
      <c r="I8" s="211"/>
      <c r="J8" s="210"/>
      <c r="K8" s="211"/>
      <c r="L8" s="212"/>
      <c r="M8" s="212"/>
      <c r="N8" s="211"/>
      <c r="O8" s="210"/>
      <c r="P8" s="209"/>
    </row>
    <row r="9" spans="1:17" ht="28.2" thickBot="1" x14ac:dyDescent="0.3">
      <c r="A9" s="235"/>
      <c r="B9" s="234"/>
      <c r="C9" s="232"/>
      <c r="D9" s="232"/>
      <c r="E9" s="233"/>
      <c r="F9" s="232"/>
      <c r="G9" s="232"/>
      <c r="H9" s="232"/>
      <c r="I9" s="232"/>
      <c r="J9" s="232"/>
      <c r="K9" s="232"/>
      <c r="L9" s="231" t="s">
        <v>333</v>
      </c>
      <c r="M9" s="192" t="s">
        <v>69</v>
      </c>
      <c r="N9" s="191">
        <v>3</v>
      </c>
      <c r="O9" s="370">
        <v>1</v>
      </c>
      <c r="P9" s="1581"/>
    </row>
    <row r="10" spans="1:17" ht="14.4" thickBot="1" x14ac:dyDescent="0.3">
      <c r="A10" s="196" t="s">
        <v>6</v>
      </c>
      <c r="B10" s="230" t="s">
        <v>6</v>
      </c>
      <c r="C10" s="229" t="s">
        <v>332</v>
      </c>
      <c r="D10" s="228"/>
      <c r="E10" s="228"/>
      <c r="F10" s="228"/>
      <c r="G10" s="228"/>
      <c r="H10" s="228"/>
      <c r="I10" s="228"/>
      <c r="J10" s="228"/>
      <c r="K10" s="228"/>
      <c r="L10" s="228"/>
      <c r="M10" s="228"/>
      <c r="N10" s="1582"/>
      <c r="O10" s="2780"/>
      <c r="P10" s="2781"/>
    </row>
    <row r="11" spans="1:17" ht="42" thickBot="1" x14ac:dyDescent="0.3">
      <c r="A11" s="196"/>
      <c r="B11" s="195"/>
      <c r="C11" s="194"/>
      <c r="D11" s="194"/>
      <c r="E11" s="194"/>
      <c r="F11" s="194"/>
      <c r="G11" s="194"/>
      <c r="H11" s="194"/>
      <c r="I11" s="194"/>
      <c r="J11" s="194"/>
      <c r="K11" s="194"/>
      <c r="L11" s="193" t="s">
        <v>331</v>
      </c>
      <c r="M11" s="192" t="s">
        <v>69</v>
      </c>
      <c r="N11" s="191">
        <v>4</v>
      </c>
      <c r="O11" s="370">
        <v>1</v>
      </c>
      <c r="P11" s="369"/>
    </row>
    <row r="12" spans="1:17" ht="13.95" customHeight="1" x14ac:dyDescent="0.25">
      <c r="A12" s="226" t="s">
        <v>6</v>
      </c>
      <c r="B12" s="2782" t="s">
        <v>6</v>
      </c>
      <c r="C12" s="225" t="s">
        <v>6</v>
      </c>
      <c r="D12" s="994"/>
      <c r="E12" s="2785" t="s">
        <v>330</v>
      </c>
      <c r="F12" s="2788" t="s">
        <v>62</v>
      </c>
      <c r="G12" s="2791" t="s">
        <v>240</v>
      </c>
      <c r="H12" s="188" t="s">
        <v>48</v>
      </c>
      <c r="I12" s="170">
        <f t="shared" ref="I12:K16" si="0">I18+I24+I30+I36</f>
        <v>805.1</v>
      </c>
      <c r="J12" s="170">
        <f t="shared" si="0"/>
        <v>150</v>
      </c>
      <c r="K12" s="170">
        <f t="shared" si="0"/>
        <v>0</v>
      </c>
      <c r="L12" s="368" t="s">
        <v>239</v>
      </c>
      <c r="M12" s="167" t="s">
        <v>69</v>
      </c>
      <c r="N12" s="182">
        <v>1</v>
      </c>
      <c r="O12" s="182">
        <v>1</v>
      </c>
      <c r="P12" s="181"/>
    </row>
    <row r="13" spans="1:17" ht="13.95" customHeight="1" x14ac:dyDescent="0.25">
      <c r="A13" s="224"/>
      <c r="B13" s="2783"/>
      <c r="C13" s="223"/>
      <c r="D13" s="995"/>
      <c r="E13" s="2786"/>
      <c r="F13" s="2789"/>
      <c r="G13" s="2792"/>
      <c r="H13" s="187" t="s">
        <v>57</v>
      </c>
      <c r="I13" s="163">
        <f t="shared" si="0"/>
        <v>1336.8</v>
      </c>
      <c r="J13" s="163">
        <f t="shared" si="0"/>
        <v>0</v>
      </c>
      <c r="K13" s="163">
        <f t="shared" si="0"/>
        <v>0</v>
      </c>
      <c r="L13" s="2794" t="s">
        <v>622</v>
      </c>
      <c r="M13" s="180" t="s">
        <v>300</v>
      </c>
      <c r="N13" s="158">
        <v>1</v>
      </c>
      <c r="O13" s="158">
        <v>1</v>
      </c>
      <c r="P13" s="220"/>
    </row>
    <row r="14" spans="1:17" ht="29.4" customHeight="1" x14ac:dyDescent="0.25">
      <c r="A14" s="224"/>
      <c r="B14" s="2783"/>
      <c r="C14" s="223"/>
      <c r="D14" s="995"/>
      <c r="E14" s="2786"/>
      <c r="F14" s="2789"/>
      <c r="G14" s="2792"/>
      <c r="H14" s="187" t="s">
        <v>230</v>
      </c>
      <c r="I14" s="163">
        <f t="shared" si="0"/>
        <v>0</v>
      </c>
      <c r="J14" s="163">
        <f t="shared" si="0"/>
        <v>0</v>
      </c>
      <c r="K14" s="163">
        <f t="shared" si="0"/>
        <v>0</v>
      </c>
      <c r="L14" s="2795"/>
      <c r="M14" s="180"/>
      <c r="N14" s="158"/>
      <c r="O14" s="158"/>
      <c r="P14" s="220"/>
    </row>
    <row r="15" spans="1:17" ht="13.8" x14ac:dyDescent="0.25">
      <c r="A15" s="224"/>
      <c r="B15" s="2783"/>
      <c r="C15" s="223"/>
      <c r="D15" s="995"/>
      <c r="E15" s="2786"/>
      <c r="F15" s="2789"/>
      <c r="G15" s="2792"/>
      <c r="H15" s="187" t="s">
        <v>55</v>
      </c>
      <c r="I15" s="163">
        <f t="shared" si="0"/>
        <v>1341</v>
      </c>
      <c r="J15" s="163">
        <f t="shared" si="0"/>
        <v>11.5</v>
      </c>
      <c r="K15" s="163">
        <f t="shared" si="0"/>
        <v>0</v>
      </c>
      <c r="L15" s="1011"/>
      <c r="M15" s="180"/>
      <c r="N15" s="159"/>
      <c r="O15" s="159"/>
      <c r="P15" s="1013"/>
    </row>
    <row r="16" spans="1:17" ht="14.4" thickBot="1" x14ac:dyDescent="0.3">
      <c r="A16" s="224"/>
      <c r="B16" s="2783"/>
      <c r="C16" s="223"/>
      <c r="D16" s="995"/>
      <c r="E16" s="2786"/>
      <c r="F16" s="2789"/>
      <c r="G16" s="2792"/>
      <c r="H16" s="186" t="s">
        <v>229</v>
      </c>
      <c r="I16" s="179">
        <f t="shared" si="0"/>
        <v>1627</v>
      </c>
      <c r="J16" s="179">
        <f t="shared" si="0"/>
        <v>873</v>
      </c>
      <c r="K16" s="179">
        <f t="shared" si="0"/>
        <v>2743</v>
      </c>
      <c r="L16" s="1010"/>
      <c r="M16" s="177"/>
      <c r="N16" s="176"/>
      <c r="O16" s="176"/>
      <c r="P16" s="175"/>
    </row>
    <row r="17" spans="1:16" ht="17.399999999999999" customHeight="1" thickBot="1" x14ac:dyDescent="0.3">
      <c r="A17" s="952"/>
      <c r="B17" s="2784"/>
      <c r="C17" s="221"/>
      <c r="D17" s="996"/>
      <c r="E17" s="2787"/>
      <c r="F17" s="2790"/>
      <c r="G17" s="2793"/>
      <c r="H17" s="153" t="s">
        <v>7</v>
      </c>
      <c r="I17" s="152">
        <f>SUM(I12:I16)</f>
        <v>5109.8999999999996</v>
      </c>
      <c r="J17" s="152">
        <f>SUM(J12:J16)</f>
        <v>1034.5</v>
      </c>
      <c r="K17" s="152">
        <f>SUM(K12:K16)</f>
        <v>2743</v>
      </c>
      <c r="L17" s="151"/>
      <c r="M17" s="150"/>
      <c r="N17" s="149"/>
      <c r="O17" s="149"/>
      <c r="P17" s="148"/>
    </row>
    <row r="18" spans="1:16" ht="13.95" customHeight="1" x14ac:dyDescent="0.25">
      <c r="A18" s="1000"/>
      <c r="B18" s="1003"/>
      <c r="C18" s="994"/>
      <c r="D18" s="953"/>
      <c r="E18" s="2817" t="s">
        <v>762</v>
      </c>
      <c r="F18" s="2820" t="s">
        <v>329</v>
      </c>
      <c r="G18" s="2791" t="s">
        <v>328</v>
      </c>
      <c r="H18" s="171" t="s">
        <v>48</v>
      </c>
      <c r="I18" s="170">
        <v>800</v>
      </c>
      <c r="J18" s="170">
        <v>0</v>
      </c>
      <c r="K18" s="169">
        <v>0</v>
      </c>
      <c r="L18" s="168" t="s">
        <v>237</v>
      </c>
      <c r="M18" s="167" t="s">
        <v>69</v>
      </c>
      <c r="N18" s="182">
        <v>1</v>
      </c>
      <c r="O18" s="166"/>
      <c r="P18" s="165"/>
    </row>
    <row r="19" spans="1:16" ht="13.8" x14ac:dyDescent="0.25">
      <c r="A19" s="1001"/>
      <c r="B19" s="993"/>
      <c r="C19" s="995"/>
      <c r="D19" s="954"/>
      <c r="E19" s="2818"/>
      <c r="F19" s="2821"/>
      <c r="G19" s="2792"/>
      <c r="H19" s="164" t="s">
        <v>57</v>
      </c>
      <c r="I19" s="163">
        <v>500</v>
      </c>
      <c r="J19" s="163"/>
      <c r="K19" s="162"/>
      <c r="L19" s="161" t="s">
        <v>327</v>
      </c>
      <c r="M19" s="160" t="s">
        <v>69</v>
      </c>
      <c r="N19" s="158">
        <v>1</v>
      </c>
      <c r="O19" s="159"/>
      <c r="P19" s="1013"/>
    </row>
    <row r="20" spans="1:16" ht="13.8" x14ac:dyDescent="0.25">
      <c r="A20" s="1001"/>
      <c r="B20" s="993"/>
      <c r="C20" s="995"/>
      <c r="D20" s="954"/>
      <c r="E20" s="2818"/>
      <c r="F20" s="2821"/>
      <c r="G20" s="2792"/>
      <c r="H20" s="164" t="s">
        <v>230</v>
      </c>
      <c r="I20" s="163"/>
      <c r="J20" s="163"/>
      <c r="K20" s="162"/>
      <c r="L20" s="1011"/>
      <c r="M20" s="180"/>
      <c r="N20" s="158"/>
      <c r="O20" s="159"/>
      <c r="P20" s="1013"/>
    </row>
    <row r="21" spans="1:16" ht="13.8" x14ac:dyDescent="0.25">
      <c r="A21" s="1001"/>
      <c r="B21" s="993"/>
      <c r="C21" s="995"/>
      <c r="D21" s="954"/>
      <c r="E21" s="2818"/>
      <c r="F21" s="2821"/>
      <c r="G21" s="2792"/>
      <c r="H21" s="164" t="s">
        <v>55</v>
      </c>
      <c r="I21" s="163">
        <v>800</v>
      </c>
      <c r="J21" s="163">
        <v>0</v>
      </c>
      <c r="K21" s="162">
        <v>0</v>
      </c>
      <c r="L21" s="1011"/>
      <c r="M21" s="180"/>
      <c r="N21" s="158"/>
      <c r="O21" s="159"/>
      <c r="P21" s="1013"/>
    </row>
    <row r="22" spans="1:16" ht="14.4" thickBot="1" x14ac:dyDescent="0.3">
      <c r="A22" s="1001"/>
      <c r="B22" s="993"/>
      <c r="C22" s="995"/>
      <c r="D22" s="954"/>
      <c r="E22" s="2818"/>
      <c r="F22" s="2821"/>
      <c r="G22" s="2792"/>
      <c r="H22" s="157" t="s">
        <v>229</v>
      </c>
      <c r="I22" s="179">
        <v>1627</v>
      </c>
      <c r="J22" s="179">
        <v>0</v>
      </c>
      <c r="K22" s="178">
        <v>0</v>
      </c>
      <c r="L22" s="1010"/>
      <c r="M22" s="177"/>
      <c r="N22" s="176"/>
      <c r="O22" s="176"/>
      <c r="P22" s="175"/>
    </row>
    <row r="23" spans="1:16" ht="14.4" customHeight="1" thickBot="1" x14ac:dyDescent="0.3">
      <c r="A23" s="1002"/>
      <c r="B23" s="1004"/>
      <c r="C23" s="1014"/>
      <c r="D23" s="955"/>
      <c r="E23" s="2819"/>
      <c r="F23" s="2822"/>
      <c r="G23" s="2793"/>
      <c r="H23" s="153" t="s">
        <v>7</v>
      </c>
      <c r="I23" s="152">
        <f>SUM(I18:I22)</f>
        <v>3727</v>
      </c>
      <c r="J23" s="152">
        <f>SUM(J18:J22)</f>
        <v>0</v>
      </c>
      <c r="K23" s="152">
        <f>SUM(K18:K22)</f>
        <v>0</v>
      </c>
      <c r="L23" s="339"/>
      <c r="M23" s="338"/>
      <c r="N23" s="289"/>
      <c r="O23" s="149"/>
      <c r="P23" s="148"/>
    </row>
    <row r="24" spans="1:16" ht="13.95" customHeight="1" x14ac:dyDescent="0.25">
      <c r="A24" s="1000"/>
      <c r="B24" s="1003"/>
      <c r="C24" s="994"/>
      <c r="D24" s="953"/>
      <c r="E24" s="2817" t="s">
        <v>399</v>
      </c>
      <c r="F24" s="2774" t="s">
        <v>1001</v>
      </c>
      <c r="G24" s="2777" t="s">
        <v>240</v>
      </c>
      <c r="H24" s="171" t="s">
        <v>48</v>
      </c>
      <c r="I24" s="170"/>
      <c r="J24" s="170"/>
      <c r="K24" s="169"/>
      <c r="L24" s="168" t="s">
        <v>763</v>
      </c>
      <c r="M24" s="167" t="s">
        <v>69</v>
      </c>
      <c r="N24" s="182">
        <v>1</v>
      </c>
      <c r="O24" s="182"/>
      <c r="P24" s="181"/>
    </row>
    <row r="25" spans="1:16" ht="13.8" x14ac:dyDescent="0.25">
      <c r="A25" s="1001"/>
      <c r="B25" s="993"/>
      <c r="C25" s="995"/>
      <c r="D25" s="954"/>
      <c r="E25" s="2818"/>
      <c r="F25" s="2775"/>
      <c r="G25" s="2778"/>
      <c r="H25" s="164" t="s">
        <v>57</v>
      </c>
      <c r="I25" s="163">
        <v>34</v>
      </c>
      <c r="J25" s="163">
        <v>0</v>
      </c>
      <c r="K25" s="162">
        <v>0</v>
      </c>
      <c r="L25" s="161"/>
      <c r="M25" s="160"/>
      <c r="N25" s="158"/>
      <c r="O25" s="158"/>
      <c r="P25" s="220"/>
    </row>
    <row r="26" spans="1:16" ht="13.8" x14ac:dyDescent="0.25">
      <c r="A26" s="1001"/>
      <c r="B26" s="993"/>
      <c r="C26" s="995"/>
      <c r="D26" s="954"/>
      <c r="E26" s="2818"/>
      <c r="F26" s="2775"/>
      <c r="G26" s="2778"/>
      <c r="H26" s="164" t="s">
        <v>230</v>
      </c>
      <c r="I26" s="163"/>
      <c r="J26" s="163"/>
      <c r="K26" s="162"/>
      <c r="L26" s="1011"/>
      <c r="M26" s="180"/>
      <c r="N26" s="158"/>
      <c r="O26" s="158"/>
      <c r="P26" s="220"/>
    </row>
    <row r="27" spans="1:16" ht="13.8" x14ac:dyDescent="0.25">
      <c r="A27" s="1001"/>
      <c r="B27" s="993"/>
      <c r="C27" s="995"/>
      <c r="D27" s="954"/>
      <c r="E27" s="2818"/>
      <c r="F27" s="2775"/>
      <c r="G27" s="2778"/>
      <c r="H27" s="164" t="s">
        <v>55</v>
      </c>
      <c r="I27" s="163">
        <v>0</v>
      </c>
      <c r="J27" s="163">
        <v>0</v>
      </c>
      <c r="K27" s="162">
        <v>0</v>
      </c>
      <c r="L27" s="1011"/>
      <c r="M27" s="180"/>
      <c r="N27" s="158"/>
      <c r="O27" s="158"/>
      <c r="P27" s="220"/>
    </row>
    <row r="28" spans="1:16" ht="14.4" thickBot="1" x14ac:dyDescent="0.3">
      <c r="A28" s="1001"/>
      <c r="B28" s="993"/>
      <c r="C28" s="995"/>
      <c r="D28" s="954"/>
      <c r="E28" s="2818"/>
      <c r="F28" s="2775"/>
      <c r="G28" s="2778"/>
      <c r="H28" s="157" t="s">
        <v>229</v>
      </c>
      <c r="I28" s="179"/>
      <c r="J28" s="179"/>
      <c r="K28" s="178"/>
      <c r="L28" s="1010"/>
      <c r="M28" s="177"/>
      <c r="N28" s="176"/>
      <c r="O28" s="176"/>
      <c r="P28" s="175"/>
    </row>
    <row r="29" spans="1:16" ht="18.600000000000001" customHeight="1" thickBot="1" x14ac:dyDescent="0.3">
      <c r="A29" s="1002"/>
      <c r="B29" s="1004"/>
      <c r="C29" s="1014"/>
      <c r="D29" s="955"/>
      <c r="E29" s="2819"/>
      <c r="F29" s="2776"/>
      <c r="G29" s="2779"/>
      <c r="H29" s="153" t="s">
        <v>7</v>
      </c>
      <c r="I29" s="152">
        <f>SUM(I24:I28)</f>
        <v>34</v>
      </c>
      <c r="J29" s="152">
        <f>SUM(J24:J28)</f>
        <v>0</v>
      </c>
      <c r="K29" s="152">
        <f>SUM(K24:K28)</f>
        <v>0</v>
      </c>
      <c r="L29" s="339"/>
      <c r="M29" s="338"/>
      <c r="N29" s="289"/>
      <c r="O29" s="289"/>
      <c r="P29" s="337"/>
    </row>
    <row r="30" spans="1:16" ht="13.95" customHeight="1" x14ac:dyDescent="0.25">
      <c r="A30" s="1000"/>
      <c r="B30" s="1003"/>
      <c r="C30" s="994"/>
      <c r="D30" s="953"/>
      <c r="E30" s="2817" t="s">
        <v>623</v>
      </c>
      <c r="F30" s="2788" t="s">
        <v>62</v>
      </c>
      <c r="G30" s="2791" t="s">
        <v>266</v>
      </c>
      <c r="H30" s="171" t="s">
        <v>48</v>
      </c>
      <c r="I30" s="170">
        <v>5.0999999999999996</v>
      </c>
      <c r="J30" s="170">
        <v>150</v>
      </c>
      <c r="K30" s="169">
        <v>0</v>
      </c>
      <c r="L30" s="168" t="s">
        <v>324</v>
      </c>
      <c r="M30" s="167" t="s">
        <v>69</v>
      </c>
      <c r="N30" s="182"/>
      <c r="O30" s="182">
        <v>1</v>
      </c>
      <c r="P30" s="367"/>
    </row>
    <row r="31" spans="1:16" ht="13.8" x14ac:dyDescent="0.25">
      <c r="A31" s="1001"/>
      <c r="B31" s="993"/>
      <c r="C31" s="995"/>
      <c r="D31" s="954"/>
      <c r="E31" s="2818"/>
      <c r="F31" s="2789"/>
      <c r="G31" s="2792"/>
      <c r="H31" s="164" t="s">
        <v>57</v>
      </c>
      <c r="I31" s="163">
        <v>710</v>
      </c>
      <c r="J31" s="163"/>
      <c r="K31" s="162"/>
      <c r="L31" s="361" t="s">
        <v>326</v>
      </c>
      <c r="M31" s="160" t="s">
        <v>69</v>
      </c>
      <c r="N31" s="366"/>
      <c r="O31" s="350">
        <v>1</v>
      </c>
      <c r="P31" s="365"/>
    </row>
    <row r="32" spans="1:16" ht="13.8" x14ac:dyDescent="0.25">
      <c r="A32" s="1001"/>
      <c r="B32" s="993"/>
      <c r="C32" s="995"/>
      <c r="D32" s="954"/>
      <c r="E32" s="2818"/>
      <c r="F32" s="2789"/>
      <c r="G32" s="2792"/>
      <c r="H32" s="164" t="s">
        <v>230</v>
      </c>
      <c r="I32" s="163"/>
      <c r="J32" s="163"/>
      <c r="K32" s="162"/>
      <c r="L32" s="364"/>
      <c r="M32" s="363"/>
      <c r="N32" s="362"/>
      <c r="O32" s="362"/>
      <c r="P32" s="1583"/>
    </row>
    <row r="33" spans="1:16" ht="13.8" x14ac:dyDescent="0.25">
      <c r="A33" s="1001"/>
      <c r="B33" s="993"/>
      <c r="C33" s="995"/>
      <c r="D33" s="954"/>
      <c r="E33" s="2818"/>
      <c r="F33" s="2789"/>
      <c r="G33" s="2792"/>
      <c r="H33" s="164" t="s">
        <v>55</v>
      </c>
      <c r="I33" s="163">
        <v>541</v>
      </c>
      <c r="J33" s="163">
        <v>11.5</v>
      </c>
      <c r="K33" s="162">
        <v>0</v>
      </c>
      <c r="L33" s="1011"/>
      <c r="M33" s="180"/>
      <c r="N33" s="158"/>
      <c r="O33" s="158"/>
      <c r="P33" s="220"/>
    </row>
    <row r="34" spans="1:16" ht="14.4" thickBot="1" x14ac:dyDescent="0.3">
      <c r="A34" s="1001"/>
      <c r="B34" s="993"/>
      <c r="C34" s="995"/>
      <c r="D34" s="954"/>
      <c r="E34" s="2818"/>
      <c r="F34" s="2789"/>
      <c r="G34" s="2792"/>
      <c r="H34" s="157" t="s">
        <v>229</v>
      </c>
      <c r="I34" s="179"/>
      <c r="J34" s="179"/>
      <c r="K34" s="178"/>
      <c r="L34" s="1010"/>
      <c r="M34" s="177"/>
      <c r="N34" s="176"/>
      <c r="O34" s="176"/>
      <c r="P34" s="175"/>
    </row>
    <row r="35" spans="1:16" ht="14.4" thickBot="1" x14ac:dyDescent="0.3">
      <c r="A35" s="1002"/>
      <c r="B35" s="1004"/>
      <c r="C35" s="1014"/>
      <c r="D35" s="955"/>
      <c r="E35" s="2819"/>
      <c r="F35" s="2790"/>
      <c r="G35" s="2793"/>
      <c r="H35" s="153" t="s">
        <v>7</v>
      </c>
      <c r="I35" s="152">
        <f>SUM(I30:I34)</f>
        <v>1256.0999999999999</v>
      </c>
      <c r="J35" s="152">
        <f>SUM(J30:J34)</f>
        <v>161.5</v>
      </c>
      <c r="K35" s="152">
        <f>SUM(K30:K34)</f>
        <v>0</v>
      </c>
      <c r="L35" s="339"/>
      <c r="M35" s="338"/>
      <c r="N35" s="289"/>
      <c r="O35" s="289"/>
      <c r="P35" s="337"/>
    </row>
    <row r="36" spans="1:16" ht="13.95" customHeight="1" x14ac:dyDescent="0.25">
      <c r="A36" s="1000"/>
      <c r="B36" s="1003"/>
      <c r="C36" s="994"/>
      <c r="D36" s="953"/>
      <c r="E36" s="2817" t="s">
        <v>400</v>
      </c>
      <c r="F36" s="2788" t="s">
        <v>62</v>
      </c>
      <c r="G36" s="2791" t="s">
        <v>248</v>
      </c>
      <c r="H36" s="171" t="s">
        <v>48</v>
      </c>
      <c r="I36" s="170"/>
      <c r="J36" s="170"/>
      <c r="K36" s="169"/>
      <c r="L36" s="168" t="s">
        <v>324</v>
      </c>
      <c r="M36" s="167" t="s">
        <v>69</v>
      </c>
      <c r="N36" s="182"/>
      <c r="O36" s="182"/>
      <c r="P36" s="181"/>
    </row>
    <row r="37" spans="1:16" ht="13.8" x14ac:dyDescent="0.25">
      <c r="A37" s="1001"/>
      <c r="B37" s="993"/>
      <c r="C37" s="995"/>
      <c r="D37" s="954"/>
      <c r="E37" s="2818"/>
      <c r="F37" s="2789"/>
      <c r="G37" s="2792"/>
      <c r="H37" s="164" t="s">
        <v>57</v>
      </c>
      <c r="I37" s="163">
        <v>92.8</v>
      </c>
      <c r="J37" s="163"/>
      <c r="K37" s="162"/>
      <c r="L37" s="161" t="s">
        <v>325</v>
      </c>
      <c r="M37" s="160" t="s">
        <v>300</v>
      </c>
      <c r="N37" s="158">
        <v>1</v>
      </c>
      <c r="O37" s="158"/>
      <c r="P37" s="220"/>
    </row>
    <row r="38" spans="1:16" ht="13.8" x14ac:dyDescent="0.25">
      <c r="A38" s="1001"/>
      <c r="B38" s="993"/>
      <c r="C38" s="995"/>
      <c r="D38" s="954"/>
      <c r="E38" s="2818"/>
      <c r="F38" s="2789"/>
      <c r="G38" s="2792"/>
      <c r="H38" s="164" t="s">
        <v>230</v>
      </c>
      <c r="I38" s="163"/>
      <c r="J38" s="163"/>
      <c r="K38" s="162"/>
      <c r="L38" s="361"/>
      <c r="M38" s="180"/>
      <c r="N38" s="158"/>
      <c r="O38" s="158"/>
      <c r="P38" s="220"/>
    </row>
    <row r="39" spans="1:16" ht="13.8" x14ac:dyDescent="0.25">
      <c r="A39" s="1001"/>
      <c r="B39" s="993"/>
      <c r="C39" s="995"/>
      <c r="D39" s="954"/>
      <c r="E39" s="2818"/>
      <c r="F39" s="2789"/>
      <c r="G39" s="2792"/>
      <c r="H39" s="164" t="s">
        <v>55</v>
      </c>
      <c r="I39" s="163"/>
      <c r="J39" s="163"/>
      <c r="K39" s="162"/>
      <c r="L39" s="1011"/>
      <c r="M39" s="180"/>
      <c r="N39" s="158"/>
      <c r="O39" s="158"/>
      <c r="P39" s="220"/>
    </row>
    <row r="40" spans="1:16" ht="14.4" thickBot="1" x14ac:dyDescent="0.3">
      <c r="A40" s="1001"/>
      <c r="B40" s="993"/>
      <c r="C40" s="995"/>
      <c r="D40" s="954"/>
      <c r="E40" s="2818"/>
      <c r="F40" s="2789"/>
      <c r="G40" s="2792"/>
      <c r="H40" s="157" t="s">
        <v>229</v>
      </c>
      <c r="I40" s="179"/>
      <c r="J40" s="179">
        <v>873</v>
      </c>
      <c r="K40" s="178">
        <v>2743</v>
      </c>
      <c r="L40" s="1010"/>
      <c r="M40" s="177"/>
      <c r="N40" s="176"/>
      <c r="O40" s="176"/>
      <c r="P40" s="175"/>
    </row>
    <row r="41" spans="1:16" ht="14.4" thickBot="1" x14ac:dyDescent="0.3">
      <c r="A41" s="1002"/>
      <c r="B41" s="1004"/>
      <c r="C41" s="1014"/>
      <c r="D41" s="955"/>
      <c r="E41" s="2819"/>
      <c r="F41" s="2790"/>
      <c r="G41" s="2793"/>
      <c r="H41" s="153" t="s">
        <v>7</v>
      </c>
      <c r="I41" s="152">
        <f>SUM(I36:I40)</f>
        <v>92.8</v>
      </c>
      <c r="J41" s="152">
        <f>SUM(J36:J40)</f>
        <v>873</v>
      </c>
      <c r="K41" s="152">
        <f>SUM(K36:K40)</f>
        <v>2743</v>
      </c>
      <c r="L41" s="339"/>
      <c r="M41" s="338"/>
      <c r="N41" s="289"/>
      <c r="O41" s="289"/>
      <c r="P41" s="1584"/>
    </row>
    <row r="42" spans="1:16" ht="13.95" customHeight="1" x14ac:dyDescent="0.25">
      <c r="A42" s="226" t="s">
        <v>6</v>
      </c>
      <c r="B42" s="2782" t="s">
        <v>6</v>
      </c>
      <c r="C42" s="225" t="s">
        <v>8</v>
      </c>
      <c r="D42" s="994"/>
      <c r="E42" s="2817" t="s">
        <v>841</v>
      </c>
      <c r="F42" s="2788" t="s">
        <v>62</v>
      </c>
      <c r="G42" s="2791" t="s">
        <v>240</v>
      </c>
      <c r="H42" s="188" t="s">
        <v>48</v>
      </c>
      <c r="I42" s="170">
        <f t="shared" ref="I42:K46" si="1">I48+I54</f>
        <v>0</v>
      </c>
      <c r="J42" s="170">
        <f t="shared" si="1"/>
        <v>0</v>
      </c>
      <c r="K42" s="170">
        <f t="shared" si="1"/>
        <v>0</v>
      </c>
      <c r="L42" s="360" t="s">
        <v>239</v>
      </c>
      <c r="M42" s="359" t="s">
        <v>69</v>
      </c>
      <c r="N42" s="158">
        <v>2</v>
      </c>
      <c r="O42" s="158"/>
      <c r="P42" s="220"/>
    </row>
    <row r="43" spans="1:16" ht="13.8" x14ac:dyDescent="0.25">
      <c r="A43" s="224"/>
      <c r="B43" s="2783"/>
      <c r="C43" s="223"/>
      <c r="D43" s="995"/>
      <c r="E43" s="2818"/>
      <c r="F43" s="2789"/>
      <c r="G43" s="2792"/>
      <c r="H43" s="187" t="s">
        <v>57</v>
      </c>
      <c r="I43" s="163">
        <f t="shared" si="1"/>
        <v>0</v>
      </c>
      <c r="J43" s="163">
        <f t="shared" si="1"/>
        <v>0</v>
      </c>
      <c r="K43" s="163">
        <f t="shared" si="1"/>
        <v>0</v>
      </c>
      <c r="L43" s="319" t="s">
        <v>323</v>
      </c>
      <c r="M43" s="180" t="s">
        <v>69</v>
      </c>
      <c r="N43" s="158">
        <v>2</v>
      </c>
      <c r="O43" s="158"/>
      <c r="P43" s="220"/>
    </row>
    <row r="44" spans="1:16" ht="13.8" x14ac:dyDescent="0.25">
      <c r="A44" s="224"/>
      <c r="B44" s="2783"/>
      <c r="C44" s="223"/>
      <c r="D44" s="995"/>
      <c r="E44" s="2818"/>
      <c r="F44" s="2789"/>
      <c r="G44" s="2792"/>
      <c r="H44" s="187" t="s">
        <v>230</v>
      </c>
      <c r="I44" s="163">
        <f t="shared" si="1"/>
        <v>0</v>
      </c>
      <c r="J44" s="163">
        <f t="shared" si="1"/>
        <v>0</v>
      </c>
      <c r="K44" s="163">
        <f t="shared" si="1"/>
        <v>0</v>
      </c>
      <c r="L44" s="318"/>
      <c r="M44" s="180"/>
      <c r="N44" s="158"/>
      <c r="O44" s="158"/>
      <c r="P44" s="220"/>
    </row>
    <row r="45" spans="1:16" ht="13.8" x14ac:dyDescent="0.25">
      <c r="A45" s="224"/>
      <c r="B45" s="2783"/>
      <c r="C45" s="223"/>
      <c r="D45" s="995"/>
      <c r="E45" s="2818"/>
      <c r="F45" s="2789"/>
      <c r="G45" s="2792"/>
      <c r="H45" s="187" t="s">
        <v>55</v>
      </c>
      <c r="I45" s="163">
        <f t="shared" si="1"/>
        <v>0</v>
      </c>
      <c r="J45" s="163">
        <f t="shared" si="1"/>
        <v>0</v>
      </c>
      <c r="K45" s="163">
        <f t="shared" si="1"/>
        <v>0</v>
      </c>
      <c r="L45" s="1011"/>
      <c r="M45" s="180"/>
      <c r="N45" s="158"/>
      <c r="O45" s="158"/>
      <c r="P45" s="220"/>
    </row>
    <row r="46" spans="1:16" ht="13.8" x14ac:dyDescent="0.25">
      <c r="A46" s="224"/>
      <c r="B46" s="2783"/>
      <c r="C46" s="223"/>
      <c r="D46" s="995"/>
      <c r="E46" s="2818"/>
      <c r="F46" s="2789"/>
      <c r="G46" s="2792"/>
      <c r="H46" s="187" t="s">
        <v>229</v>
      </c>
      <c r="I46" s="219">
        <f t="shared" si="1"/>
        <v>0</v>
      </c>
      <c r="J46" s="219">
        <f t="shared" si="1"/>
        <v>0</v>
      </c>
      <c r="K46" s="219">
        <f t="shared" si="1"/>
        <v>0</v>
      </c>
      <c r="L46" s="352"/>
      <c r="M46" s="351"/>
      <c r="N46" s="350"/>
      <c r="O46" s="350"/>
      <c r="P46" s="349"/>
    </row>
    <row r="47" spans="1:16" ht="14.4" thickBot="1" x14ac:dyDescent="0.3">
      <c r="A47" s="952"/>
      <c r="B47" s="2784"/>
      <c r="C47" s="221"/>
      <c r="D47" s="996"/>
      <c r="E47" s="2819"/>
      <c r="F47" s="2790"/>
      <c r="G47" s="2793"/>
      <c r="H47" s="348" t="s">
        <v>7</v>
      </c>
      <c r="I47" s="347">
        <f>SUM(I42:I46)</f>
        <v>0</v>
      </c>
      <c r="J47" s="347">
        <f>SUM(J42:J46)</f>
        <v>0</v>
      </c>
      <c r="K47" s="347">
        <f>SUM(K42:K46)</f>
        <v>0</v>
      </c>
      <c r="L47" s="1601"/>
      <c r="M47" s="1602"/>
      <c r="N47" s="1603"/>
      <c r="O47" s="1603"/>
      <c r="P47" s="1604"/>
    </row>
    <row r="48" spans="1:16" ht="13.95" customHeight="1" x14ac:dyDescent="0.25">
      <c r="A48" s="1000"/>
      <c r="B48" s="1003"/>
      <c r="C48" s="994"/>
      <c r="D48" s="953"/>
      <c r="E48" s="2817" t="s">
        <v>401</v>
      </c>
      <c r="F48" s="2788" t="s">
        <v>62</v>
      </c>
      <c r="G48" s="2791" t="s">
        <v>240</v>
      </c>
      <c r="H48" s="171" t="s">
        <v>48</v>
      </c>
      <c r="I48" s="170"/>
      <c r="J48" s="170"/>
      <c r="K48" s="169"/>
      <c r="L48" s="168" t="s">
        <v>324</v>
      </c>
      <c r="M48" s="167" t="s">
        <v>69</v>
      </c>
      <c r="N48" s="182">
        <v>1</v>
      </c>
      <c r="O48" s="182"/>
      <c r="P48" s="181"/>
    </row>
    <row r="49" spans="1:16" ht="13.8" x14ac:dyDescent="0.25">
      <c r="A49" s="1001"/>
      <c r="B49" s="993"/>
      <c r="C49" s="995"/>
      <c r="D49" s="954"/>
      <c r="E49" s="2818"/>
      <c r="F49" s="2789"/>
      <c r="G49" s="2792"/>
      <c r="H49" s="164" t="s">
        <v>57</v>
      </c>
      <c r="I49" s="163"/>
      <c r="J49" s="163"/>
      <c r="K49" s="162"/>
      <c r="L49" s="319"/>
      <c r="M49" s="160" t="s">
        <v>69</v>
      </c>
      <c r="N49" s="158"/>
      <c r="O49" s="158"/>
      <c r="P49" s="220"/>
    </row>
    <row r="50" spans="1:16" ht="13.8" x14ac:dyDescent="0.25">
      <c r="A50" s="1001"/>
      <c r="B50" s="993"/>
      <c r="C50" s="995"/>
      <c r="D50" s="954"/>
      <c r="E50" s="2818"/>
      <c r="F50" s="2789"/>
      <c r="G50" s="2792"/>
      <c r="H50" s="164" t="s">
        <v>230</v>
      </c>
      <c r="I50" s="163"/>
      <c r="J50" s="163"/>
      <c r="K50" s="162"/>
      <c r="L50" s="319"/>
      <c r="M50" s="180"/>
      <c r="N50" s="158"/>
      <c r="O50" s="158"/>
      <c r="P50" s="220"/>
    </row>
    <row r="51" spans="1:16" ht="13.8" x14ac:dyDescent="0.25">
      <c r="A51" s="1001"/>
      <c r="B51" s="993"/>
      <c r="C51" s="995"/>
      <c r="D51" s="954"/>
      <c r="E51" s="2818"/>
      <c r="F51" s="2789"/>
      <c r="G51" s="2792"/>
      <c r="H51" s="164" t="s">
        <v>55</v>
      </c>
      <c r="I51" s="163"/>
      <c r="J51" s="163"/>
      <c r="K51" s="162"/>
      <c r="L51" s="318"/>
      <c r="M51" s="180"/>
      <c r="N51" s="158"/>
      <c r="O51" s="158"/>
      <c r="P51" s="220"/>
    </row>
    <row r="52" spans="1:16" ht="14.4" thickBot="1" x14ac:dyDescent="0.3">
      <c r="A52" s="1001"/>
      <c r="B52" s="993"/>
      <c r="C52" s="995"/>
      <c r="D52" s="954"/>
      <c r="E52" s="2818"/>
      <c r="F52" s="2789"/>
      <c r="G52" s="2792"/>
      <c r="H52" s="157" t="s">
        <v>229</v>
      </c>
      <c r="I52" s="179"/>
      <c r="J52" s="179"/>
      <c r="K52" s="178"/>
      <c r="L52" s="1010"/>
      <c r="M52" s="177"/>
      <c r="N52" s="176"/>
      <c r="O52" s="176"/>
      <c r="P52" s="175"/>
    </row>
    <row r="53" spans="1:16" ht="14.4" thickBot="1" x14ac:dyDescent="0.3">
      <c r="A53" s="1002"/>
      <c r="B53" s="1004"/>
      <c r="C53" s="1014"/>
      <c r="D53" s="955"/>
      <c r="E53" s="2819"/>
      <c r="F53" s="2790"/>
      <c r="G53" s="2793"/>
      <c r="H53" s="153" t="s">
        <v>7</v>
      </c>
      <c r="I53" s="152">
        <f>SUM(I48:I52)</f>
        <v>0</v>
      </c>
      <c r="J53" s="152">
        <f>SUM(J48:J52)</f>
        <v>0</v>
      </c>
      <c r="K53" s="152">
        <f>SUM(K48:K52)</f>
        <v>0</v>
      </c>
      <c r="L53" s="339"/>
      <c r="M53" s="338"/>
      <c r="N53" s="289"/>
      <c r="O53" s="289"/>
      <c r="P53" s="337"/>
    </row>
    <row r="54" spans="1:16" ht="13.95" customHeight="1" x14ac:dyDescent="0.25">
      <c r="A54" s="1000"/>
      <c r="B54" s="1003"/>
      <c r="C54" s="994"/>
      <c r="D54" s="953"/>
      <c r="E54" s="2817" t="s">
        <v>402</v>
      </c>
      <c r="F54" s="2820" t="s">
        <v>652</v>
      </c>
      <c r="G54" s="2791" t="s">
        <v>240</v>
      </c>
      <c r="H54" s="171" t="s">
        <v>48</v>
      </c>
      <c r="I54" s="170"/>
      <c r="J54" s="170"/>
      <c r="K54" s="169"/>
      <c r="L54" s="168" t="s">
        <v>237</v>
      </c>
      <c r="M54" s="167" t="s">
        <v>69</v>
      </c>
      <c r="N54" s="182">
        <v>1</v>
      </c>
      <c r="O54" s="182"/>
      <c r="P54" s="181"/>
    </row>
    <row r="55" spans="1:16" ht="13.8" x14ac:dyDescent="0.25">
      <c r="A55" s="1001"/>
      <c r="B55" s="993"/>
      <c r="C55" s="995"/>
      <c r="D55" s="954"/>
      <c r="E55" s="2818"/>
      <c r="F55" s="2821"/>
      <c r="G55" s="2792"/>
      <c r="H55" s="164" t="s">
        <v>57</v>
      </c>
      <c r="I55" s="163"/>
      <c r="J55" s="163"/>
      <c r="K55" s="162"/>
      <c r="L55" s="358" t="s">
        <v>323</v>
      </c>
      <c r="M55" s="160" t="s">
        <v>69</v>
      </c>
      <c r="N55" s="158">
        <v>2</v>
      </c>
      <c r="O55" s="158"/>
      <c r="P55" s="220"/>
    </row>
    <row r="56" spans="1:16" ht="13.8" x14ac:dyDescent="0.25">
      <c r="A56" s="1001"/>
      <c r="B56" s="993"/>
      <c r="C56" s="995"/>
      <c r="D56" s="954"/>
      <c r="E56" s="2818"/>
      <c r="F56" s="2821"/>
      <c r="G56" s="2792"/>
      <c r="H56" s="164" t="s">
        <v>230</v>
      </c>
      <c r="I56" s="163"/>
      <c r="J56" s="163"/>
      <c r="K56" s="162"/>
      <c r="L56" s="357" t="s">
        <v>322</v>
      </c>
      <c r="M56" s="180" t="s">
        <v>69</v>
      </c>
      <c r="N56" s="158">
        <v>1</v>
      </c>
      <c r="O56" s="158"/>
      <c r="P56" s="220"/>
    </row>
    <row r="57" spans="1:16" ht="13.8" x14ac:dyDescent="0.25">
      <c r="A57" s="1001"/>
      <c r="B57" s="993"/>
      <c r="C57" s="995"/>
      <c r="D57" s="954"/>
      <c r="E57" s="2818"/>
      <c r="F57" s="2821"/>
      <c r="G57" s="2792"/>
      <c r="H57" s="164" t="s">
        <v>55</v>
      </c>
      <c r="I57" s="163"/>
      <c r="J57" s="163"/>
      <c r="K57" s="162"/>
      <c r="L57" s="1011"/>
      <c r="M57" s="180"/>
      <c r="N57" s="158"/>
      <c r="O57" s="158"/>
      <c r="P57" s="220"/>
    </row>
    <row r="58" spans="1:16" ht="14.4" thickBot="1" x14ac:dyDescent="0.3">
      <c r="A58" s="1001"/>
      <c r="B58" s="993"/>
      <c r="C58" s="995"/>
      <c r="D58" s="954"/>
      <c r="E58" s="2818"/>
      <c r="F58" s="2821"/>
      <c r="G58" s="2792"/>
      <c r="H58" s="157" t="s">
        <v>229</v>
      </c>
      <c r="I58" s="179"/>
      <c r="J58" s="179"/>
      <c r="K58" s="178"/>
      <c r="L58" s="1010"/>
      <c r="M58" s="177"/>
      <c r="N58" s="176"/>
      <c r="O58" s="176"/>
      <c r="P58" s="175"/>
    </row>
    <row r="59" spans="1:16" ht="14.4" thickBot="1" x14ac:dyDescent="0.3">
      <c r="A59" s="1002"/>
      <c r="B59" s="1004"/>
      <c r="C59" s="1014"/>
      <c r="D59" s="955"/>
      <c r="E59" s="2819"/>
      <c r="F59" s="2822"/>
      <c r="G59" s="2793"/>
      <c r="H59" s="153" t="s">
        <v>7</v>
      </c>
      <c r="I59" s="152">
        <f>SUM(I54:I58)</f>
        <v>0</v>
      </c>
      <c r="J59" s="152">
        <f>SUM(J54:J58)</f>
        <v>0</v>
      </c>
      <c r="K59" s="152">
        <f>SUM(K54:K58)</f>
        <v>0</v>
      </c>
      <c r="L59" s="339"/>
      <c r="M59" s="338"/>
      <c r="N59" s="289"/>
      <c r="O59" s="289"/>
      <c r="P59" s="337"/>
    </row>
    <row r="60" spans="1:16" ht="14.4" customHeight="1" thickBot="1" x14ac:dyDescent="0.3">
      <c r="A60" s="952" t="s">
        <v>6</v>
      </c>
      <c r="B60" s="147" t="s">
        <v>6</v>
      </c>
      <c r="C60" s="2823" t="s">
        <v>31</v>
      </c>
      <c r="D60" s="2823"/>
      <c r="E60" s="2823"/>
      <c r="F60" s="2823"/>
      <c r="G60" s="2824"/>
      <c r="H60" s="146" t="s">
        <v>7</v>
      </c>
      <c r="I60" s="145">
        <f>I17+I47</f>
        <v>5109.8999999999996</v>
      </c>
      <c r="J60" s="145">
        <f>J17+J47</f>
        <v>1034.5</v>
      </c>
      <c r="K60" s="145">
        <f>K17+K47</f>
        <v>2743</v>
      </c>
      <c r="L60" s="144"/>
      <c r="M60" s="144"/>
      <c r="N60" s="144"/>
      <c r="O60" s="144"/>
      <c r="P60" s="143"/>
    </row>
    <row r="61" spans="1:16" ht="14.4" customHeight="1" thickBot="1" x14ac:dyDescent="0.3">
      <c r="A61" s="142" t="s">
        <v>6</v>
      </c>
      <c r="B61" s="142"/>
      <c r="C61" s="2825" t="s">
        <v>51</v>
      </c>
      <c r="D61" s="2825"/>
      <c r="E61" s="2825"/>
      <c r="F61" s="2825"/>
      <c r="G61" s="2826"/>
      <c r="H61" s="141" t="s">
        <v>7</v>
      </c>
      <c r="I61" s="140">
        <f>I60*1</f>
        <v>5109.8999999999996</v>
      </c>
      <c r="J61" s="140">
        <f>J60*1</f>
        <v>1034.5</v>
      </c>
      <c r="K61" s="140">
        <f>K60*1</f>
        <v>2743</v>
      </c>
      <c r="L61" s="139"/>
      <c r="M61" s="139"/>
      <c r="N61" s="139"/>
      <c r="O61" s="139"/>
      <c r="P61" s="138"/>
    </row>
    <row r="62" spans="1:16" ht="14.4" thickBot="1" x14ac:dyDescent="0.3">
      <c r="A62" s="215" t="s">
        <v>8</v>
      </c>
      <c r="B62" s="214"/>
      <c r="C62" s="210" t="s">
        <v>321</v>
      </c>
      <c r="D62" s="211"/>
      <c r="E62" s="213"/>
      <c r="F62" s="211"/>
      <c r="G62" s="211"/>
      <c r="H62" s="211"/>
      <c r="I62" s="211"/>
      <c r="J62" s="210"/>
      <c r="K62" s="211"/>
      <c r="L62" s="212"/>
      <c r="M62" s="212"/>
      <c r="N62" s="211"/>
      <c r="O62" s="210"/>
      <c r="P62" s="209"/>
    </row>
    <row r="63" spans="1:16" ht="28.2" thickBot="1" x14ac:dyDescent="0.3">
      <c r="A63" s="235"/>
      <c r="B63" s="234"/>
      <c r="C63" s="232"/>
      <c r="D63" s="232"/>
      <c r="E63" s="233"/>
      <c r="F63" s="232"/>
      <c r="G63" s="232"/>
      <c r="H63" s="232"/>
      <c r="I63" s="232"/>
      <c r="J63" s="232"/>
      <c r="K63" s="232"/>
      <c r="L63" s="193" t="s">
        <v>320</v>
      </c>
      <c r="M63" s="192" t="s">
        <v>69</v>
      </c>
      <c r="N63" s="287">
        <v>3</v>
      </c>
      <c r="O63" s="287"/>
      <c r="P63" s="356">
        <v>1</v>
      </c>
    </row>
    <row r="64" spans="1:16" ht="14.4" thickBot="1" x14ac:dyDescent="0.3">
      <c r="A64" s="196" t="s">
        <v>8</v>
      </c>
      <c r="B64" s="230" t="s">
        <v>6</v>
      </c>
      <c r="C64" s="198" t="s">
        <v>319</v>
      </c>
      <c r="D64" s="197"/>
      <c r="E64" s="197"/>
      <c r="F64" s="197"/>
      <c r="G64" s="197"/>
      <c r="H64" s="197"/>
      <c r="I64" s="197"/>
      <c r="J64" s="197"/>
      <c r="K64" s="197"/>
      <c r="L64" s="197"/>
      <c r="M64" s="197"/>
      <c r="N64" s="197"/>
      <c r="O64" s="2827"/>
      <c r="P64" s="2828"/>
    </row>
    <row r="65" spans="1:16" ht="50.4" customHeight="1" thickBot="1" x14ac:dyDescent="0.3">
      <c r="A65" s="196"/>
      <c r="B65" s="195"/>
      <c r="C65" s="194"/>
      <c r="D65" s="194"/>
      <c r="E65" s="194"/>
      <c r="F65" s="194"/>
      <c r="G65" s="194"/>
      <c r="H65" s="194"/>
      <c r="I65" s="194"/>
      <c r="J65" s="194"/>
      <c r="K65" s="194"/>
      <c r="L65" s="355" t="s">
        <v>396</v>
      </c>
      <c r="M65" s="354" t="s">
        <v>624</v>
      </c>
      <c r="N65" s="353" t="s">
        <v>318</v>
      </c>
      <c r="O65" s="353"/>
      <c r="P65" s="1585">
        <v>1</v>
      </c>
    </row>
    <row r="66" spans="1:16" ht="13.95" customHeight="1" x14ac:dyDescent="0.25">
      <c r="A66" s="226" t="s">
        <v>8</v>
      </c>
      <c r="B66" s="2782" t="s">
        <v>6</v>
      </c>
      <c r="C66" s="225" t="s">
        <v>6</v>
      </c>
      <c r="D66" s="994"/>
      <c r="E66" s="2817" t="s">
        <v>842</v>
      </c>
      <c r="F66" s="2788" t="s">
        <v>62</v>
      </c>
      <c r="G66" s="2791" t="s">
        <v>240</v>
      </c>
      <c r="H66" s="188" t="s">
        <v>48</v>
      </c>
      <c r="I66" s="170">
        <f t="shared" ref="I66:K70" si="2">I72+I78+I84</f>
        <v>5.8</v>
      </c>
      <c r="J66" s="170">
        <f t="shared" si="2"/>
        <v>0</v>
      </c>
      <c r="K66" s="170">
        <f t="shared" si="2"/>
        <v>0</v>
      </c>
      <c r="L66" s="168" t="s">
        <v>239</v>
      </c>
      <c r="M66" s="167" t="s">
        <v>69</v>
      </c>
      <c r="N66" s="182">
        <v>3</v>
      </c>
      <c r="O66" s="182"/>
      <c r="P66" s="181"/>
    </row>
    <row r="67" spans="1:16" ht="13.8" x14ac:dyDescent="0.25">
      <c r="A67" s="224"/>
      <c r="B67" s="2783"/>
      <c r="C67" s="223"/>
      <c r="D67" s="995"/>
      <c r="E67" s="2818"/>
      <c r="F67" s="2789"/>
      <c r="G67" s="2792"/>
      <c r="H67" s="187" t="s">
        <v>57</v>
      </c>
      <c r="I67" s="163">
        <f t="shared" si="2"/>
        <v>5.0999999999999996</v>
      </c>
      <c r="J67" s="163">
        <f t="shared" si="2"/>
        <v>0</v>
      </c>
      <c r="K67" s="163">
        <f t="shared" si="2"/>
        <v>0</v>
      </c>
      <c r="L67" s="1011" t="s">
        <v>316</v>
      </c>
      <c r="M67" s="180" t="s">
        <v>81</v>
      </c>
      <c r="N67" s="158">
        <v>392</v>
      </c>
      <c r="O67" s="158"/>
      <c r="P67" s="220"/>
    </row>
    <row r="68" spans="1:16" ht="13.8" x14ac:dyDescent="0.25">
      <c r="A68" s="224"/>
      <c r="B68" s="2783"/>
      <c r="C68" s="223"/>
      <c r="D68" s="995"/>
      <c r="E68" s="2818"/>
      <c r="F68" s="2789"/>
      <c r="G68" s="2792"/>
      <c r="H68" s="187" t="s">
        <v>230</v>
      </c>
      <c r="I68" s="163">
        <f t="shared" si="2"/>
        <v>0</v>
      </c>
      <c r="J68" s="163">
        <f t="shared" si="2"/>
        <v>0</v>
      </c>
      <c r="K68" s="163">
        <f t="shared" si="2"/>
        <v>0</v>
      </c>
      <c r="L68" s="1011"/>
      <c r="M68" s="180"/>
      <c r="N68" s="158"/>
      <c r="O68" s="158"/>
      <c r="P68" s="220"/>
    </row>
    <row r="69" spans="1:16" ht="13.8" x14ac:dyDescent="0.25">
      <c r="A69" s="224"/>
      <c r="B69" s="2783"/>
      <c r="C69" s="223"/>
      <c r="D69" s="995"/>
      <c r="E69" s="2818"/>
      <c r="F69" s="2789"/>
      <c r="G69" s="2792"/>
      <c r="H69" s="187" t="s">
        <v>55</v>
      </c>
      <c r="I69" s="163">
        <f t="shared" si="2"/>
        <v>2.5</v>
      </c>
      <c r="J69" s="163">
        <f t="shared" si="2"/>
        <v>0</v>
      </c>
      <c r="K69" s="163">
        <f t="shared" si="2"/>
        <v>0</v>
      </c>
      <c r="L69" s="1011"/>
      <c r="M69" s="180"/>
      <c r="N69" s="158"/>
      <c r="O69" s="158"/>
      <c r="P69" s="220"/>
    </row>
    <row r="70" spans="1:16" ht="14.4" thickBot="1" x14ac:dyDescent="0.3">
      <c r="A70" s="224"/>
      <c r="B70" s="2783"/>
      <c r="C70" s="223"/>
      <c r="D70" s="995"/>
      <c r="E70" s="2818"/>
      <c r="F70" s="2789"/>
      <c r="G70" s="2792"/>
      <c r="H70" s="186" t="s">
        <v>229</v>
      </c>
      <c r="I70" s="179">
        <f t="shared" si="2"/>
        <v>0</v>
      </c>
      <c r="J70" s="179">
        <f t="shared" si="2"/>
        <v>0</v>
      </c>
      <c r="K70" s="179">
        <f t="shared" si="2"/>
        <v>0</v>
      </c>
      <c r="L70" s="1010"/>
      <c r="M70" s="177"/>
      <c r="N70" s="176"/>
      <c r="O70" s="176"/>
      <c r="P70" s="175"/>
    </row>
    <row r="71" spans="1:16" ht="14.4" thickBot="1" x14ac:dyDescent="0.3">
      <c r="A71" s="952"/>
      <c r="B71" s="2784"/>
      <c r="C71" s="221"/>
      <c r="D71" s="996"/>
      <c r="E71" s="2819"/>
      <c r="F71" s="2790"/>
      <c r="G71" s="2793"/>
      <c r="H71" s="153" t="s">
        <v>7</v>
      </c>
      <c r="I71" s="152">
        <f>SUM(I66:I70)</f>
        <v>13.399999999999999</v>
      </c>
      <c r="J71" s="152">
        <f>SUM(J66:J70)</f>
        <v>0</v>
      </c>
      <c r="K71" s="152">
        <f>SUM(K66:K70)</f>
        <v>0</v>
      </c>
      <c r="L71" s="339"/>
      <c r="M71" s="338"/>
      <c r="N71" s="289"/>
      <c r="O71" s="289"/>
      <c r="P71" s="337"/>
    </row>
    <row r="72" spans="1:16" ht="13.95" customHeight="1" x14ac:dyDescent="0.25">
      <c r="A72" s="1000"/>
      <c r="B72" s="1003"/>
      <c r="C72" s="994"/>
      <c r="D72" s="953"/>
      <c r="E72" s="2817" t="s">
        <v>403</v>
      </c>
      <c r="F72" s="2788" t="s">
        <v>62</v>
      </c>
      <c r="G72" s="2791" t="s">
        <v>240</v>
      </c>
      <c r="H72" s="171" t="s">
        <v>48</v>
      </c>
      <c r="I72" s="170">
        <v>0.3</v>
      </c>
      <c r="J72" s="170">
        <v>0</v>
      </c>
      <c r="K72" s="169">
        <v>0</v>
      </c>
      <c r="L72" s="168" t="s">
        <v>237</v>
      </c>
      <c r="M72" s="167" t="s">
        <v>69</v>
      </c>
      <c r="N72" s="182">
        <v>1</v>
      </c>
      <c r="O72" s="182"/>
      <c r="P72" s="181"/>
    </row>
    <row r="73" spans="1:16" ht="13.8" x14ac:dyDescent="0.25">
      <c r="A73" s="1001"/>
      <c r="B73" s="993"/>
      <c r="C73" s="995"/>
      <c r="D73" s="954"/>
      <c r="E73" s="2818"/>
      <c r="F73" s="2789"/>
      <c r="G73" s="2792"/>
      <c r="H73" s="164" t="s">
        <v>57</v>
      </c>
      <c r="I73" s="163">
        <v>0.4</v>
      </c>
      <c r="J73" s="163"/>
      <c r="K73" s="162"/>
      <c r="L73" s="161" t="s">
        <v>316</v>
      </c>
      <c r="M73" s="160" t="s">
        <v>81</v>
      </c>
      <c r="N73" s="158">
        <v>345</v>
      </c>
      <c r="O73" s="158"/>
      <c r="P73" s="220"/>
    </row>
    <row r="74" spans="1:16" ht="13.8" x14ac:dyDescent="0.25">
      <c r="A74" s="1001"/>
      <c r="B74" s="993"/>
      <c r="C74" s="995"/>
      <c r="D74" s="954"/>
      <c r="E74" s="2818"/>
      <c r="F74" s="2789"/>
      <c r="G74" s="2792"/>
      <c r="H74" s="164" t="s">
        <v>230</v>
      </c>
      <c r="I74" s="163"/>
      <c r="J74" s="163"/>
      <c r="K74" s="162"/>
      <c r="L74" s="1011"/>
      <c r="M74" s="180"/>
      <c r="N74" s="158"/>
      <c r="O74" s="158"/>
      <c r="P74" s="220"/>
    </row>
    <row r="75" spans="1:16" ht="13.8" x14ac:dyDescent="0.25">
      <c r="A75" s="1001"/>
      <c r="B75" s="993"/>
      <c r="C75" s="995"/>
      <c r="D75" s="954"/>
      <c r="E75" s="2818"/>
      <c r="F75" s="2789"/>
      <c r="G75" s="2792"/>
      <c r="H75" s="164" t="s">
        <v>55</v>
      </c>
      <c r="I75" s="163">
        <v>0</v>
      </c>
      <c r="J75" s="163">
        <v>0</v>
      </c>
      <c r="K75" s="162">
        <v>0</v>
      </c>
      <c r="L75" s="1011"/>
      <c r="M75" s="180"/>
      <c r="N75" s="158"/>
      <c r="O75" s="158"/>
      <c r="P75" s="220"/>
    </row>
    <row r="76" spans="1:16" ht="14.4" thickBot="1" x14ac:dyDescent="0.3">
      <c r="A76" s="1001"/>
      <c r="B76" s="993"/>
      <c r="C76" s="995"/>
      <c r="D76" s="954"/>
      <c r="E76" s="2818"/>
      <c r="F76" s="2789"/>
      <c r="G76" s="2792"/>
      <c r="H76" s="157" t="s">
        <v>229</v>
      </c>
      <c r="I76" s="179"/>
      <c r="J76" s="179"/>
      <c r="K76" s="178"/>
      <c r="L76" s="1010"/>
      <c r="M76" s="177"/>
      <c r="N76" s="176"/>
      <c r="O76" s="176"/>
      <c r="P76" s="175"/>
    </row>
    <row r="77" spans="1:16" ht="14.4" thickBot="1" x14ac:dyDescent="0.3">
      <c r="A77" s="1002"/>
      <c r="B77" s="1004"/>
      <c r="C77" s="1014"/>
      <c r="D77" s="955"/>
      <c r="E77" s="2819"/>
      <c r="F77" s="2790"/>
      <c r="G77" s="2793"/>
      <c r="H77" s="153" t="s">
        <v>7</v>
      </c>
      <c r="I77" s="152">
        <f>SUM(I72:I76)</f>
        <v>0.7</v>
      </c>
      <c r="J77" s="152">
        <f>SUM(J72:J76)</f>
        <v>0</v>
      </c>
      <c r="K77" s="152">
        <f>SUM(K72:K76)</f>
        <v>0</v>
      </c>
      <c r="L77" s="339"/>
      <c r="M77" s="338"/>
      <c r="N77" s="289"/>
      <c r="O77" s="289"/>
      <c r="P77" s="337"/>
    </row>
    <row r="78" spans="1:16" ht="13.95" customHeight="1" x14ac:dyDescent="0.25">
      <c r="A78" s="1000"/>
      <c r="B78" s="1003"/>
      <c r="C78" s="994"/>
      <c r="D78" s="953"/>
      <c r="E78" s="2817" t="s">
        <v>404</v>
      </c>
      <c r="F78" s="2829" t="s">
        <v>62</v>
      </c>
      <c r="G78" s="2791" t="s">
        <v>240</v>
      </c>
      <c r="H78" s="171" t="s">
        <v>48</v>
      </c>
      <c r="I78" s="170">
        <v>0</v>
      </c>
      <c r="J78" s="170">
        <v>0</v>
      </c>
      <c r="K78" s="169">
        <v>0</v>
      </c>
      <c r="L78" s="168" t="s">
        <v>237</v>
      </c>
      <c r="M78" s="167" t="s">
        <v>69</v>
      </c>
      <c r="N78" s="182">
        <v>1</v>
      </c>
      <c r="O78" s="182"/>
      <c r="P78" s="181"/>
    </row>
    <row r="79" spans="1:16" ht="27.6" x14ac:dyDescent="0.25">
      <c r="A79" s="1001"/>
      <c r="B79" s="993"/>
      <c r="C79" s="995"/>
      <c r="D79" s="954"/>
      <c r="E79" s="2818"/>
      <c r="F79" s="2830"/>
      <c r="G79" s="2792"/>
      <c r="H79" s="164" t="s">
        <v>57</v>
      </c>
      <c r="I79" s="163">
        <v>3.9</v>
      </c>
      <c r="J79" s="163"/>
      <c r="K79" s="162"/>
      <c r="L79" s="161" t="s">
        <v>317</v>
      </c>
      <c r="M79" s="160" t="s">
        <v>69</v>
      </c>
      <c r="N79" s="158">
        <v>1</v>
      </c>
      <c r="O79" s="158"/>
      <c r="P79" s="220"/>
    </row>
    <row r="80" spans="1:16" ht="13.8" x14ac:dyDescent="0.25">
      <c r="A80" s="1001"/>
      <c r="B80" s="993"/>
      <c r="C80" s="995"/>
      <c r="D80" s="954"/>
      <c r="E80" s="2818"/>
      <c r="F80" s="2830"/>
      <c r="G80" s="2792"/>
      <c r="H80" s="164" t="s">
        <v>230</v>
      </c>
      <c r="I80" s="163"/>
      <c r="J80" s="163"/>
      <c r="K80" s="162"/>
      <c r="L80" s="1011"/>
      <c r="M80" s="180"/>
      <c r="N80" s="158"/>
      <c r="O80" s="158"/>
      <c r="P80" s="220"/>
    </row>
    <row r="81" spans="1:16" ht="13.8" x14ac:dyDescent="0.25">
      <c r="A81" s="1001"/>
      <c r="B81" s="993"/>
      <c r="C81" s="995"/>
      <c r="D81" s="954"/>
      <c r="E81" s="2818"/>
      <c r="F81" s="2830"/>
      <c r="G81" s="2792"/>
      <c r="H81" s="164" t="s">
        <v>55</v>
      </c>
      <c r="I81" s="163"/>
      <c r="J81" s="163"/>
      <c r="K81" s="162"/>
      <c r="L81" s="1011"/>
      <c r="M81" s="180"/>
      <c r="N81" s="158"/>
      <c r="O81" s="158"/>
      <c r="P81" s="220"/>
    </row>
    <row r="82" spans="1:16" ht="14.4" thickBot="1" x14ac:dyDescent="0.3">
      <c r="A82" s="1001"/>
      <c r="B82" s="993"/>
      <c r="C82" s="995"/>
      <c r="D82" s="954"/>
      <c r="E82" s="2818"/>
      <c r="F82" s="2830"/>
      <c r="G82" s="2792"/>
      <c r="H82" s="157" t="s">
        <v>229</v>
      </c>
      <c r="I82" s="179"/>
      <c r="J82" s="179"/>
      <c r="K82" s="178"/>
      <c r="L82" s="1010"/>
      <c r="M82" s="177"/>
      <c r="N82" s="176"/>
      <c r="O82" s="176"/>
      <c r="P82" s="175"/>
    </row>
    <row r="83" spans="1:16" ht="14.4" thickBot="1" x14ac:dyDescent="0.3">
      <c r="A83" s="1002"/>
      <c r="B83" s="1004"/>
      <c r="C83" s="1014"/>
      <c r="D83" s="955"/>
      <c r="E83" s="2819"/>
      <c r="F83" s="2831"/>
      <c r="G83" s="2793"/>
      <c r="H83" s="153" t="s">
        <v>7</v>
      </c>
      <c r="I83" s="152">
        <f>SUM(I78:I82)</f>
        <v>3.9</v>
      </c>
      <c r="J83" s="152">
        <f>SUM(J78:J82)</f>
        <v>0</v>
      </c>
      <c r="K83" s="152">
        <f>SUM(K78:K82)</f>
        <v>0</v>
      </c>
      <c r="L83" s="339"/>
      <c r="M83" s="338"/>
      <c r="N83" s="289"/>
      <c r="O83" s="289"/>
      <c r="P83" s="1584"/>
    </row>
    <row r="84" spans="1:16" ht="13.95" customHeight="1" x14ac:dyDescent="0.25">
      <c r="A84" s="1000"/>
      <c r="B84" s="1003"/>
      <c r="C84" s="994"/>
      <c r="D84" s="953"/>
      <c r="E84" s="2817" t="s">
        <v>405</v>
      </c>
      <c r="F84" s="2788" t="s">
        <v>62</v>
      </c>
      <c r="G84" s="288" t="s">
        <v>312</v>
      </c>
      <c r="H84" s="171" t="s">
        <v>48</v>
      </c>
      <c r="I84" s="170">
        <v>5.5</v>
      </c>
      <c r="J84" s="170">
        <v>0</v>
      </c>
      <c r="K84" s="169">
        <v>0</v>
      </c>
      <c r="L84" s="168" t="s">
        <v>237</v>
      </c>
      <c r="M84" s="167" t="s">
        <v>69</v>
      </c>
      <c r="N84" s="182">
        <v>1</v>
      </c>
      <c r="O84" s="182"/>
      <c r="P84" s="181"/>
    </row>
    <row r="85" spans="1:16" ht="13.8" x14ac:dyDescent="0.25">
      <c r="A85" s="1001"/>
      <c r="B85" s="993"/>
      <c r="C85" s="995"/>
      <c r="D85" s="954"/>
      <c r="E85" s="2818"/>
      <c r="F85" s="2789"/>
      <c r="G85" s="216"/>
      <c r="H85" s="164" t="s">
        <v>57</v>
      </c>
      <c r="I85" s="163">
        <v>0.8</v>
      </c>
      <c r="J85" s="163"/>
      <c r="K85" s="162"/>
      <c r="L85" s="161" t="s">
        <v>316</v>
      </c>
      <c r="M85" s="160" t="s">
        <v>81</v>
      </c>
      <c r="N85" s="158">
        <v>47</v>
      </c>
      <c r="O85" s="158"/>
      <c r="P85" s="220"/>
    </row>
    <row r="86" spans="1:16" ht="13.8" x14ac:dyDescent="0.25">
      <c r="A86" s="1001"/>
      <c r="B86" s="993"/>
      <c r="C86" s="995"/>
      <c r="D86" s="954"/>
      <c r="E86" s="2818"/>
      <c r="F86" s="2789"/>
      <c r="G86" s="216"/>
      <c r="H86" s="164" t="s">
        <v>230</v>
      </c>
      <c r="I86" s="163"/>
      <c r="J86" s="163"/>
      <c r="K86" s="162"/>
      <c r="L86" s="1011"/>
      <c r="M86" s="180"/>
      <c r="N86" s="158"/>
      <c r="O86" s="158"/>
      <c r="P86" s="220"/>
    </row>
    <row r="87" spans="1:16" ht="13.8" x14ac:dyDescent="0.25">
      <c r="A87" s="1001"/>
      <c r="B87" s="993"/>
      <c r="C87" s="995"/>
      <c r="D87" s="954"/>
      <c r="E87" s="2818"/>
      <c r="F87" s="2789"/>
      <c r="G87" s="216"/>
      <c r="H87" s="164" t="s">
        <v>55</v>
      </c>
      <c r="I87" s="163">
        <v>2.5</v>
      </c>
      <c r="J87" s="163">
        <v>0</v>
      </c>
      <c r="K87" s="162">
        <v>0</v>
      </c>
      <c r="L87" s="1011"/>
      <c r="M87" s="180"/>
      <c r="N87" s="158"/>
      <c r="O87" s="158"/>
      <c r="P87" s="220"/>
    </row>
    <row r="88" spans="1:16" ht="14.4" thickBot="1" x14ac:dyDescent="0.3">
      <c r="A88" s="1001"/>
      <c r="B88" s="993"/>
      <c r="C88" s="995"/>
      <c r="D88" s="954"/>
      <c r="E88" s="2818"/>
      <c r="F88" s="2789"/>
      <c r="G88" s="2792"/>
      <c r="H88" s="157" t="s">
        <v>229</v>
      </c>
      <c r="I88" s="179"/>
      <c r="J88" s="179"/>
      <c r="K88" s="178"/>
      <c r="L88" s="1010"/>
      <c r="M88" s="177"/>
      <c r="N88" s="176"/>
      <c r="O88" s="176"/>
      <c r="P88" s="175"/>
    </row>
    <row r="89" spans="1:16" ht="14.4" thickBot="1" x14ac:dyDescent="0.3">
      <c r="A89" s="1002"/>
      <c r="B89" s="1004"/>
      <c r="C89" s="1014"/>
      <c r="D89" s="955"/>
      <c r="E89" s="2819"/>
      <c r="F89" s="2790"/>
      <c r="G89" s="2793"/>
      <c r="H89" s="153" t="s">
        <v>7</v>
      </c>
      <c r="I89" s="152">
        <f>SUM(I84:I88)</f>
        <v>8.8000000000000007</v>
      </c>
      <c r="J89" s="152">
        <f>SUM(J84:J88)</f>
        <v>0</v>
      </c>
      <c r="K89" s="152">
        <f>SUM(K84:K88)</f>
        <v>0</v>
      </c>
      <c r="L89" s="339"/>
      <c r="M89" s="338"/>
      <c r="N89" s="289"/>
      <c r="O89" s="289"/>
      <c r="P89" s="337"/>
    </row>
    <row r="90" spans="1:16" ht="13.95" customHeight="1" x14ac:dyDescent="0.25">
      <c r="A90" s="226" t="s">
        <v>8</v>
      </c>
      <c r="B90" s="2782" t="s">
        <v>6</v>
      </c>
      <c r="C90" s="225" t="s">
        <v>8</v>
      </c>
      <c r="D90" s="994"/>
      <c r="E90" s="2817" t="s">
        <v>843</v>
      </c>
      <c r="F90" s="2788" t="s">
        <v>84</v>
      </c>
      <c r="G90" s="2791" t="s">
        <v>240</v>
      </c>
      <c r="H90" s="188" t="s">
        <v>48</v>
      </c>
      <c r="I90" s="170">
        <f>I97+I103+I109</f>
        <v>0</v>
      </c>
      <c r="J90" s="170">
        <f t="shared" ref="J90:K93" si="3">J97+J103+J109</f>
        <v>700</v>
      </c>
      <c r="K90" s="170">
        <f t="shared" si="3"/>
        <v>671</v>
      </c>
      <c r="L90" s="168" t="s">
        <v>239</v>
      </c>
      <c r="M90" s="167" t="s">
        <v>69</v>
      </c>
      <c r="N90" s="182"/>
      <c r="O90" s="182"/>
      <c r="P90" s="181">
        <v>2</v>
      </c>
    </row>
    <row r="91" spans="1:16" ht="16.2" customHeight="1" x14ac:dyDescent="0.25">
      <c r="A91" s="224"/>
      <c r="B91" s="2783"/>
      <c r="C91" s="223"/>
      <c r="D91" s="995"/>
      <c r="E91" s="2818"/>
      <c r="F91" s="2789"/>
      <c r="G91" s="2792"/>
      <c r="H91" s="187" t="s">
        <v>57</v>
      </c>
      <c r="I91" s="163">
        <f>I98+I104+I110</f>
        <v>1658.1</v>
      </c>
      <c r="J91" s="163">
        <f t="shared" si="3"/>
        <v>0</v>
      </c>
      <c r="K91" s="163">
        <f t="shared" si="3"/>
        <v>0</v>
      </c>
      <c r="L91" s="1011" t="s">
        <v>625</v>
      </c>
      <c r="M91" s="180" t="s">
        <v>69</v>
      </c>
      <c r="N91" s="158"/>
      <c r="O91" s="158"/>
      <c r="P91" s="220">
        <v>2</v>
      </c>
    </row>
    <row r="92" spans="1:16" ht="13.8" x14ac:dyDescent="0.25">
      <c r="A92" s="224"/>
      <c r="B92" s="2783"/>
      <c r="C92" s="223"/>
      <c r="D92" s="995"/>
      <c r="E92" s="2818"/>
      <c r="F92" s="2789"/>
      <c r="G92" s="2792"/>
      <c r="H92" s="187" t="s">
        <v>230</v>
      </c>
      <c r="I92" s="163">
        <f>I99+I105+I111</f>
        <v>2754.8</v>
      </c>
      <c r="J92" s="163">
        <f t="shared" si="3"/>
        <v>5441</v>
      </c>
      <c r="K92" s="163">
        <f t="shared" si="3"/>
        <v>6663</v>
      </c>
      <c r="L92" s="1011"/>
      <c r="M92" s="180"/>
      <c r="N92" s="158"/>
      <c r="O92" s="158"/>
      <c r="P92" s="220"/>
    </row>
    <row r="93" spans="1:16" ht="13.8" x14ac:dyDescent="0.25">
      <c r="A93" s="224"/>
      <c r="B93" s="2783"/>
      <c r="C93" s="223"/>
      <c r="D93" s="995"/>
      <c r="E93" s="2818"/>
      <c r="F93" s="2789"/>
      <c r="G93" s="2792"/>
      <c r="H93" s="187" t="s">
        <v>55</v>
      </c>
      <c r="I93" s="163">
        <f>I100+I106+I112</f>
        <v>0</v>
      </c>
      <c r="J93" s="163">
        <f t="shared" si="3"/>
        <v>0</v>
      </c>
      <c r="K93" s="163">
        <f t="shared" si="3"/>
        <v>0</v>
      </c>
      <c r="L93" s="1011"/>
      <c r="M93" s="180"/>
      <c r="N93" s="158"/>
      <c r="O93" s="158"/>
      <c r="P93" s="220"/>
    </row>
    <row r="94" spans="1:16" ht="13.8" x14ac:dyDescent="0.25">
      <c r="A94" s="224"/>
      <c r="B94" s="2783"/>
      <c r="C94" s="223"/>
      <c r="D94" s="995"/>
      <c r="E94" s="2818"/>
      <c r="F94" s="2789"/>
      <c r="G94" s="2792"/>
      <c r="H94" s="187" t="s">
        <v>229</v>
      </c>
      <c r="I94" s="219">
        <f>I101+I113+I107</f>
        <v>4532</v>
      </c>
      <c r="J94" s="219">
        <f t="shared" ref="J94:K94" si="4">J101+J113+J107</f>
        <v>3969</v>
      </c>
      <c r="K94" s="219">
        <f t="shared" si="4"/>
        <v>3337</v>
      </c>
      <c r="L94" s="352"/>
      <c r="M94" s="160"/>
      <c r="N94" s="350"/>
      <c r="O94" s="350"/>
      <c r="P94" s="349"/>
    </row>
    <row r="95" spans="1:16" ht="14.4" thickBot="1" x14ac:dyDescent="0.3">
      <c r="A95" s="224"/>
      <c r="B95" s="2783"/>
      <c r="C95" s="223"/>
      <c r="D95" s="995"/>
      <c r="E95" s="2818"/>
      <c r="F95" s="2789"/>
      <c r="G95" s="2792"/>
      <c r="H95" s="222" t="s">
        <v>56</v>
      </c>
      <c r="I95" s="156">
        <f>I114*1</f>
        <v>0</v>
      </c>
      <c r="J95" s="156">
        <f t="shared" ref="J95:K95" si="5">J114*1</f>
        <v>0</v>
      </c>
      <c r="K95" s="156">
        <f t="shared" si="5"/>
        <v>0</v>
      </c>
      <c r="L95" s="1015"/>
      <c r="M95" s="154"/>
      <c r="N95" s="172"/>
      <c r="O95" s="172"/>
      <c r="P95" s="217"/>
    </row>
    <row r="96" spans="1:16" ht="14.4" thickBot="1" x14ac:dyDescent="0.3">
      <c r="A96" s="952"/>
      <c r="B96" s="2784"/>
      <c r="C96" s="221"/>
      <c r="D96" s="996"/>
      <c r="E96" s="2819"/>
      <c r="F96" s="2790"/>
      <c r="G96" s="2793"/>
      <c r="H96" s="153" t="s">
        <v>7</v>
      </c>
      <c r="I96" s="152">
        <f>SUM(I90:I95)</f>
        <v>8944.9</v>
      </c>
      <c r="J96" s="152">
        <f>SUM(J90:J95)</f>
        <v>10110</v>
      </c>
      <c r="K96" s="152">
        <f t="shared" ref="K96" si="6">SUM(K90:K95)</f>
        <v>10671</v>
      </c>
      <c r="L96" s="339"/>
      <c r="M96" s="338"/>
      <c r="N96" s="289"/>
      <c r="O96" s="289"/>
      <c r="P96" s="337"/>
    </row>
    <row r="97" spans="1:16" ht="13.95" customHeight="1" x14ac:dyDescent="0.25">
      <c r="A97" s="1000"/>
      <c r="B97" s="1003"/>
      <c r="C97" s="994"/>
      <c r="D97" s="953"/>
      <c r="E97" s="2817" t="s">
        <v>406</v>
      </c>
      <c r="F97" s="2788" t="s">
        <v>62</v>
      </c>
      <c r="G97" s="2791" t="s">
        <v>240</v>
      </c>
      <c r="H97" s="171" t="s">
        <v>48</v>
      </c>
      <c r="I97" s="170"/>
      <c r="J97" s="170"/>
      <c r="K97" s="169"/>
      <c r="L97" s="168" t="s">
        <v>237</v>
      </c>
      <c r="M97" s="167" t="s">
        <v>69</v>
      </c>
      <c r="N97" s="182"/>
      <c r="O97" s="182"/>
      <c r="P97" s="181">
        <v>1</v>
      </c>
    </row>
    <row r="98" spans="1:16" ht="13.8" x14ac:dyDescent="0.25">
      <c r="A98" s="1001"/>
      <c r="B98" s="993"/>
      <c r="C98" s="995"/>
      <c r="D98" s="954"/>
      <c r="E98" s="2818"/>
      <c r="F98" s="2789"/>
      <c r="G98" s="2792"/>
      <c r="H98" s="164" t="s">
        <v>57</v>
      </c>
      <c r="I98" s="163">
        <v>1108.0999999999999</v>
      </c>
      <c r="J98" s="163"/>
      <c r="K98" s="162"/>
      <c r="L98" s="161"/>
      <c r="M98" s="160"/>
      <c r="N98" s="158"/>
      <c r="O98" s="158"/>
      <c r="P98" s="220"/>
    </row>
    <row r="99" spans="1:16" ht="13.8" x14ac:dyDescent="0.25">
      <c r="A99" s="1001"/>
      <c r="B99" s="993"/>
      <c r="C99" s="995"/>
      <c r="D99" s="954"/>
      <c r="E99" s="2818"/>
      <c r="F99" s="2789"/>
      <c r="G99" s="2792"/>
      <c r="H99" s="164" t="s">
        <v>230</v>
      </c>
      <c r="I99" s="163">
        <v>2754.8</v>
      </c>
      <c r="J99" s="163">
        <v>5441</v>
      </c>
      <c r="K99" s="162">
        <v>6663</v>
      </c>
      <c r="L99" s="1011"/>
      <c r="M99" s="180"/>
      <c r="N99" s="158"/>
      <c r="O99" s="158"/>
      <c r="P99" s="220"/>
    </row>
    <row r="100" spans="1:16" ht="13.8" x14ac:dyDescent="0.25">
      <c r="A100" s="1001"/>
      <c r="B100" s="993"/>
      <c r="C100" s="995"/>
      <c r="D100" s="954"/>
      <c r="E100" s="2818"/>
      <c r="F100" s="2789"/>
      <c r="G100" s="2792"/>
      <c r="H100" s="164" t="s">
        <v>55</v>
      </c>
      <c r="I100" s="163"/>
      <c r="J100" s="163"/>
      <c r="K100" s="162"/>
      <c r="L100" s="1011"/>
      <c r="M100" s="180"/>
      <c r="N100" s="158"/>
      <c r="O100" s="158"/>
      <c r="P100" s="220"/>
    </row>
    <row r="101" spans="1:16" ht="14.4" thickBot="1" x14ac:dyDescent="0.3">
      <c r="A101" s="1001"/>
      <c r="B101" s="993"/>
      <c r="C101" s="995"/>
      <c r="D101" s="954"/>
      <c r="E101" s="2818"/>
      <c r="F101" s="2789"/>
      <c r="G101" s="2792"/>
      <c r="H101" s="157" t="s">
        <v>229</v>
      </c>
      <c r="I101" s="179">
        <v>3082</v>
      </c>
      <c r="J101" s="179">
        <v>3969</v>
      </c>
      <c r="K101" s="178">
        <v>3337</v>
      </c>
      <c r="L101" s="1010"/>
      <c r="M101" s="177"/>
      <c r="N101" s="176"/>
      <c r="O101" s="176"/>
      <c r="P101" s="175"/>
    </row>
    <row r="102" spans="1:16" ht="14.4" thickBot="1" x14ac:dyDescent="0.3">
      <c r="A102" s="1002"/>
      <c r="B102" s="1004"/>
      <c r="C102" s="1014"/>
      <c r="D102" s="955"/>
      <c r="E102" s="999"/>
      <c r="F102" s="2790"/>
      <c r="G102" s="2793"/>
      <c r="H102" s="153" t="s">
        <v>7</v>
      </c>
      <c r="I102" s="152">
        <f>SUM(I97:I101)</f>
        <v>6944.9</v>
      </c>
      <c r="J102" s="152">
        <f>SUM(J97:J101)</f>
        <v>9410</v>
      </c>
      <c r="K102" s="152">
        <f>SUM(K97:K101)</f>
        <v>10000</v>
      </c>
      <c r="L102" s="339"/>
      <c r="M102" s="338"/>
      <c r="N102" s="289"/>
      <c r="O102" s="289"/>
      <c r="P102" s="337"/>
    </row>
    <row r="103" spans="1:16" ht="13.95" customHeight="1" x14ac:dyDescent="0.25">
      <c r="A103" s="1001"/>
      <c r="B103" s="2832"/>
      <c r="C103" s="2835"/>
      <c r="D103" s="2838"/>
      <c r="E103" s="2747" t="s">
        <v>397</v>
      </c>
      <c r="F103" s="2788" t="s">
        <v>62</v>
      </c>
      <c r="G103" s="2791" t="s">
        <v>240</v>
      </c>
      <c r="H103" s="171" t="s">
        <v>48</v>
      </c>
      <c r="I103" s="497"/>
      <c r="J103" s="477"/>
      <c r="K103" s="477"/>
      <c r="L103" s="498" t="s">
        <v>237</v>
      </c>
      <c r="M103" s="499" t="s">
        <v>69</v>
      </c>
      <c r="N103" s="500"/>
      <c r="O103" s="501"/>
      <c r="P103" s="502">
        <v>1</v>
      </c>
    </row>
    <row r="104" spans="1:16" ht="13.8" x14ac:dyDescent="0.25">
      <c r="A104" s="1001"/>
      <c r="B104" s="2833"/>
      <c r="C104" s="2836"/>
      <c r="D104" s="2839"/>
      <c r="E104" s="2748"/>
      <c r="F104" s="2789"/>
      <c r="G104" s="2792"/>
      <c r="H104" s="164" t="s">
        <v>57</v>
      </c>
      <c r="I104" s="503"/>
      <c r="J104" s="503"/>
      <c r="K104" s="503"/>
      <c r="L104" s="504" t="s">
        <v>398</v>
      </c>
      <c r="M104" s="478" t="s">
        <v>69</v>
      </c>
      <c r="N104" s="505"/>
      <c r="O104" s="506"/>
      <c r="P104" s="507">
        <v>1</v>
      </c>
    </row>
    <row r="105" spans="1:16" ht="13.8" x14ac:dyDescent="0.25">
      <c r="A105" s="1001"/>
      <c r="B105" s="2833"/>
      <c r="C105" s="2836"/>
      <c r="D105" s="2839"/>
      <c r="E105" s="2748"/>
      <c r="F105" s="2789"/>
      <c r="G105" s="2792"/>
      <c r="H105" s="164" t="s">
        <v>230</v>
      </c>
      <c r="I105" s="503"/>
      <c r="J105" s="503"/>
      <c r="K105" s="503"/>
      <c r="L105" s="1586"/>
      <c r="M105" s="478"/>
      <c r="N105" s="505"/>
      <c r="O105" s="506"/>
      <c r="P105" s="508"/>
    </row>
    <row r="106" spans="1:16" ht="13.8" x14ac:dyDescent="0.25">
      <c r="A106" s="1001"/>
      <c r="B106" s="2833"/>
      <c r="C106" s="2836"/>
      <c r="D106" s="2839"/>
      <c r="E106" s="2748"/>
      <c r="F106" s="2789"/>
      <c r="G106" s="2792"/>
      <c r="H106" s="164" t="s">
        <v>55</v>
      </c>
      <c r="I106" s="503"/>
      <c r="J106" s="503"/>
      <c r="K106" s="503"/>
      <c r="L106" s="504"/>
      <c r="M106" s="478"/>
      <c r="N106" s="505"/>
      <c r="O106" s="506"/>
      <c r="P106" s="508"/>
    </row>
    <row r="107" spans="1:16" ht="14.4" thickBot="1" x14ac:dyDescent="0.3">
      <c r="A107" s="1001"/>
      <c r="B107" s="2833"/>
      <c r="C107" s="2836"/>
      <c r="D107" s="2839"/>
      <c r="E107" s="2748"/>
      <c r="F107" s="2789"/>
      <c r="G107" s="2792"/>
      <c r="H107" s="157" t="s">
        <v>229</v>
      </c>
      <c r="I107" s="509"/>
      <c r="J107" s="509"/>
      <c r="K107" s="509"/>
      <c r="L107" s="908"/>
      <c r="M107" s="1587"/>
      <c r="N107" s="1588"/>
      <c r="O107" s="1589"/>
      <c r="P107" s="1590"/>
    </row>
    <row r="108" spans="1:16" ht="14.4" thickBot="1" x14ac:dyDescent="0.3">
      <c r="A108" s="1001"/>
      <c r="B108" s="2834"/>
      <c r="C108" s="2837"/>
      <c r="D108" s="2840"/>
      <c r="E108" s="2749"/>
      <c r="F108" s="2790"/>
      <c r="G108" s="2793"/>
      <c r="H108" s="153" t="s">
        <v>7</v>
      </c>
      <c r="I108" s="378">
        <f>SUM(I103:I107)</f>
        <v>0</v>
      </c>
      <c r="J108" s="378">
        <f t="shared" ref="J108:K108" si="7">SUM(J103:J107)</f>
        <v>0</v>
      </c>
      <c r="K108" s="378">
        <f t="shared" si="7"/>
        <v>0</v>
      </c>
      <c r="L108" s="1591"/>
      <c r="M108" s="1592"/>
      <c r="N108" s="1593"/>
      <c r="O108" s="1594"/>
      <c r="P108" s="1595"/>
    </row>
    <row r="109" spans="1:16" ht="13.95" customHeight="1" x14ac:dyDescent="0.25">
      <c r="A109" s="2845"/>
      <c r="B109" s="2782"/>
      <c r="C109" s="2835"/>
      <c r="D109" s="2838"/>
      <c r="E109" s="2747" t="s">
        <v>764</v>
      </c>
      <c r="F109" s="2788" t="s">
        <v>62</v>
      </c>
      <c r="G109" s="2791" t="s">
        <v>240</v>
      </c>
      <c r="H109" s="171" t="s">
        <v>48</v>
      </c>
      <c r="I109" s="477"/>
      <c r="J109" s="477">
        <v>700</v>
      </c>
      <c r="K109" s="477">
        <v>671</v>
      </c>
      <c r="L109" s="498" t="s">
        <v>237</v>
      </c>
      <c r="M109" s="499" t="s">
        <v>69</v>
      </c>
      <c r="N109" s="500"/>
      <c r="O109" s="1596"/>
      <c r="P109" s="502">
        <v>1</v>
      </c>
    </row>
    <row r="110" spans="1:16" ht="13.8" x14ac:dyDescent="0.25">
      <c r="A110" s="2846"/>
      <c r="B110" s="2783"/>
      <c r="C110" s="2836"/>
      <c r="D110" s="2839"/>
      <c r="E110" s="2748"/>
      <c r="F110" s="2789"/>
      <c r="G110" s="2792"/>
      <c r="H110" s="164" t="s">
        <v>57</v>
      </c>
      <c r="I110" s="476">
        <v>550</v>
      </c>
      <c r="J110" s="1597"/>
      <c r="K110" s="503"/>
      <c r="L110" s="504" t="s">
        <v>765</v>
      </c>
      <c r="M110" s="478" t="s">
        <v>69</v>
      </c>
      <c r="N110" s="505"/>
      <c r="O110" s="1598"/>
      <c r="P110" s="507">
        <v>1</v>
      </c>
    </row>
    <row r="111" spans="1:16" ht="13.8" x14ac:dyDescent="0.25">
      <c r="A111" s="2846"/>
      <c r="B111" s="2783"/>
      <c r="C111" s="2836"/>
      <c r="D111" s="2839"/>
      <c r="E111" s="2748"/>
      <c r="F111" s="2789"/>
      <c r="G111" s="2792"/>
      <c r="H111" s="164" t="s">
        <v>230</v>
      </c>
      <c r="I111" s="503"/>
      <c r="J111" s="1597"/>
      <c r="K111" s="503"/>
      <c r="L111" s="504"/>
      <c r="M111" s="478"/>
      <c r="N111" s="505"/>
      <c r="O111" s="506"/>
      <c r="P111" s="508"/>
    </row>
    <row r="112" spans="1:16" ht="13.8" x14ac:dyDescent="0.25">
      <c r="A112" s="2846"/>
      <c r="B112" s="2783"/>
      <c r="C112" s="2836"/>
      <c r="D112" s="2839"/>
      <c r="E112" s="2748"/>
      <c r="F112" s="2789"/>
      <c r="G112" s="2792"/>
      <c r="H112" s="164" t="s">
        <v>55</v>
      </c>
      <c r="I112" s="503"/>
      <c r="J112" s="1597"/>
      <c r="K112" s="503"/>
      <c r="L112" s="504"/>
      <c r="M112" s="478"/>
      <c r="N112" s="505"/>
      <c r="O112" s="506"/>
      <c r="P112" s="508"/>
    </row>
    <row r="113" spans="1:16" ht="13.8" x14ac:dyDescent="0.25">
      <c r="A113" s="2846"/>
      <c r="B113" s="2783"/>
      <c r="C113" s="2836"/>
      <c r="D113" s="2839"/>
      <c r="E113" s="2748"/>
      <c r="F113" s="2789"/>
      <c r="G113" s="2792"/>
      <c r="H113" s="164" t="s">
        <v>229</v>
      </c>
      <c r="I113" s="476">
        <v>1450</v>
      </c>
      <c r="J113" s="219"/>
      <c r="K113" s="476"/>
      <c r="L113" s="907"/>
      <c r="M113" s="478"/>
      <c r="N113" s="505"/>
      <c r="O113" s="506"/>
      <c r="P113" s="508"/>
    </row>
    <row r="114" spans="1:16" ht="14.4" thickBot="1" x14ac:dyDescent="0.3">
      <c r="A114" s="2846"/>
      <c r="B114" s="2783"/>
      <c r="C114" s="2836"/>
      <c r="D114" s="2839"/>
      <c r="E114" s="2748"/>
      <c r="F114" s="2789"/>
      <c r="G114" s="2792"/>
      <c r="H114" s="174" t="s">
        <v>56</v>
      </c>
      <c r="I114" s="509"/>
      <c r="J114" s="1599"/>
      <c r="K114" s="509"/>
      <c r="L114" s="908"/>
      <c r="M114" s="1600"/>
      <c r="N114" s="1588"/>
      <c r="O114" s="1588"/>
      <c r="P114" s="1590"/>
    </row>
    <row r="115" spans="1:16" ht="14.4" thickBot="1" x14ac:dyDescent="0.3">
      <c r="A115" s="2847"/>
      <c r="B115" s="2784"/>
      <c r="C115" s="2837"/>
      <c r="D115" s="2840"/>
      <c r="E115" s="2749"/>
      <c r="F115" s="2790"/>
      <c r="G115" s="2793"/>
      <c r="H115" s="153" t="s">
        <v>7</v>
      </c>
      <c r="I115" s="378">
        <f>SUM(I109:I114)</f>
        <v>2000</v>
      </c>
      <c r="J115" s="378">
        <f t="shared" ref="J115" si="8">SUM(J109:J114)</f>
        <v>700</v>
      </c>
      <c r="K115" s="378">
        <f>SUM(K109:K114)</f>
        <v>671</v>
      </c>
      <c r="L115" s="1591"/>
      <c r="M115" s="1592"/>
      <c r="N115" s="1593"/>
      <c r="O115" s="1594"/>
      <c r="P115" s="1595"/>
    </row>
    <row r="116" spans="1:16" ht="13.95" customHeight="1" thickBot="1" x14ac:dyDescent="0.3">
      <c r="A116" s="879" t="s">
        <v>8</v>
      </c>
      <c r="B116" s="329" t="s">
        <v>6</v>
      </c>
      <c r="C116" s="2841" t="s">
        <v>31</v>
      </c>
      <c r="D116" s="2841"/>
      <c r="E116" s="2841"/>
      <c r="F116" s="2841"/>
      <c r="G116" s="2842"/>
      <c r="H116" s="880" t="s">
        <v>7</v>
      </c>
      <c r="I116" s="881">
        <f>I71+I96</f>
        <v>8958.2999999999993</v>
      </c>
      <c r="J116" s="881">
        <f>J71+J96</f>
        <v>10110</v>
      </c>
      <c r="K116" s="881">
        <f>K71+K96</f>
        <v>10671</v>
      </c>
      <c r="L116" s="882"/>
      <c r="M116" s="882"/>
      <c r="N116" s="882"/>
      <c r="O116" s="882"/>
      <c r="P116" s="883"/>
    </row>
    <row r="117" spans="1:16" ht="13.95" customHeight="1" thickBot="1" x14ac:dyDescent="0.3">
      <c r="A117" s="244" t="s">
        <v>8</v>
      </c>
      <c r="B117" s="244"/>
      <c r="C117" s="2843" t="s">
        <v>51</v>
      </c>
      <c r="D117" s="2843"/>
      <c r="E117" s="2843"/>
      <c r="F117" s="2843"/>
      <c r="G117" s="2844"/>
      <c r="H117" s="243" t="s">
        <v>7</v>
      </c>
      <c r="I117" s="242">
        <f>I116*1</f>
        <v>8958.2999999999993</v>
      </c>
      <c r="J117" s="242">
        <f>J116*1</f>
        <v>10110</v>
      </c>
      <c r="K117" s="242">
        <f>K116*1</f>
        <v>10671</v>
      </c>
      <c r="L117" s="241"/>
      <c r="M117" s="241"/>
      <c r="N117" s="241"/>
      <c r="O117" s="241"/>
      <c r="P117" s="240"/>
    </row>
    <row r="118" spans="1:16" ht="14.4" thickBot="1" x14ac:dyDescent="0.3">
      <c r="A118" s="215" t="s">
        <v>49</v>
      </c>
      <c r="B118" s="214"/>
      <c r="C118" s="210" t="s">
        <v>315</v>
      </c>
      <c r="D118" s="211"/>
      <c r="E118" s="213"/>
      <c r="F118" s="211"/>
      <c r="G118" s="211"/>
      <c r="H118" s="211"/>
      <c r="I118" s="211"/>
      <c r="J118" s="210"/>
      <c r="K118" s="211"/>
      <c r="L118" s="212"/>
      <c r="M118" s="212"/>
      <c r="N118" s="211"/>
      <c r="O118" s="210"/>
      <c r="P118" s="209"/>
    </row>
    <row r="119" spans="1:16" ht="42" thickBot="1" x14ac:dyDescent="0.3">
      <c r="A119" s="235"/>
      <c r="B119" s="234"/>
      <c r="C119" s="232"/>
      <c r="D119" s="232"/>
      <c r="E119" s="233"/>
      <c r="F119" s="232"/>
      <c r="G119" s="232"/>
      <c r="H119" s="232"/>
      <c r="I119" s="232"/>
      <c r="J119" s="232"/>
      <c r="K119" s="232"/>
      <c r="L119" s="193" t="s">
        <v>314</v>
      </c>
      <c r="M119" s="192" t="s">
        <v>81</v>
      </c>
      <c r="N119" s="191">
        <v>1893</v>
      </c>
      <c r="O119" s="190"/>
      <c r="P119" s="189"/>
    </row>
    <row r="120" spans="1:16" ht="14.4" thickBot="1" x14ac:dyDescent="0.3">
      <c r="A120" s="196" t="s">
        <v>49</v>
      </c>
      <c r="B120" s="230" t="s">
        <v>6</v>
      </c>
      <c r="C120" s="198" t="s">
        <v>313</v>
      </c>
      <c r="D120" s="197"/>
      <c r="E120" s="197"/>
      <c r="F120" s="197"/>
      <c r="G120" s="197"/>
      <c r="H120" s="197"/>
      <c r="I120" s="197"/>
      <c r="J120" s="197"/>
      <c r="K120" s="197"/>
      <c r="L120" s="197"/>
      <c r="M120" s="197"/>
      <c r="N120" s="197"/>
      <c r="O120" s="2827"/>
      <c r="P120" s="2828"/>
    </row>
    <row r="121" spans="1:16" ht="28.2" thickBot="1" x14ac:dyDescent="0.3">
      <c r="A121" s="196"/>
      <c r="B121" s="195"/>
      <c r="C121" s="194"/>
      <c r="D121" s="194"/>
      <c r="E121" s="194"/>
      <c r="F121" s="194"/>
      <c r="G121" s="194"/>
      <c r="H121" s="194"/>
      <c r="I121" s="194"/>
      <c r="J121" s="194"/>
      <c r="K121" s="194"/>
      <c r="L121" s="193" t="s">
        <v>626</v>
      </c>
      <c r="M121" s="192" t="s">
        <v>81</v>
      </c>
      <c r="N121" s="191">
        <v>1893</v>
      </c>
      <c r="O121" s="190"/>
      <c r="P121" s="189"/>
    </row>
    <row r="122" spans="1:16" ht="13.95" customHeight="1" x14ac:dyDescent="0.25">
      <c r="A122" s="226" t="s">
        <v>49</v>
      </c>
      <c r="B122" s="2782" t="s">
        <v>6</v>
      </c>
      <c r="C122" s="225" t="s">
        <v>6</v>
      </c>
      <c r="D122" s="994"/>
      <c r="E122" s="2817" t="s">
        <v>844</v>
      </c>
      <c r="F122" s="2788" t="s">
        <v>62</v>
      </c>
      <c r="G122" s="2791" t="s">
        <v>240</v>
      </c>
      <c r="H122" s="188" t="s">
        <v>48</v>
      </c>
      <c r="I122" s="170">
        <f t="shared" ref="I122:K125" si="9">I128+I134</f>
        <v>110</v>
      </c>
      <c r="J122" s="170">
        <f t="shared" si="9"/>
        <v>2820.8</v>
      </c>
      <c r="K122" s="170">
        <f t="shared" si="9"/>
        <v>1410.4</v>
      </c>
      <c r="L122" s="168" t="s">
        <v>239</v>
      </c>
      <c r="M122" s="167" t="s">
        <v>69</v>
      </c>
      <c r="N122" s="182">
        <v>1</v>
      </c>
      <c r="O122" s="182"/>
      <c r="P122" s="181">
        <v>1</v>
      </c>
    </row>
    <row r="123" spans="1:16" ht="27.6" x14ac:dyDescent="0.25">
      <c r="A123" s="224"/>
      <c r="B123" s="2783"/>
      <c r="C123" s="223"/>
      <c r="D123" s="995"/>
      <c r="E123" s="2818"/>
      <c r="F123" s="2789"/>
      <c r="G123" s="2792"/>
      <c r="H123" s="187" t="s">
        <v>57</v>
      </c>
      <c r="I123" s="163">
        <f t="shared" si="9"/>
        <v>0</v>
      </c>
      <c r="J123" s="163">
        <f t="shared" si="9"/>
        <v>0</v>
      </c>
      <c r="K123" s="163">
        <f t="shared" si="9"/>
        <v>0</v>
      </c>
      <c r="L123" s="1011" t="s">
        <v>311</v>
      </c>
      <c r="M123" s="180" t="s">
        <v>81</v>
      </c>
      <c r="N123" s="158">
        <v>1873</v>
      </c>
      <c r="O123" s="158"/>
      <c r="P123" s="220"/>
    </row>
    <row r="124" spans="1:16" ht="13.8" x14ac:dyDescent="0.25">
      <c r="A124" s="224"/>
      <c r="B124" s="2783"/>
      <c r="C124" s="223"/>
      <c r="D124" s="995"/>
      <c r="E124" s="2818"/>
      <c r="F124" s="2789"/>
      <c r="G124" s="2792"/>
      <c r="H124" s="187" t="s">
        <v>230</v>
      </c>
      <c r="I124" s="163">
        <f t="shared" si="9"/>
        <v>0</v>
      </c>
      <c r="J124" s="163">
        <f t="shared" si="9"/>
        <v>0</v>
      </c>
      <c r="K124" s="163">
        <f t="shared" si="9"/>
        <v>0</v>
      </c>
      <c r="L124" s="1011"/>
      <c r="M124" s="180"/>
      <c r="N124" s="158"/>
      <c r="O124" s="158"/>
      <c r="P124" s="220"/>
    </row>
    <row r="125" spans="1:16" ht="13.8" x14ac:dyDescent="0.25">
      <c r="A125" s="224"/>
      <c r="B125" s="2783"/>
      <c r="C125" s="223"/>
      <c r="D125" s="995"/>
      <c r="E125" s="2818"/>
      <c r="F125" s="2789"/>
      <c r="G125" s="2792"/>
      <c r="H125" s="187" t="s">
        <v>55</v>
      </c>
      <c r="I125" s="163">
        <f>I131+I137</f>
        <v>2246.3999999999996</v>
      </c>
      <c r="J125" s="163">
        <f t="shared" si="9"/>
        <v>0</v>
      </c>
      <c r="K125" s="163">
        <f t="shared" si="9"/>
        <v>0</v>
      </c>
      <c r="L125" s="1011"/>
      <c r="M125" s="180"/>
      <c r="N125" s="158"/>
      <c r="O125" s="158"/>
      <c r="P125" s="220"/>
    </row>
    <row r="126" spans="1:16" ht="14.4" thickBot="1" x14ac:dyDescent="0.3">
      <c r="A126" s="224"/>
      <c r="B126" s="2783"/>
      <c r="C126" s="223"/>
      <c r="D126" s="995"/>
      <c r="E126" s="2818"/>
      <c r="F126" s="2789"/>
      <c r="G126" s="2792"/>
      <c r="H126" s="186" t="s">
        <v>229</v>
      </c>
      <c r="I126" s="179">
        <f>I132+I138</f>
        <v>0</v>
      </c>
      <c r="J126" s="179">
        <f>J132+J138</f>
        <v>0</v>
      </c>
      <c r="K126" s="179">
        <f>K132+K138</f>
        <v>0</v>
      </c>
      <c r="L126" s="1010"/>
      <c r="M126" s="177"/>
      <c r="N126" s="176"/>
      <c r="O126" s="176"/>
      <c r="P126" s="175"/>
    </row>
    <row r="127" spans="1:16" ht="14.4" thickBot="1" x14ac:dyDescent="0.3">
      <c r="A127" s="952"/>
      <c r="B127" s="2784"/>
      <c r="C127" s="221"/>
      <c r="D127" s="996"/>
      <c r="E127" s="2819"/>
      <c r="F127" s="2790"/>
      <c r="G127" s="2793"/>
      <c r="H127" s="153" t="s">
        <v>7</v>
      </c>
      <c r="I127" s="152">
        <f>SUM(I122:I126)</f>
        <v>2356.3999999999996</v>
      </c>
      <c r="J127" s="152">
        <f>SUM(J122:J126)</f>
        <v>2820.8</v>
      </c>
      <c r="K127" s="152">
        <f>SUM(K122:K126)</f>
        <v>1410.4</v>
      </c>
      <c r="L127" s="339"/>
      <c r="M127" s="338"/>
      <c r="N127" s="289"/>
      <c r="O127" s="289"/>
      <c r="P127" s="337"/>
    </row>
    <row r="128" spans="1:16" ht="13.95" customHeight="1" x14ac:dyDescent="0.25">
      <c r="A128" s="1000"/>
      <c r="B128" s="1003"/>
      <c r="C128" s="994"/>
      <c r="D128" s="953"/>
      <c r="E128" s="2817" t="s">
        <v>407</v>
      </c>
      <c r="F128" s="2788" t="s">
        <v>62</v>
      </c>
      <c r="G128" s="2791" t="s">
        <v>312</v>
      </c>
      <c r="H128" s="171" t="s">
        <v>48</v>
      </c>
      <c r="I128" s="170"/>
      <c r="J128" s="170"/>
      <c r="K128" s="169"/>
      <c r="L128" s="168" t="s">
        <v>237</v>
      </c>
      <c r="M128" s="167" t="s">
        <v>69</v>
      </c>
      <c r="N128" s="182">
        <v>1</v>
      </c>
      <c r="O128" s="182"/>
      <c r="P128" s="181"/>
    </row>
    <row r="129" spans="1:16" ht="27.6" x14ac:dyDescent="0.25">
      <c r="A129" s="1001"/>
      <c r="B129" s="993"/>
      <c r="C129" s="995"/>
      <c r="D129" s="954"/>
      <c r="E129" s="2818"/>
      <c r="F129" s="2789"/>
      <c r="G129" s="2792"/>
      <c r="H129" s="164" t="s">
        <v>57</v>
      </c>
      <c r="I129" s="163"/>
      <c r="J129" s="163"/>
      <c r="K129" s="162"/>
      <c r="L129" s="161" t="s">
        <v>311</v>
      </c>
      <c r="M129" s="160" t="s">
        <v>81</v>
      </c>
      <c r="N129" s="158">
        <v>1873</v>
      </c>
      <c r="O129" s="158"/>
      <c r="P129" s="220"/>
    </row>
    <row r="130" spans="1:16" ht="13.8" x14ac:dyDescent="0.25">
      <c r="A130" s="1001"/>
      <c r="B130" s="993"/>
      <c r="C130" s="995"/>
      <c r="D130" s="954"/>
      <c r="E130" s="2818"/>
      <c r="F130" s="2789"/>
      <c r="G130" s="2792"/>
      <c r="H130" s="164" t="s">
        <v>230</v>
      </c>
      <c r="I130" s="163"/>
      <c r="J130" s="163"/>
      <c r="K130" s="162"/>
      <c r="L130" s="1011"/>
      <c r="M130" s="180"/>
      <c r="N130" s="158"/>
      <c r="O130" s="158"/>
      <c r="P130" s="220"/>
    </row>
    <row r="131" spans="1:16" ht="13.8" x14ac:dyDescent="0.25">
      <c r="A131" s="1001"/>
      <c r="B131" s="993"/>
      <c r="C131" s="995"/>
      <c r="D131" s="954"/>
      <c r="E131" s="2818"/>
      <c r="F131" s="2789"/>
      <c r="G131" s="2792"/>
      <c r="H131" s="164" t="s">
        <v>55</v>
      </c>
      <c r="I131" s="163">
        <v>64.7</v>
      </c>
      <c r="J131" s="163">
        <v>0</v>
      </c>
      <c r="K131" s="162">
        <v>0</v>
      </c>
      <c r="L131" s="1011"/>
      <c r="M131" s="180"/>
      <c r="N131" s="158"/>
      <c r="O131" s="158"/>
      <c r="P131" s="220"/>
    </row>
    <row r="132" spans="1:16" ht="14.4" thickBot="1" x14ac:dyDescent="0.3">
      <c r="A132" s="1001"/>
      <c r="B132" s="993"/>
      <c r="C132" s="995"/>
      <c r="D132" s="954"/>
      <c r="E132" s="2818"/>
      <c r="F132" s="2789"/>
      <c r="G132" s="2792"/>
      <c r="H132" s="157" t="s">
        <v>229</v>
      </c>
      <c r="I132" s="179"/>
      <c r="J132" s="179"/>
      <c r="K132" s="178"/>
      <c r="L132" s="1010"/>
      <c r="M132" s="177"/>
      <c r="N132" s="176"/>
      <c r="O132" s="176"/>
      <c r="P132" s="175"/>
    </row>
    <row r="133" spans="1:16" ht="14.4" thickBot="1" x14ac:dyDescent="0.3">
      <c r="A133" s="1002"/>
      <c r="B133" s="1004"/>
      <c r="C133" s="1014"/>
      <c r="D133" s="955"/>
      <c r="E133" s="2819"/>
      <c r="F133" s="2790"/>
      <c r="G133" s="2793"/>
      <c r="H133" s="153" t="s">
        <v>7</v>
      </c>
      <c r="I133" s="152">
        <f>SUM(I128:I132)</f>
        <v>64.7</v>
      </c>
      <c r="J133" s="152">
        <f>SUM(J128:J132)</f>
        <v>0</v>
      </c>
      <c r="K133" s="152">
        <f>SUM(K128:K132)</f>
        <v>0</v>
      </c>
      <c r="L133" s="339"/>
      <c r="M133" s="338"/>
      <c r="N133" s="289"/>
      <c r="O133" s="289"/>
      <c r="P133" s="337"/>
    </row>
    <row r="134" spans="1:16" ht="13.95" customHeight="1" x14ac:dyDescent="0.25">
      <c r="A134" s="1000"/>
      <c r="B134" s="1003"/>
      <c r="C134" s="994"/>
      <c r="D134" s="953"/>
      <c r="E134" s="2817" t="s">
        <v>408</v>
      </c>
      <c r="F134" s="2788" t="s">
        <v>84</v>
      </c>
      <c r="G134" s="2791" t="s">
        <v>240</v>
      </c>
      <c r="H134" s="171" t="s">
        <v>48</v>
      </c>
      <c r="I134" s="170">
        <v>110</v>
      </c>
      <c r="J134" s="170">
        <v>2820.8</v>
      </c>
      <c r="K134" s="169">
        <v>1410.4</v>
      </c>
      <c r="L134" s="168" t="s">
        <v>237</v>
      </c>
      <c r="M134" s="167" t="s">
        <v>69</v>
      </c>
      <c r="N134" s="182"/>
      <c r="O134" s="182"/>
      <c r="P134" s="181">
        <v>1</v>
      </c>
    </row>
    <row r="135" spans="1:16" ht="27.6" x14ac:dyDescent="0.25">
      <c r="A135" s="1001"/>
      <c r="B135" s="993"/>
      <c r="C135" s="995"/>
      <c r="D135" s="954"/>
      <c r="E135" s="2818"/>
      <c r="F135" s="2789"/>
      <c r="G135" s="2792"/>
      <c r="H135" s="164" t="s">
        <v>57</v>
      </c>
      <c r="I135" s="163"/>
      <c r="J135" s="163"/>
      <c r="K135" s="162"/>
      <c r="L135" s="161" t="s">
        <v>85</v>
      </c>
      <c r="M135" s="160"/>
      <c r="N135" s="158"/>
      <c r="O135" s="158"/>
      <c r="P135" s="220">
        <v>1</v>
      </c>
    </row>
    <row r="136" spans="1:16" ht="13.8" x14ac:dyDescent="0.25">
      <c r="A136" s="1001"/>
      <c r="B136" s="993"/>
      <c r="C136" s="995"/>
      <c r="D136" s="954"/>
      <c r="E136" s="2818"/>
      <c r="F136" s="2789"/>
      <c r="G136" s="2792"/>
      <c r="H136" s="164" t="s">
        <v>230</v>
      </c>
      <c r="I136" s="163"/>
      <c r="J136" s="163"/>
      <c r="K136" s="162"/>
      <c r="L136" s="1011"/>
      <c r="M136" s="180"/>
      <c r="N136" s="158"/>
      <c r="O136" s="158"/>
      <c r="P136" s="220"/>
    </row>
    <row r="137" spans="1:16" ht="13.8" x14ac:dyDescent="0.25">
      <c r="A137" s="1001"/>
      <c r="B137" s="993"/>
      <c r="C137" s="995"/>
      <c r="D137" s="954"/>
      <c r="E137" s="2818"/>
      <c r="F137" s="2789"/>
      <c r="G137" s="2792"/>
      <c r="H137" s="164" t="s">
        <v>55</v>
      </c>
      <c r="I137" s="163">
        <v>2181.6999999999998</v>
      </c>
      <c r="J137" s="163">
        <v>0</v>
      </c>
      <c r="K137" s="162">
        <v>0</v>
      </c>
      <c r="L137" s="1011"/>
      <c r="M137" s="180"/>
      <c r="N137" s="158"/>
      <c r="O137" s="158"/>
      <c r="P137" s="220"/>
    </row>
    <row r="138" spans="1:16" ht="13.8" x14ac:dyDescent="0.25">
      <c r="A138" s="1001"/>
      <c r="B138" s="993"/>
      <c r="C138" s="995"/>
      <c r="D138" s="954"/>
      <c r="E138" s="2818"/>
      <c r="F138" s="2789"/>
      <c r="G138" s="2792"/>
      <c r="H138" s="164" t="s">
        <v>229</v>
      </c>
      <c r="I138" s="219"/>
      <c r="J138" s="219"/>
      <c r="K138" s="218"/>
      <c r="L138" s="352"/>
      <c r="M138" s="351"/>
      <c r="N138" s="350"/>
      <c r="O138" s="350"/>
      <c r="P138" s="349"/>
    </row>
    <row r="139" spans="1:16" ht="14.4" thickBot="1" x14ac:dyDescent="0.3">
      <c r="A139" s="1002"/>
      <c r="B139" s="1004"/>
      <c r="C139" s="1014"/>
      <c r="D139" s="955"/>
      <c r="E139" s="2819"/>
      <c r="F139" s="2790"/>
      <c r="G139" s="2793"/>
      <c r="H139" s="348" t="s">
        <v>7</v>
      </c>
      <c r="I139" s="347">
        <f>SUM(I134:I138)</f>
        <v>2291.6999999999998</v>
      </c>
      <c r="J139" s="347">
        <f>SUM(J134:J138)</f>
        <v>2820.8</v>
      </c>
      <c r="K139" s="347">
        <f>SUM(K134:K138)</f>
        <v>1410.4</v>
      </c>
      <c r="L139" s="1601"/>
      <c r="M139" s="1602"/>
      <c r="N139" s="1603"/>
      <c r="O139" s="1603"/>
      <c r="P139" s="1604"/>
    </row>
    <row r="140" spans="1:16" ht="13.95" customHeight="1" x14ac:dyDescent="0.25">
      <c r="A140" s="226" t="s">
        <v>49</v>
      </c>
      <c r="B140" s="2782" t="s">
        <v>6</v>
      </c>
      <c r="C140" s="225" t="s">
        <v>8</v>
      </c>
      <c r="D140" s="994"/>
      <c r="E140" s="2817" t="s">
        <v>766</v>
      </c>
      <c r="F140" s="2848" t="s">
        <v>62</v>
      </c>
      <c r="G140" s="2791" t="s">
        <v>240</v>
      </c>
      <c r="H140" s="188" t="s">
        <v>48</v>
      </c>
      <c r="I140" s="170">
        <f>I146*1</f>
        <v>0</v>
      </c>
      <c r="J140" s="170">
        <f>J146*1</f>
        <v>0</v>
      </c>
      <c r="K140" s="170">
        <f t="shared" ref="K140" si="10">K146*1</f>
        <v>0</v>
      </c>
      <c r="L140" s="168" t="s">
        <v>239</v>
      </c>
      <c r="M140" s="167" t="s">
        <v>69</v>
      </c>
      <c r="N140" s="182"/>
      <c r="O140" s="166">
        <v>1</v>
      </c>
      <c r="P140" s="181"/>
    </row>
    <row r="141" spans="1:16" ht="13.95" customHeight="1" x14ac:dyDescent="0.25">
      <c r="A141" s="224"/>
      <c r="B141" s="2783"/>
      <c r="C141" s="223"/>
      <c r="D141" s="995"/>
      <c r="E141" s="2818"/>
      <c r="F141" s="2849"/>
      <c r="G141" s="2792"/>
      <c r="H141" s="187" t="s">
        <v>57</v>
      </c>
      <c r="I141" s="219">
        <f>I147*1</f>
        <v>0</v>
      </c>
      <c r="J141" s="219">
        <f t="shared" ref="I141:K144" si="11">J147*1</f>
        <v>0</v>
      </c>
      <c r="K141" s="219">
        <f t="shared" si="11"/>
        <v>0</v>
      </c>
      <c r="L141" s="2851" t="s">
        <v>310</v>
      </c>
      <c r="M141" s="180" t="s">
        <v>81</v>
      </c>
      <c r="N141" s="1012"/>
      <c r="O141" s="158"/>
      <c r="P141" s="220"/>
    </row>
    <row r="142" spans="1:16" ht="13.8" x14ac:dyDescent="0.25">
      <c r="A142" s="224"/>
      <c r="B142" s="2783"/>
      <c r="C142" s="223"/>
      <c r="D142" s="995"/>
      <c r="E142" s="2818"/>
      <c r="F142" s="2849"/>
      <c r="G142" s="2792"/>
      <c r="H142" s="187" t="s">
        <v>230</v>
      </c>
      <c r="I142" s="163">
        <f>I148*1</f>
        <v>0</v>
      </c>
      <c r="J142" s="163">
        <f t="shared" si="11"/>
        <v>0</v>
      </c>
      <c r="K142" s="163">
        <f t="shared" si="11"/>
        <v>0</v>
      </c>
      <c r="L142" s="2852"/>
      <c r="M142" s="180"/>
      <c r="N142" s="158"/>
      <c r="O142" s="158"/>
      <c r="P142" s="220"/>
    </row>
    <row r="143" spans="1:16" ht="13.8" x14ac:dyDescent="0.25">
      <c r="A143" s="224"/>
      <c r="B143" s="2783"/>
      <c r="C143" s="223"/>
      <c r="D143" s="995"/>
      <c r="E143" s="2818"/>
      <c r="F143" s="2849"/>
      <c r="G143" s="2792"/>
      <c r="H143" s="187" t="s">
        <v>55</v>
      </c>
      <c r="I143" s="219">
        <f t="shared" si="11"/>
        <v>67.900000000000006</v>
      </c>
      <c r="J143" s="219">
        <f t="shared" si="11"/>
        <v>27.1</v>
      </c>
      <c r="K143" s="219">
        <f t="shared" si="11"/>
        <v>0</v>
      </c>
      <c r="L143" s="1011"/>
      <c r="M143" s="180"/>
      <c r="N143" s="158"/>
      <c r="O143" s="158"/>
      <c r="P143" s="220"/>
    </row>
    <row r="144" spans="1:16" ht="13.8" x14ac:dyDescent="0.25">
      <c r="A144" s="224"/>
      <c r="B144" s="2783"/>
      <c r="C144" s="223"/>
      <c r="D144" s="995"/>
      <c r="E144" s="2818"/>
      <c r="F144" s="2849"/>
      <c r="G144" s="2792"/>
      <c r="H144" s="187" t="s">
        <v>229</v>
      </c>
      <c r="I144" s="163">
        <f t="shared" si="11"/>
        <v>0</v>
      </c>
      <c r="J144" s="163">
        <f t="shared" si="11"/>
        <v>0</v>
      </c>
      <c r="K144" s="163">
        <f t="shared" si="11"/>
        <v>0</v>
      </c>
      <c r="L144" s="352"/>
      <c r="M144" s="351"/>
      <c r="N144" s="350"/>
      <c r="O144" s="350"/>
      <c r="P144" s="349"/>
    </row>
    <row r="145" spans="1:16" ht="14.4" thickBot="1" x14ac:dyDescent="0.3">
      <c r="A145" s="952"/>
      <c r="B145" s="2784"/>
      <c r="C145" s="221"/>
      <c r="D145" s="996"/>
      <c r="E145" s="2819"/>
      <c r="F145" s="2850"/>
      <c r="G145" s="2793"/>
      <c r="H145" s="348" t="s">
        <v>7</v>
      </c>
      <c r="I145" s="347">
        <f>SUM(I140:I144)</f>
        <v>67.900000000000006</v>
      </c>
      <c r="J145" s="347">
        <f t="shared" ref="J145:K145" si="12">SUM(J140:J144)</f>
        <v>27.1</v>
      </c>
      <c r="K145" s="347">
        <f t="shared" si="12"/>
        <v>0</v>
      </c>
      <c r="L145" s="1601"/>
      <c r="M145" s="1602"/>
      <c r="N145" s="1603"/>
      <c r="O145" s="1603"/>
      <c r="P145" s="1604"/>
    </row>
    <row r="146" spans="1:16" ht="13.8" customHeight="1" x14ac:dyDescent="0.25">
      <c r="A146" s="1000"/>
      <c r="B146" s="1003"/>
      <c r="C146" s="994"/>
      <c r="D146" s="953"/>
      <c r="E146" s="2817" t="s">
        <v>882</v>
      </c>
      <c r="F146" s="2788" t="s">
        <v>84</v>
      </c>
      <c r="G146" s="2791" t="s">
        <v>240</v>
      </c>
      <c r="H146" s="171" t="s">
        <v>48</v>
      </c>
      <c r="I146" s="170">
        <v>0</v>
      </c>
      <c r="J146" s="170">
        <v>0</v>
      </c>
      <c r="K146" s="169">
        <v>0</v>
      </c>
      <c r="L146" s="2232" t="s">
        <v>237</v>
      </c>
      <c r="M146" s="2233" t="s">
        <v>69</v>
      </c>
      <c r="N146" s="166"/>
      <c r="O146" s="166">
        <v>1</v>
      </c>
      <c r="P146" s="165"/>
    </row>
    <row r="147" spans="1:16" ht="13.8" x14ac:dyDescent="0.25">
      <c r="A147" s="1001"/>
      <c r="B147" s="993"/>
      <c r="C147" s="995"/>
      <c r="D147" s="954"/>
      <c r="E147" s="2818"/>
      <c r="F147" s="2789"/>
      <c r="G147" s="2792"/>
      <c r="H147" s="164" t="s">
        <v>57</v>
      </c>
      <c r="I147" s="163"/>
      <c r="J147" s="163"/>
      <c r="K147" s="162"/>
      <c r="L147" s="2236"/>
      <c r="M147" s="2237"/>
      <c r="N147" s="159"/>
      <c r="O147" s="159"/>
      <c r="P147" s="1013"/>
    </row>
    <row r="148" spans="1:16" ht="13.8" x14ac:dyDescent="0.25">
      <c r="A148" s="1001"/>
      <c r="B148" s="993"/>
      <c r="C148" s="995"/>
      <c r="D148" s="954"/>
      <c r="E148" s="2818"/>
      <c r="F148" s="2789"/>
      <c r="G148" s="2792"/>
      <c r="H148" s="164" t="s">
        <v>230</v>
      </c>
      <c r="I148" s="163"/>
      <c r="J148" s="163"/>
      <c r="K148" s="162"/>
      <c r="L148" s="2238"/>
      <c r="M148" s="2239"/>
      <c r="N148" s="159"/>
      <c r="O148" s="159"/>
      <c r="P148" s="1013"/>
    </row>
    <row r="149" spans="1:16" ht="13.8" x14ac:dyDescent="0.25">
      <c r="A149" s="1001"/>
      <c r="B149" s="993"/>
      <c r="C149" s="995"/>
      <c r="D149" s="954"/>
      <c r="E149" s="2818"/>
      <c r="F149" s="2789"/>
      <c r="G149" s="2792"/>
      <c r="H149" s="164" t="s">
        <v>55</v>
      </c>
      <c r="I149" s="2234">
        <v>67.900000000000006</v>
      </c>
      <c r="J149" s="2234">
        <v>27.1</v>
      </c>
      <c r="K149" s="162">
        <v>0</v>
      </c>
      <c r="L149" s="2238"/>
      <c r="M149" s="2239"/>
      <c r="N149" s="159"/>
      <c r="O149" s="159"/>
      <c r="P149" s="1013"/>
    </row>
    <row r="150" spans="1:16" ht="13.8" x14ac:dyDescent="0.25">
      <c r="A150" s="1001"/>
      <c r="B150" s="993"/>
      <c r="C150" s="995"/>
      <c r="D150" s="954"/>
      <c r="E150" s="2818"/>
      <c r="F150" s="2789"/>
      <c r="G150" s="2792"/>
      <c r="H150" s="164" t="s">
        <v>229</v>
      </c>
      <c r="I150" s="219"/>
      <c r="J150" s="219"/>
      <c r="K150" s="218"/>
      <c r="L150" s="2242"/>
      <c r="M150" s="2243"/>
      <c r="N150" s="2244"/>
      <c r="O150" s="2244"/>
      <c r="P150" s="2245"/>
    </row>
    <row r="151" spans="1:16" ht="14.4" thickBot="1" x14ac:dyDescent="0.3">
      <c r="A151" s="1002"/>
      <c r="B151" s="1004"/>
      <c r="C151" s="1014"/>
      <c r="D151" s="955"/>
      <c r="E151" s="2819"/>
      <c r="F151" s="2790"/>
      <c r="G151" s="2793"/>
      <c r="H151" s="348" t="s">
        <v>7</v>
      </c>
      <c r="I151" s="347">
        <f>SUM(I146:I150)</f>
        <v>67.900000000000006</v>
      </c>
      <c r="J151" s="347">
        <f>SUM(J146:J150)</f>
        <v>27.1</v>
      </c>
      <c r="K151" s="347">
        <f>SUM(K146:K150)</f>
        <v>0</v>
      </c>
      <c r="L151" s="2246"/>
      <c r="M151" s="2247"/>
      <c r="N151" s="2248"/>
      <c r="O151" s="2248"/>
      <c r="P151" s="2249"/>
    </row>
    <row r="152" spans="1:16" ht="13.95" customHeight="1" thickBot="1" x14ac:dyDescent="0.3">
      <c r="A152" s="250" t="s">
        <v>49</v>
      </c>
      <c r="B152" s="249" t="s">
        <v>6</v>
      </c>
      <c r="C152" s="2853" t="s">
        <v>31</v>
      </c>
      <c r="D152" s="2853"/>
      <c r="E152" s="2853"/>
      <c r="F152" s="2853"/>
      <c r="G152" s="2854"/>
      <c r="H152" s="248" t="s">
        <v>7</v>
      </c>
      <c r="I152" s="247">
        <f>I127+I145</f>
        <v>2424.2999999999997</v>
      </c>
      <c r="J152" s="247">
        <f>J127+J145</f>
        <v>2847.9</v>
      </c>
      <c r="K152" s="247">
        <f>K127+K145</f>
        <v>1410.4</v>
      </c>
      <c r="L152" s="246"/>
      <c r="M152" s="246"/>
      <c r="N152" s="246"/>
      <c r="O152" s="246"/>
      <c r="P152" s="245"/>
    </row>
    <row r="153" spans="1:16" ht="13.8" thickBot="1" x14ac:dyDescent="0.3">
      <c r="A153" s="330" t="s">
        <v>49</v>
      </c>
      <c r="B153" s="331" t="s">
        <v>8</v>
      </c>
      <c r="C153" s="2079" t="s">
        <v>309</v>
      </c>
      <c r="D153" s="2080"/>
      <c r="E153" s="2080"/>
      <c r="F153" s="2080"/>
      <c r="G153" s="2080"/>
      <c r="H153" s="2080"/>
      <c r="I153" s="2080"/>
      <c r="J153" s="2080"/>
      <c r="K153" s="2080"/>
      <c r="L153" s="2080"/>
      <c r="M153" s="2080"/>
      <c r="N153" s="2080"/>
      <c r="O153" s="2855"/>
      <c r="P153" s="2856"/>
    </row>
    <row r="154" spans="1:16" ht="19.8" customHeight="1" thickBot="1" x14ac:dyDescent="0.3">
      <c r="A154" s="899"/>
      <c r="B154" s="329"/>
      <c r="C154" s="900"/>
      <c r="D154" s="900"/>
      <c r="E154" s="900"/>
      <c r="F154" s="900"/>
      <c r="G154" s="900"/>
      <c r="H154" s="900"/>
      <c r="I154" s="900"/>
      <c r="J154" s="900"/>
      <c r="K154" s="900"/>
      <c r="L154" s="340" t="s">
        <v>308</v>
      </c>
      <c r="M154" s="328" t="s">
        <v>81</v>
      </c>
      <c r="N154" s="327"/>
      <c r="O154" s="321"/>
      <c r="P154" s="201"/>
    </row>
    <row r="155" spans="1:16" ht="13.2" customHeight="1" x14ac:dyDescent="0.25">
      <c r="A155" s="286" t="s">
        <v>49</v>
      </c>
      <c r="B155" s="2857" t="s">
        <v>8</v>
      </c>
      <c r="C155" s="285" t="s">
        <v>6</v>
      </c>
      <c r="D155" s="274"/>
      <c r="E155" s="2860" t="s">
        <v>767</v>
      </c>
      <c r="F155" s="2863" t="s">
        <v>62</v>
      </c>
      <c r="G155" s="2866" t="s">
        <v>240</v>
      </c>
      <c r="H155" s="284" t="s">
        <v>48</v>
      </c>
      <c r="I155" s="272"/>
      <c r="J155" s="272"/>
      <c r="K155" s="272"/>
      <c r="L155" s="2081"/>
      <c r="M155" s="324"/>
      <c r="N155" s="326"/>
      <c r="O155" s="2082"/>
      <c r="P155" s="2083"/>
    </row>
    <row r="156" spans="1:16" x14ac:dyDescent="0.25">
      <c r="A156" s="281"/>
      <c r="B156" s="2858"/>
      <c r="C156" s="280"/>
      <c r="D156" s="263"/>
      <c r="E156" s="2861"/>
      <c r="F156" s="2864"/>
      <c r="G156" s="2867"/>
      <c r="H156" s="282" t="s">
        <v>57</v>
      </c>
      <c r="I156" s="268"/>
      <c r="J156" s="268"/>
      <c r="K156" s="268"/>
      <c r="L156" s="267"/>
      <c r="M156" s="266"/>
      <c r="N156" s="325"/>
      <c r="O156" s="269"/>
      <c r="P156" s="2084"/>
    </row>
    <row r="157" spans="1:16" x14ac:dyDescent="0.25">
      <c r="A157" s="281"/>
      <c r="B157" s="2858"/>
      <c r="C157" s="280"/>
      <c r="D157" s="263"/>
      <c r="E157" s="2861"/>
      <c r="F157" s="2864"/>
      <c r="G157" s="2867"/>
      <c r="H157" s="282" t="s">
        <v>230</v>
      </c>
      <c r="I157" s="268"/>
      <c r="J157" s="268"/>
      <c r="K157" s="268"/>
      <c r="L157" s="267"/>
      <c r="M157" s="266"/>
      <c r="N157" s="269"/>
      <c r="O157" s="269"/>
      <c r="P157" s="2084"/>
    </row>
    <row r="158" spans="1:16" x14ac:dyDescent="0.25">
      <c r="A158" s="281"/>
      <c r="B158" s="2858"/>
      <c r="C158" s="280"/>
      <c r="D158" s="263"/>
      <c r="E158" s="2861"/>
      <c r="F158" s="2864"/>
      <c r="G158" s="2867"/>
      <c r="H158" s="282" t="s">
        <v>55</v>
      </c>
      <c r="I158" s="268"/>
      <c r="J158" s="268"/>
      <c r="K158" s="268"/>
      <c r="L158" s="267"/>
      <c r="M158" s="266"/>
      <c r="N158" s="269"/>
      <c r="O158" s="269"/>
      <c r="P158" s="2084"/>
    </row>
    <row r="159" spans="1:16" ht="13.8" thickBot="1" x14ac:dyDescent="0.3">
      <c r="A159" s="281"/>
      <c r="B159" s="2858"/>
      <c r="C159" s="280"/>
      <c r="D159" s="263"/>
      <c r="E159" s="2861"/>
      <c r="F159" s="2864"/>
      <c r="G159" s="2867"/>
      <c r="H159" s="279" t="s">
        <v>229</v>
      </c>
      <c r="I159" s="261"/>
      <c r="J159" s="261"/>
      <c r="K159" s="261"/>
      <c r="L159" s="260"/>
      <c r="M159" s="259"/>
      <c r="N159" s="258"/>
      <c r="O159" s="258"/>
      <c r="P159" s="257"/>
    </row>
    <row r="160" spans="1:16" ht="13.8" thickBot="1" x14ac:dyDescent="0.3">
      <c r="A160" s="250"/>
      <c r="B160" s="2859"/>
      <c r="C160" s="278"/>
      <c r="D160" s="277"/>
      <c r="E160" s="2862"/>
      <c r="F160" s="2865"/>
      <c r="G160" s="2868"/>
      <c r="H160" s="252" t="s">
        <v>7</v>
      </c>
      <c r="I160" s="251">
        <f>SUM(I155:I159)</f>
        <v>0</v>
      </c>
      <c r="J160" s="251">
        <f>SUM(J155:J159)</f>
        <v>0</v>
      </c>
      <c r="K160" s="251">
        <f>SUM(K155:K159)</f>
        <v>0</v>
      </c>
      <c r="L160" s="2085"/>
      <c r="M160" s="2086"/>
      <c r="N160" s="2087"/>
      <c r="O160" s="2087"/>
      <c r="P160" s="2088"/>
    </row>
    <row r="161" spans="1:16" ht="13.95" customHeight="1" thickBot="1" x14ac:dyDescent="0.3">
      <c r="A161" s="250" t="s">
        <v>49</v>
      </c>
      <c r="B161" s="249" t="s">
        <v>8</v>
      </c>
      <c r="C161" s="2853" t="s">
        <v>31</v>
      </c>
      <c r="D161" s="2853"/>
      <c r="E161" s="2853"/>
      <c r="F161" s="2853"/>
      <c r="G161" s="2854"/>
      <c r="H161" s="248" t="s">
        <v>7</v>
      </c>
      <c r="I161" s="247">
        <f>I160*1</f>
        <v>0</v>
      </c>
      <c r="J161" s="247">
        <f>J160*1</f>
        <v>0</v>
      </c>
      <c r="K161" s="247">
        <f>K160*1</f>
        <v>0</v>
      </c>
      <c r="L161" s="246"/>
      <c r="M161" s="246"/>
      <c r="N161" s="246"/>
      <c r="O161" s="246"/>
      <c r="P161" s="245"/>
    </row>
    <row r="162" spans="1:16" ht="13.95" customHeight="1" thickBot="1" x14ac:dyDescent="0.3">
      <c r="A162" s="244" t="s">
        <v>49</v>
      </c>
      <c r="B162" s="244"/>
      <c r="C162" s="2843" t="s">
        <v>51</v>
      </c>
      <c r="D162" s="2843"/>
      <c r="E162" s="2843"/>
      <c r="F162" s="2843"/>
      <c r="G162" s="2844"/>
      <c r="H162" s="243" t="s">
        <v>7</v>
      </c>
      <c r="I162" s="242">
        <f>I161+I152</f>
        <v>2424.2999999999997</v>
      </c>
      <c r="J162" s="242">
        <f>J161+J152</f>
        <v>2847.9</v>
      </c>
      <c r="K162" s="242">
        <f>K161+K152</f>
        <v>1410.4</v>
      </c>
      <c r="L162" s="241"/>
      <c r="M162" s="241"/>
      <c r="N162" s="241"/>
      <c r="O162" s="241"/>
      <c r="P162" s="240"/>
    </row>
    <row r="163" spans="1:16" ht="14.4" thickBot="1" x14ac:dyDescent="0.3">
      <c r="A163" s="346" t="s">
        <v>50</v>
      </c>
      <c r="B163" s="345"/>
      <c r="C163" s="342" t="s">
        <v>307</v>
      </c>
      <c r="D163" s="344"/>
      <c r="E163" s="2089"/>
      <c r="F163" s="344"/>
      <c r="G163" s="344"/>
      <c r="H163" s="344"/>
      <c r="I163" s="343"/>
      <c r="J163" s="342"/>
      <c r="K163" s="343"/>
      <c r="L163" s="2090"/>
      <c r="M163" s="2090"/>
      <c r="N163" s="343"/>
      <c r="O163" s="342"/>
      <c r="P163" s="341"/>
    </row>
    <row r="164" spans="1:16" ht="40.200000000000003" thickBot="1" x14ac:dyDescent="0.3">
      <c r="A164" s="208"/>
      <c r="B164" s="207"/>
      <c r="C164" s="205"/>
      <c r="D164" s="205"/>
      <c r="E164" s="206"/>
      <c r="F164" s="205"/>
      <c r="G164" s="205"/>
      <c r="H164" s="205"/>
      <c r="I164" s="204"/>
      <c r="J164" s="204"/>
      <c r="K164" s="204"/>
      <c r="L164" s="340" t="s">
        <v>306</v>
      </c>
      <c r="M164" s="192" t="s">
        <v>69</v>
      </c>
      <c r="N164" s="202">
        <v>6</v>
      </c>
      <c r="O164" s="321"/>
      <c r="P164" s="201"/>
    </row>
    <row r="165" spans="1:16" ht="14.4" thickBot="1" x14ac:dyDescent="0.3">
      <c r="A165" s="196" t="s">
        <v>50</v>
      </c>
      <c r="B165" s="230" t="s">
        <v>6</v>
      </c>
      <c r="C165" s="198" t="s">
        <v>305</v>
      </c>
      <c r="D165" s="197"/>
      <c r="E165" s="197"/>
      <c r="F165" s="197"/>
      <c r="G165" s="197"/>
      <c r="H165" s="197"/>
      <c r="I165" s="197"/>
      <c r="J165" s="197"/>
      <c r="K165" s="197"/>
      <c r="L165" s="197"/>
      <c r="M165" s="197"/>
      <c r="N165" s="197"/>
      <c r="O165" s="2827"/>
      <c r="P165" s="2828"/>
    </row>
    <row r="166" spans="1:16" ht="27" thickBot="1" x14ac:dyDescent="0.3">
      <c r="A166" s="196"/>
      <c r="B166" s="195"/>
      <c r="C166" s="194"/>
      <c r="D166" s="194"/>
      <c r="E166" s="194"/>
      <c r="F166" s="194"/>
      <c r="G166" s="194"/>
      <c r="H166" s="194"/>
      <c r="I166" s="194"/>
      <c r="J166" s="194"/>
      <c r="K166" s="194"/>
      <c r="L166" s="340" t="s">
        <v>304</v>
      </c>
      <c r="M166" s="192" t="s">
        <v>69</v>
      </c>
      <c r="N166" s="287">
        <v>2</v>
      </c>
      <c r="O166" s="190"/>
      <c r="P166" s="189"/>
    </row>
    <row r="167" spans="1:16" ht="13.95" customHeight="1" x14ac:dyDescent="0.25">
      <c r="A167" s="226" t="s">
        <v>50</v>
      </c>
      <c r="B167" s="2782" t="s">
        <v>6</v>
      </c>
      <c r="C167" s="225" t="s">
        <v>6</v>
      </c>
      <c r="D167" s="994"/>
      <c r="E167" s="2817" t="s">
        <v>845</v>
      </c>
      <c r="F167" s="2788" t="s">
        <v>62</v>
      </c>
      <c r="G167" s="2791" t="s">
        <v>240</v>
      </c>
      <c r="H167" s="188" t="s">
        <v>48</v>
      </c>
      <c r="I167" s="170">
        <f t="shared" ref="I167:K168" si="13">I185+I191+I197+I203+I209+I215+I173</f>
        <v>0</v>
      </c>
      <c r="J167" s="170">
        <f t="shared" si="13"/>
        <v>0</v>
      </c>
      <c r="K167" s="170">
        <f t="shared" si="13"/>
        <v>0</v>
      </c>
      <c r="L167" s="168" t="s">
        <v>239</v>
      </c>
      <c r="M167" s="167" t="s">
        <v>69</v>
      </c>
      <c r="N167" s="182">
        <v>6</v>
      </c>
      <c r="O167" s="182"/>
      <c r="P167" s="181"/>
    </row>
    <row r="168" spans="1:16" ht="13.8" x14ac:dyDescent="0.25">
      <c r="A168" s="224"/>
      <c r="B168" s="2783"/>
      <c r="C168" s="223"/>
      <c r="D168" s="995"/>
      <c r="E168" s="2818"/>
      <c r="F168" s="2789"/>
      <c r="G168" s="2792"/>
      <c r="H168" s="187" t="s">
        <v>57</v>
      </c>
      <c r="I168" s="163">
        <f t="shared" si="13"/>
        <v>71.400000000000006</v>
      </c>
      <c r="J168" s="163">
        <f t="shared" si="13"/>
        <v>0</v>
      </c>
      <c r="K168" s="163">
        <f t="shared" si="13"/>
        <v>0</v>
      </c>
      <c r="L168" s="1011"/>
      <c r="M168" s="180"/>
      <c r="N168" s="158"/>
      <c r="O168" s="158"/>
      <c r="P168" s="220"/>
    </row>
    <row r="169" spans="1:16" ht="13.8" x14ac:dyDescent="0.25">
      <c r="A169" s="224"/>
      <c r="B169" s="2783"/>
      <c r="C169" s="223"/>
      <c r="D169" s="995"/>
      <c r="E169" s="2818"/>
      <c r="F169" s="2789"/>
      <c r="G169" s="2792"/>
      <c r="H169" s="187" t="s">
        <v>230</v>
      </c>
      <c r="I169" s="163">
        <f>I187+I193+I199+I205+I211+I217+I175</f>
        <v>0</v>
      </c>
      <c r="J169" s="163">
        <f t="shared" ref="J169:K169" si="14">J187+J193+J199+J205+J211+J217</f>
        <v>0</v>
      </c>
      <c r="K169" s="163">
        <f t="shared" si="14"/>
        <v>0</v>
      </c>
      <c r="L169" s="1011"/>
      <c r="M169" s="180"/>
      <c r="N169" s="158"/>
      <c r="O169" s="158"/>
      <c r="P169" s="220"/>
    </row>
    <row r="170" spans="1:16" ht="13.8" x14ac:dyDescent="0.25">
      <c r="A170" s="224"/>
      <c r="B170" s="2783"/>
      <c r="C170" s="223"/>
      <c r="D170" s="995"/>
      <c r="E170" s="2818"/>
      <c r="F170" s="2789"/>
      <c r="G170" s="2792"/>
      <c r="H170" s="187" t="s">
        <v>55</v>
      </c>
      <c r="I170" s="163">
        <f>I188+I194+I200+I206+I212+I218+I176+I182</f>
        <v>56.400000000000006</v>
      </c>
      <c r="J170" s="163">
        <f t="shared" ref="J170:K170" si="15">J188+J194+J200+J206+J212+J218+J176</f>
        <v>0</v>
      </c>
      <c r="K170" s="163">
        <f t="shared" si="15"/>
        <v>0</v>
      </c>
      <c r="L170" s="1011"/>
      <c r="M170" s="180"/>
      <c r="N170" s="158"/>
      <c r="O170" s="158"/>
      <c r="P170" s="220"/>
    </row>
    <row r="171" spans="1:16" ht="14.4" thickBot="1" x14ac:dyDescent="0.3">
      <c r="A171" s="224"/>
      <c r="B171" s="2783"/>
      <c r="C171" s="223"/>
      <c r="D171" s="995"/>
      <c r="E171" s="2818"/>
      <c r="F171" s="2789"/>
      <c r="G171" s="2792"/>
      <c r="H171" s="186" t="s">
        <v>229</v>
      </c>
      <c r="I171" s="179">
        <f>I189+I195+I201+I207+I213+I219+I177</f>
        <v>0</v>
      </c>
      <c r="J171" s="179">
        <f t="shared" ref="J171:K171" si="16">J189+J195+J201+J207+J213+J219</f>
        <v>0</v>
      </c>
      <c r="K171" s="179">
        <f t="shared" si="16"/>
        <v>0</v>
      </c>
      <c r="L171" s="1010"/>
      <c r="M171" s="177"/>
      <c r="N171" s="176"/>
      <c r="O171" s="176"/>
      <c r="P171" s="175"/>
    </row>
    <row r="172" spans="1:16" ht="14.4" thickBot="1" x14ac:dyDescent="0.3">
      <c r="A172" s="952"/>
      <c r="B172" s="2784"/>
      <c r="C172" s="221"/>
      <c r="D172" s="996"/>
      <c r="E172" s="2819"/>
      <c r="F172" s="2790"/>
      <c r="G172" s="2793"/>
      <c r="H172" s="153" t="s">
        <v>7</v>
      </c>
      <c r="I172" s="152">
        <f>SUM(I167:I171)</f>
        <v>127.80000000000001</v>
      </c>
      <c r="J172" s="152">
        <f t="shared" ref="J172:K172" si="17">SUM(J167:J171)</f>
        <v>0</v>
      </c>
      <c r="K172" s="152">
        <f t="shared" si="17"/>
        <v>0</v>
      </c>
      <c r="L172" s="339"/>
      <c r="M172" s="338"/>
      <c r="N172" s="289"/>
      <c r="O172" s="289"/>
      <c r="P172" s="337"/>
    </row>
    <row r="173" spans="1:16" ht="13.95" customHeight="1" x14ac:dyDescent="0.25">
      <c r="A173" s="1000"/>
      <c r="B173" s="1003"/>
      <c r="C173" s="994"/>
      <c r="D173" s="953"/>
      <c r="E173" s="2817" t="s">
        <v>638</v>
      </c>
      <c r="F173" s="2788" t="s">
        <v>62</v>
      </c>
      <c r="G173" s="288" t="s">
        <v>303</v>
      </c>
      <c r="H173" s="171" t="s">
        <v>48</v>
      </c>
      <c r="I173" s="170"/>
      <c r="J173" s="170"/>
      <c r="K173" s="169"/>
      <c r="L173" s="168"/>
      <c r="M173" s="167"/>
      <c r="N173" s="182"/>
      <c r="O173" s="182"/>
      <c r="P173" s="181"/>
    </row>
    <row r="174" spans="1:16" ht="13.8" x14ac:dyDescent="0.25">
      <c r="A174" s="1001"/>
      <c r="B174" s="993"/>
      <c r="C174" s="995"/>
      <c r="D174" s="954"/>
      <c r="E174" s="2818"/>
      <c r="F174" s="2789"/>
      <c r="G174" s="216"/>
      <c r="H174" s="164" t="s">
        <v>57</v>
      </c>
      <c r="I174" s="163"/>
      <c r="J174" s="163"/>
      <c r="K174" s="162"/>
      <c r="L174" s="161"/>
      <c r="M174" s="160"/>
      <c r="N174" s="158"/>
      <c r="O174" s="158"/>
      <c r="P174" s="220"/>
    </row>
    <row r="175" spans="1:16" ht="13.8" x14ac:dyDescent="0.25">
      <c r="A175" s="1001"/>
      <c r="B175" s="993"/>
      <c r="C175" s="995"/>
      <c r="D175" s="954"/>
      <c r="E175" s="2818"/>
      <c r="F175" s="2789"/>
      <c r="G175" s="2792"/>
      <c r="H175" s="164" t="s">
        <v>230</v>
      </c>
      <c r="I175" s="163"/>
      <c r="J175" s="163"/>
      <c r="K175" s="163"/>
      <c r="L175" s="1011"/>
      <c r="M175" s="180"/>
      <c r="N175" s="158"/>
      <c r="O175" s="158"/>
      <c r="P175" s="220"/>
    </row>
    <row r="176" spans="1:16" ht="13.8" x14ac:dyDescent="0.25">
      <c r="A176" s="1001"/>
      <c r="B176" s="993"/>
      <c r="C176" s="995"/>
      <c r="D176" s="954"/>
      <c r="E176" s="2818"/>
      <c r="F176" s="2789"/>
      <c r="G176" s="2792"/>
      <c r="H176" s="164" t="s">
        <v>55</v>
      </c>
      <c r="I176" s="163">
        <v>12</v>
      </c>
      <c r="J176" s="163">
        <v>0</v>
      </c>
      <c r="K176" s="162">
        <v>0</v>
      </c>
      <c r="L176" s="1011"/>
      <c r="M176" s="180"/>
      <c r="N176" s="158"/>
      <c r="O176" s="158"/>
      <c r="P176" s="220"/>
    </row>
    <row r="177" spans="1:16" ht="14.4" thickBot="1" x14ac:dyDescent="0.3">
      <c r="A177" s="1001"/>
      <c r="B177" s="993"/>
      <c r="C177" s="995"/>
      <c r="D177" s="954"/>
      <c r="E177" s="2818"/>
      <c r="F177" s="2789"/>
      <c r="G177" s="2792"/>
      <c r="H177" s="157" t="s">
        <v>229</v>
      </c>
      <c r="I177" s="179"/>
      <c r="J177" s="179"/>
      <c r="K177" s="178"/>
      <c r="L177" s="1010"/>
      <c r="M177" s="177"/>
      <c r="N177" s="176"/>
      <c r="O177" s="176"/>
      <c r="P177" s="175"/>
    </row>
    <row r="178" spans="1:16" ht="14.4" thickBot="1" x14ac:dyDescent="0.3">
      <c r="A178" s="1002"/>
      <c r="B178" s="1004"/>
      <c r="C178" s="1014"/>
      <c r="D178" s="955"/>
      <c r="E178" s="2819"/>
      <c r="F178" s="2790"/>
      <c r="G178" s="2793"/>
      <c r="H178" s="153" t="s">
        <v>7</v>
      </c>
      <c r="I178" s="152">
        <v>12</v>
      </c>
      <c r="J178" s="152">
        <v>0</v>
      </c>
      <c r="K178" s="152">
        <v>0</v>
      </c>
      <c r="L178" s="339"/>
      <c r="M178" s="338"/>
      <c r="N178" s="289"/>
      <c r="O178" s="289"/>
      <c r="P178" s="337"/>
    </row>
    <row r="179" spans="1:16" ht="13.8" customHeight="1" x14ac:dyDescent="0.25">
      <c r="A179" s="1001"/>
      <c r="B179" s="993"/>
      <c r="C179" s="995"/>
      <c r="D179" s="2030"/>
      <c r="E179" s="2817" t="s">
        <v>821</v>
      </c>
      <c r="F179" s="2788" t="s">
        <v>62</v>
      </c>
      <c r="G179" s="288" t="s">
        <v>303</v>
      </c>
      <c r="H179" s="171" t="s">
        <v>48</v>
      </c>
      <c r="I179" s="170"/>
      <c r="J179" s="170"/>
      <c r="K179" s="169"/>
      <c r="L179" s="168"/>
      <c r="M179" s="167"/>
      <c r="N179" s="182"/>
      <c r="O179" s="182"/>
      <c r="P179" s="181"/>
    </row>
    <row r="180" spans="1:16" ht="13.8" x14ac:dyDescent="0.25">
      <c r="A180" s="1001"/>
      <c r="B180" s="993"/>
      <c r="C180" s="995"/>
      <c r="D180" s="2030"/>
      <c r="E180" s="2869"/>
      <c r="F180" s="2789"/>
      <c r="G180" s="216"/>
      <c r="H180" s="164" t="s">
        <v>57</v>
      </c>
      <c r="I180" s="163"/>
      <c r="J180" s="163"/>
      <c r="K180" s="162"/>
      <c r="L180" s="161"/>
      <c r="M180" s="160"/>
      <c r="N180" s="158"/>
      <c r="O180" s="158"/>
      <c r="P180" s="220"/>
    </row>
    <row r="181" spans="1:16" ht="13.8" x14ac:dyDescent="0.25">
      <c r="A181" s="1001"/>
      <c r="B181" s="993"/>
      <c r="C181" s="995"/>
      <c r="D181" s="2030"/>
      <c r="E181" s="2869"/>
      <c r="F181" s="2789"/>
      <c r="G181" s="2792"/>
      <c r="H181" s="164" t="s">
        <v>230</v>
      </c>
      <c r="I181" s="163"/>
      <c r="J181" s="163"/>
      <c r="K181" s="163"/>
      <c r="L181" s="1011"/>
      <c r="M181" s="180"/>
      <c r="N181" s="158"/>
      <c r="O181" s="158"/>
      <c r="P181" s="220"/>
    </row>
    <row r="182" spans="1:16" ht="13.8" x14ac:dyDescent="0.25">
      <c r="A182" s="1001"/>
      <c r="B182" s="993"/>
      <c r="C182" s="995"/>
      <c r="D182" s="2030"/>
      <c r="E182" s="998"/>
      <c r="F182" s="2789"/>
      <c r="G182" s="2792"/>
      <c r="H182" s="164" t="s">
        <v>55</v>
      </c>
      <c r="I182" s="163">
        <v>5.2</v>
      </c>
      <c r="J182" s="163"/>
      <c r="K182" s="162"/>
      <c r="L182" s="1011"/>
      <c r="M182" s="180"/>
      <c r="N182" s="158"/>
      <c r="O182" s="158"/>
      <c r="P182" s="220"/>
    </row>
    <row r="183" spans="1:16" ht="14.4" thickBot="1" x14ac:dyDescent="0.3">
      <c r="A183" s="1001"/>
      <c r="B183" s="993"/>
      <c r="C183" s="995"/>
      <c r="D183" s="2030"/>
      <c r="E183" s="998"/>
      <c r="F183" s="2789"/>
      <c r="G183" s="2792"/>
      <c r="H183" s="157" t="s">
        <v>229</v>
      </c>
      <c r="I183" s="179"/>
      <c r="J183" s="179"/>
      <c r="K183" s="178"/>
      <c r="L183" s="1010"/>
      <c r="M183" s="177"/>
      <c r="N183" s="176"/>
      <c r="O183" s="176"/>
      <c r="P183" s="175"/>
    </row>
    <row r="184" spans="1:16" ht="14.4" thickBot="1" x14ac:dyDescent="0.3">
      <c r="A184" s="1001"/>
      <c r="B184" s="993"/>
      <c r="C184" s="995"/>
      <c r="D184" s="2030"/>
      <c r="E184" s="998"/>
      <c r="F184" s="2790"/>
      <c r="G184" s="2793"/>
      <c r="H184" s="153" t="s">
        <v>7</v>
      </c>
      <c r="I184" s="152">
        <f>SUM(I179:I183)</f>
        <v>5.2</v>
      </c>
      <c r="J184" s="152">
        <v>0</v>
      </c>
      <c r="K184" s="152">
        <v>0</v>
      </c>
      <c r="L184" s="339"/>
      <c r="M184" s="338"/>
      <c r="N184" s="289"/>
      <c r="O184" s="289"/>
      <c r="P184" s="337"/>
    </row>
    <row r="185" spans="1:16" ht="13.95" customHeight="1" x14ac:dyDescent="0.25">
      <c r="A185" s="1000"/>
      <c r="B185" s="1003"/>
      <c r="C185" s="994"/>
      <c r="D185" s="953"/>
      <c r="E185" s="2817" t="s">
        <v>302</v>
      </c>
      <c r="F185" s="2829" t="s">
        <v>62</v>
      </c>
      <c r="G185" s="2791" t="s">
        <v>267</v>
      </c>
      <c r="H185" s="171" t="s">
        <v>48</v>
      </c>
      <c r="I185" s="170"/>
      <c r="J185" s="170"/>
      <c r="K185" s="169"/>
      <c r="L185" s="168" t="s">
        <v>237</v>
      </c>
      <c r="M185" s="167" t="s">
        <v>301</v>
      </c>
      <c r="N185" s="182">
        <v>1</v>
      </c>
      <c r="O185" s="182"/>
      <c r="P185" s="181"/>
    </row>
    <row r="186" spans="1:16" ht="13.8" x14ac:dyDescent="0.25">
      <c r="A186" s="1001"/>
      <c r="B186" s="993"/>
      <c r="C186" s="995"/>
      <c r="D186" s="954"/>
      <c r="E186" s="2818"/>
      <c r="F186" s="2830"/>
      <c r="G186" s="2792"/>
      <c r="H186" s="164" t="s">
        <v>57</v>
      </c>
      <c r="I186" s="163">
        <v>26</v>
      </c>
      <c r="J186" s="163">
        <v>0</v>
      </c>
      <c r="K186" s="162">
        <v>0</v>
      </c>
      <c r="L186" s="161"/>
      <c r="M186" s="160"/>
      <c r="N186" s="158"/>
      <c r="O186" s="158"/>
      <c r="P186" s="220"/>
    </row>
    <row r="187" spans="1:16" ht="13.8" x14ac:dyDescent="0.25">
      <c r="A187" s="1001"/>
      <c r="B187" s="993"/>
      <c r="C187" s="995"/>
      <c r="D187" s="954"/>
      <c r="E187" s="2818"/>
      <c r="F187" s="2830"/>
      <c r="G187" s="2792"/>
      <c r="H187" s="164" t="s">
        <v>230</v>
      </c>
      <c r="I187" s="163"/>
      <c r="J187" s="163"/>
      <c r="K187" s="162"/>
      <c r="L187" s="1011"/>
      <c r="M187" s="180"/>
      <c r="N187" s="158"/>
      <c r="O187" s="158"/>
      <c r="P187" s="220"/>
    </row>
    <row r="188" spans="1:16" ht="13.8" x14ac:dyDescent="0.25">
      <c r="A188" s="1001"/>
      <c r="B188" s="993"/>
      <c r="C188" s="995"/>
      <c r="D188" s="954"/>
      <c r="E188" s="2818"/>
      <c r="F188" s="2830"/>
      <c r="G188" s="2792"/>
      <c r="H188" s="164" t="s">
        <v>55</v>
      </c>
      <c r="I188" s="163"/>
      <c r="J188" s="163"/>
      <c r="K188" s="162"/>
      <c r="L188" s="1011"/>
      <c r="M188" s="180"/>
      <c r="N188" s="158"/>
      <c r="O188" s="158"/>
      <c r="P188" s="220"/>
    </row>
    <row r="189" spans="1:16" ht="14.4" thickBot="1" x14ac:dyDescent="0.3">
      <c r="A189" s="1001"/>
      <c r="B189" s="993"/>
      <c r="C189" s="995"/>
      <c r="D189" s="954"/>
      <c r="E189" s="2818"/>
      <c r="F189" s="2830"/>
      <c r="G189" s="2792"/>
      <c r="H189" s="157" t="s">
        <v>229</v>
      </c>
      <c r="I189" s="179"/>
      <c r="J189" s="179"/>
      <c r="K189" s="178"/>
      <c r="L189" s="1010"/>
      <c r="M189" s="177"/>
      <c r="N189" s="176"/>
      <c r="O189" s="176"/>
      <c r="P189" s="175"/>
    </row>
    <row r="190" spans="1:16" ht="14.4" thickBot="1" x14ac:dyDescent="0.3">
      <c r="A190" s="1002"/>
      <c r="B190" s="1004"/>
      <c r="C190" s="1014"/>
      <c r="D190" s="955"/>
      <c r="E190" s="2819"/>
      <c r="F190" s="2831"/>
      <c r="G190" s="2793"/>
      <c r="H190" s="153" t="s">
        <v>7</v>
      </c>
      <c r="I190" s="152">
        <f>SUM(I185:I189)</f>
        <v>26</v>
      </c>
      <c r="J190" s="152">
        <f>SUM(J185:J189)</f>
        <v>0</v>
      </c>
      <c r="K190" s="152">
        <f>SUM(K185:K189)</f>
        <v>0</v>
      </c>
      <c r="L190" s="339"/>
      <c r="M190" s="338"/>
      <c r="N190" s="289"/>
      <c r="O190" s="289"/>
      <c r="P190" s="337"/>
    </row>
    <row r="191" spans="1:16" ht="13.95" customHeight="1" x14ac:dyDescent="0.25">
      <c r="A191" s="1000"/>
      <c r="B191" s="1003"/>
      <c r="C191" s="994"/>
      <c r="D191" s="953"/>
      <c r="E191" s="2817" t="s">
        <v>299</v>
      </c>
      <c r="F191" s="2829" t="s">
        <v>62</v>
      </c>
      <c r="G191" s="2791" t="s">
        <v>267</v>
      </c>
      <c r="H191" s="171" t="s">
        <v>48</v>
      </c>
      <c r="I191" s="170"/>
      <c r="J191" s="170"/>
      <c r="K191" s="169"/>
      <c r="L191" s="168" t="s">
        <v>237</v>
      </c>
      <c r="M191" s="167" t="s">
        <v>69</v>
      </c>
      <c r="N191" s="182">
        <v>1</v>
      </c>
      <c r="O191" s="182"/>
      <c r="P191" s="181"/>
    </row>
    <row r="192" spans="1:16" ht="13.8" x14ac:dyDescent="0.25">
      <c r="A192" s="1001"/>
      <c r="B192" s="993"/>
      <c r="C192" s="995"/>
      <c r="D192" s="954"/>
      <c r="E192" s="2818"/>
      <c r="F192" s="2830"/>
      <c r="G192" s="2792"/>
      <c r="H192" s="164" t="s">
        <v>57</v>
      </c>
      <c r="I192" s="163"/>
      <c r="J192" s="163"/>
      <c r="K192" s="162"/>
      <c r="L192" s="161"/>
      <c r="M192" s="160"/>
      <c r="N192" s="158"/>
      <c r="O192" s="158"/>
      <c r="P192" s="220"/>
    </row>
    <row r="193" spans="1:16" ht="13.8" x14ac:dyDescent="0.25">
      <c r="A193" s="1001"/>
      <c r="B193" s="993"/>
      <c r="C193" s="995"/>
      <c r="D193" s="954"/>
      <c r="E193" s="2818"/>
      <c r="F193" s="2830"/>
      <c r="G193" s="2792"/>
      <c r="H193" s="164" t="s">
        <v>230</v>
      </c>
      <c r="I193" s="163"/>
      <c r="J193" s="163"/>
      <c r="K193" s="162"/>
      <c r="L193" s="1011"/>
      <c r="M193" s="180"/>
      <c r="N193" s="158"/>
      <c r="O193" s="158"/>
      <c r="P193" s="220"/>
    </row>
    <row r="194" spans="1:16" ht="13.8" x14ac:dyDescent="0.25">
      <c r="A194" s="1001"/>
      <c r="B194" s="993"/>
      <c r="C194" s="995"/>
      <c r="D194" s="954"/>
      <c r="E194" s="2818"/>
      <c r="F194" s="2830"/>
      <c r="G194" s="2792"/>
      <c r="H194" s="164" t="s">
        <v>55</v>
      </c>
      <c r="I194" s="163">
        <v>15</v>
      </c>
      <c r="J194" s="163">
        <v>0</v>
      </c>
      <c r="K194" s="162">
        <v>0</v>
      </c>
      <c r="L194" s="1011"/>
      <c r="M194" s="180"/>
      <c r="N194" s="158"/>
      <c r="O194" s="158"/>
      <c r="P194" s="220"/>
    </row>
    <row r="195" spans="1:16" ht="14.4" thickBot="1" x14ac:dyDescent="0.3">
      <c r="A195" s="1001"/>
      <c r="B195" s="993"/>
      <c r="C195" s="995"/>
      <c r="D195" s="954"/>
      <c r="E195" s="2818"/>
      <c r="F195" s="2830"/>
      <c r="G195" s="2792"/>
      <c r="H195" s="157" t="s">
        <v>229</v>
      </c>
      <c r="I195" s="179"/>
      <c r="J195" s="179"/>
      <c r="K195" s="178"/>
      <c r="L195" s="1010"/>
      <c r="M195" s="177"/>
      <c r="N195" s="176"/>
      <c r="O195" s="176"/>
      <c r="P195" s="175"/>
    </row>
    <row r="196" spans="1:16" ht="21.6" customHeight="1" thickBot="1" x14ac:dyDescent="0.3">
      <c r="A196" s="1002"/>
      <c r="B196" s="1004"/>
      <c r="C196" s="1014"/>
      <c r="D196" s="955"/>
      <c r="E196" s="2819"/>
      <c r="F196" s="2831"/>
      <c r="G196" s="2793"/>
      <c r="H196" s="153" t="s">
        <v>7</v>
      </c>
      <c r="I196" s="152">
        <f>SUM(I191:I195)</f>
        <v>15</v>
      </c>
      <c r="J196" s="152">
        <f>SUM(J191:J195)</f>
        <v>0</v>
      </c>
      <c r="K196" s="152">
        <f>SUM(K191:K195)</f>
        <v>0</v>
      </c>
      <c r="L196" s="339"/>
      <c r="M196" s="338"/>
      <c r="N196" s="289"/>
      <c r="O196" s="289"/>
      <c r="P196" s="337"/>
    </row>
    <row r="197" spans="1:16" ht="13.95" customHeight="1" x14ac:dyDescent="0.25">
      <c r="A197" s="1000"/>
      <c r="B197" s="1003"/>
      <c r="C197" s="994"/>
      <c r="D197" s="953"/>
      <c r="E197" s="2817" t="s">
        <v>298</v>
      </c>
      <c r="F197" s="2829" t="s">
        <v>62</v>
      </c>
      <c r="G197" s="2791" t="s">
        <v>232</v>
      </c>
      <c r="H197" s="171" t="s">
        <v>48</v>
      </c>
      <c r="I197" s="170"/>
      <c r="J197" s="170"/>
      <c r="K197" s="169"/>
      <c r="L197" s="168" t="s">
        <v>237</v>
      </c>
      <c r="M197" s="167" t="s">
        <v>69</v>
      </c>
      <c r="N197" s="182">
        <v>1</v>
      </c>
      <c r="O197" s="182"/>
      <c r="P197" s="181"/>
    </row>
    <row r="198" spans="1:16" ht="13.8" x14ac:dyDescent="0.25">
      <c r="A198" s="1001"/>
      <c r="B198" s="993"/>
      <c r="C198" s="995"/>
      <c r="D198" s="954"/>
      <c r="E198" s="2818"/>
      <c r="F198" s="2830"/>
      <c r="G198" s="2792"/>
      <c r="H198" s="164" t="s">
        <v>57</v>
      </c>
      <c r="I198" s="163">
        <v>15</v>
      </c>
      <c r="J198" s="163">
        <v>0</v>
      </c>
      <c r="K198" s="162">
        <v>0</v>
      </c>
      <c r="L198" s="161" t="s">
        <v>295</v>
      </c>
      <c r="M198" s="160" t="s">
        <v>69</v>
      </c>
      <c r="N198" s="158">
        <v>1</v>
      </c>
      <c r="O198" s="158"/>
      <c r="P198" s="220"/>
    </row>
    <row r="199" spans="1:16" ht="13.8" x14ac:dyDescent="0.25">
      <c r="A199" s="1001"/>
      <c r="B199" s="993"/>
      <c r="C199" s="995"/>
      <c r="D199" s="954"/>
      <c r="E199" s="2818"/>
      <c r="F199" s="2830"/>
      <c r="G199" s="2792"/>
      <c r="H199" s="164" t="s">
        <v>230</v>
      </c>
      <c r="I199" s="163"/>
      <c r="J199" s="163"/>
      <c r="K199" s="162"/>
      <c r="L199" s="1011"/>
      <c r="M199" s="180"/>
      <c r="N199" s="158"/>
      <c r="O199" s="158"/>
      <c r="P199" s="220"/>
    </row>
    <row r="200" spans="1:16" ht="13.8" x14ac:dyDescent="0.25">
      <c r="A200" s="1001"/>
      <c r="B200" s="993"/>
      <c r="C200" s="995"/>
      <c r="D200" s="954"/>
      <c r="E200" s="2818"/>
      <c r="F200" s="2830"/>
      <c r="G200" s="2792"/>
      <c r="H200" s="164" t="s">
        <v>55</v>
      </c>
      <c r="I200" s="163">
        <v>7.5</v>
      </c>
      <c r="J200" s="163">
        <v>0</v>
      </c>
      <c r="K200" s="162">
        <v>0</v>
      </c>
      <c r="L200" s="1011"/>
      <c r="M200" s="180"/>
      <c r="N200" s="158"/>
      <c r="O200" s="158"/>
      <c r="P200" s="220"/>
    </row>
    <row r="201" spans="1:16" ht="14.4" thickBot="1" x14ac:dyDescent="0.3">
      <c r="A201" s="1001"/>
      <c r="B201" s="993"/>
      <c r="C201" s="995"/>
      <c r="D201" s="954"/>
      <c r="E201" s="2818"/>
      <c r="F201" s="2830"/>
      <c r="G201" s="2792"/>
      <c r="H201" s="157" t="s">
        <v>229</v>
      </c>
      <c r="I201" s="179"/>
      <c r="J201" s="179"/>
      <c r="K201" s="178"/>
      <c r="L201" s="1010"/>
      <c r="M201" s="177"/>
      <c r="N201" s="176"/>
      <c r="O201" s="176"/>
      <c r="P201" s="175"/>
    </row>
    <row r="202" spans="1:16" ht="19.8" customHeight="1" thickBot="1" x14ac:dyDescent="0.3">
      <c r="A202" s="1002"/>
      <c r="B202" s="1004"/>
      <c r="C202" s="1014"/>
      <c r="D202" s="955"/>
      <c r="E202" s="2819"/>
      <c r="F202" s="2831"/>
      <c r="G202" s="2793"/>
      <c r="H202" s="153" t="s">
        <v>7</v>
      </c>
      <c r="I202" s="152">
        <f>SUM(I197:I201)</f>
        <v>22.5</v>
      </c>
      <c r="J202" s="152">
        <f>SUM(J197:J201)</f>
        <v>0</v>
      </c>
      <c r="K202" s="152">
        <f>SUM(K197:K201)</f>
        <v>0</v>
      </c>
      <c r="L202" s="339"/>
      <c r="M202" s="338"/>
      <c r="N202" s="289"/>
      <c r="O202" s="289"/>
      <c r="P202" s="337"/>
    </row>
    <row r="203" spans="1:16" ht="13.95" customHeight="1" x14ac:dyDescent="0.25">
      <c r="A203" s="1000"/>
      <c r="B203" s="1003"/>
      <c r="C203" s="994"/>
      <c r="D203" s="953"/>
      <c r="E203" s="2817" t="s">
        <v>297</v>
      </c>
      <c r="F203" s="2829" t="s">
        <v>62</v>
      </c>
      <c r="G203" s="2791" t="s">
        <v>267</v>
      </c>
      <c r="H203" s="171" t="s">
        <v>48</v>
      </c>
      <c r="I203" s="170"/>
      <c r="J203" s="170"/>
      <c r="K203" s="169"/>
      <c r="L203" s="168" t="s">
        <v>237</v>
      </c>
      <c r="M203" s="167" t="s">
        <v>69</v>
      </c>
      <c r="N203" s="182">
        <v>1</v>
      </c>
      <c r="O203" s="182"/>
      <c r="P203" s="181"/>
    </row>
    <row r="204" spans="1:16" ht="13.8" x14ac:dyDescent="0.25">
      <c r="A204" s="1001"/>
      <c r="B204" s="993"/>
      <c r="C204" s="995"/>
      <c r="D204" s="954"/>
      <c r="E204" s="2818"/>
      <c r="F204" s="2830"/>
      <c r="G204" s="2792"/>
      <c r="H204" s="164" t="s">
        <v>57</v>
      </c>
      <c r="I204" s="163">
        <v>5.2</v>
      </c>
      <c r="J204" s="163">
        <v>0</v>
      </c>
      <c r="K204" s="162">
        <v>0</v>
      </c>
      <c r="L204" s="161" t="s">
        <v>295</v>
      </c>
      <c r="M204" s="160" t="s">
        <v>69</v>
      </c>
      <c r="N204" s="158">
        <v>1</v>
      </c>
      <c r="O204" s="158"/>
      <c r="P204" s="220"/>
    </row>
    <row r="205" spans="1:16" ht="13.8" x14ac:dyDescent="0.25">
      <c r="A205" s="1001"/>
      <c r="B205" s="993"/>
      <c r="C205" s="995"/>
      <c r="D205" s="954"/>
      <c r="E205" s="2818"/>
      <c r="F205" s="2830"/>
      <c r="G205" s="2792"/>
      <c r="H205" s="164" t="s">
        <v>230</v>
      </c>
      <c r="I205" s="163"/>
      <c r="J205" s="163"/>
      <c r="K205" s="162"/>
      <c r="L205" s="1011"/>
      <c r="M205" s="180"/>
      <c r="N205" s="158"/>
      <c r="O205" s="158"/>
      <c r="P205" s="220"/>
    </row>
    <row r="206" spans="1:16" ht="13.8" x14ac:dyDescent="0.25">
      <c r="A206" s="1001"/>
      <c r="B206" s="993"/>
      <c r="C206" s="995"/>
      <c r="D206" s="954"/>
      <c r="E206" s="2818"/>
      <c r="F206" s="2830"/>
      <c r="G206" s="2792"/>
      <c r="H206" s="164" t="s">
        <v>55</v>
      </c>
      <c r="I206" s="163">
        <v>7.5</v>
      </c>
      <c r="J206" s="163">
        <v>0</v>
      </c>
      <c r="K206" s="162">
        <v>0</v>
      </c>
      <c r="L206" s="1011"/>
      <c r="M206" s="180"/>
      <c r="N206" s="158"/>
      <c r="O206" s="158"/>
      <c r="P206" s="220"/>
    </row>
    <row r="207" spans="1:16" ht="14.4" thickBot="1" x14ac:dyDescent="0.3">
      <c r="A207" s="1001"/>
      <c r="B207" s="993"/>
      <c r="C207" s="995"/>
      <c r="D207" s="954"/>
      <c r="E207" s="2818"/>
      <c r="F207" s="2830"/>
      <c r="G207" s="2792"/>
      <c r="H207" s="157" t="s">
        <v>229</v>
      </c>
      <c r="I207" s="179"/>
      <c r="J207" s="179"/>
      <c r="K207" s="178"/>
      <c r="L207" s="1010"/>
      <c r="M207" s="177"/>
      <c r="N207" s="176"/>
      <c r="O207" s="176"/>
      <c r="P207" s="175"/>
    </row>
    <row r="208" spans="1:16" ht="10.8" customHeight="1" thickBot="1" x14ac:dyDescent="0.3">
      <c r="A208" s="1002"/>
      <c r="B208" s="1004"/>
      <c r="C208" s="1014"/>
      <c r="D208" s="955"/>
      <c r="E208" s="2819"/>
      <c r="F208" s="2831"/>
      <c r="G208" s="2793"/>
      <c r="H208" s="153" t="s">
        <v>7</v>
      </c>
      <c r="I208" s="152">
        <f>SUM(I203:I207)</f>
        <v>12.7</v>
      </c>
      <c r="J208" s="152">
        <f>SUM(J203:J207)</f>
        <v>0</v>
      </c>
      <c r="K208" s="152">
        <f>SUM(K203:K207)</f>
        <v>0</v>
      </c>
      <c r="L208" s="339"/>
      <c r="M208" s="338"/>
      <c r="N208" s="289"/>
      <c r="O208" s="289"/>
      <c r="P208" s="337"/>
    </row>
    <row r="209" spans="1:16" ht="13.95" customHeight="1" x14ac:dyDescent="0.25">
      <c r="A209" s="1000"/>
      <c r="B209" s="1003"/>
      <c r="C209" s="994"/>
      <c r="D209" s="953"/>
      <c r="E209" s="2817" t="s">
        <v>296</v>
      </c>
      <c r="F209" s="2829" t="s">
        <v>62</v>
      </c>
      <c r="G209" s="2791" t="s">
        <v>267</v>
      </c>
      <c r="H209" s="171" t="s">
        <v>48</v>
      </c>
      <c r="I209" s="170"/>
      <c r="J209" s="170"/>
      <c r="K209" s="169"/>
      <c r="L209" s="168" t="s">
        <v>237</v>
      </c>
      <c r="M209" s="167" t="s">
        <v>69</v>
      </c>
      <c r="N209" s="182">
        <v>1</v>
      </c>
      <c r="O209" s="182"/>
      <c r="P209" s="181"/>
    </row>
    <row r="210" spans="1:16" ht="13.8" x14ac:dyDescent="0.25">
      <c r="A210" s="1001"/>
      <c r="B210" s="993"/>
      <c r="C210" s="995"/>
      <c r="D210" s="954"/>
      <c r="E210" s="2818"/>
      <c r="F210" s="2830"/>
      <c r="G210" s="2792"/>
      <c r="H210" s="164" t="s">
        <v>57</v>
      </c>
      <c r="I210" s="163">
        <v>8.1999999999999993</v>
      </c>
      <c r="J210" s="163">
        <v>0</v>
      </c>
      <c r="K210" s="162">
        <v>0</v>
      </c>
      <c r="L210" s="161"/>
      <c r="M210" s="160"/>
      <c r="N210" s="158"/>
      <c r="O210" s="158"/>
      <c r="P210" s="220"/>
    </row>
    <row r="211" spans="1:16" ht="13.8" x14ac:dyDescent="0.25">
      <c r="A211" s="1001"/>
      <c r="B211" s="993"/>
      <c r="C211" s="995"/>
      <c r="D211" s="954"/>
      <c r="E211" s="2818"/>
      <c r="F211" s="2830"/>
      <c r="G211" s="2792"/>
      <c r="H211" s="164" t="s">
        <v>230</v>
      </c>
      <c r="I211" s="163"/>
      <c r="J211" s="163"/>
      <c r="K211" s="162"/>
      <c r="L211" s="1011"/>
      <c r="M211" s="180"/>
      <c r="N211" s="158"/>
      <c r="O211" s="158"/>
      <c r="P211" s="220"/>
    </row>
    <row r="212" spans="1:16" ht="13.8" x14ac:dyDescent="0.25">
      <c r="A212" s="1001"/>
      <c r="B212" s="993"/>
      <c r="C212" s="995"/>
      <c r="D212" s="954"/>
      <c r="E212" s="2818"/>
      <c r="F212" s="2830"/>
      <c r="G212" s="2792"/>
      <c r="H212" s="164" t="s">
        <v>55</v>
      </c>
      <c r="I212" s="163">
        <v>9.1999999999999993</v>
      </c>
      <c r="J212" s="163">
        <v>0</v>
      </c>
      <c r="K212" s="162">
        <v>0</v>
      </c>
      <c r="L212" s="1011"/>
      <c r="M212" s="180"/>
      <c r="N212" s="158"/>
      <c r="O212" s="158"/>
      <c r="P212" s="220"/>
    </row>
    <row r="213" spans="1:16" ht="14.4" thickBot="1" x14ac:dyDescent="0.3">
      <c r="A213" s="1001"/>
      <c r="B213" s="993"/>
      <c r="C213" s="995"/>
      <c r="D213" s="954"/>
      <c r="E213" s="2818"/>
      <c r="F213" s="2830"/>
      <c r="G213" s="2792"/>
      <c r="H213" s="157" t="s">
        <v>229</v>
      </c>
      <c r="I213" s="179"/>
      <c r="J213" s="179"/>
      <c r="K213" s="178"/>
      <c r="L213" s="1010"/>
      <c r="M213" s="177"/>
      <c r="N213" s="176"/>
      <c r="O213" s="176"/>
      <c r="P213" s="175"/>
    </row>
    <row r="214" spans="1:16" ht="14.4" thickBot="1" x14ac:dyDescent="0.3">
      <c r="A214" s="1002"/>
      <c r="B214" s="1004"/>
      <c r="C214" s="1014"/>
      <c r="D214" s="955"/>
      <c r="E214" s="2819"/>
      <c r="F214" s="2831"/>
      <c r="G214" s="2793"/>
      <c r="H214" s="153" t="s">
        <v>7</v>
      </c>
      <c r="I214" s="152">
        <f>SUM(I209:I213)</f>
        <v>17.399999999999999</v>
      </c>
      <c r="J214" s="152">
        <f>SUM(J209:J213)</f>
        <v>0</v>
      </c>
      <c r="K214" s="152">
        <f>SUM(K209:K213)</f>
        <v>0</v>
      </c>
      <c r="L214" s="339"/>
      <c r="M214" s="338"/>
      <c r="N214" s="289"/>
      <c r="O214" s="289"/>
      <c r="P214" s="337"/>
    </row>
    <row r="215" spans="1:16" ht="13.95" customHeight="1" x14ac:dyDescent="0.25">
      <c r="A215" s="1000"/>
      <c r="B215" s="1003"/>
      <c r="C215" s="994"/>
      <c r="D215" s="953"/>
      <c r="E215" s="2817" t="s">
        <v>646</v>
      </c>
      <c r="F215" s="2829" t="s">
        <v>62</v>
      </c>
      <c r="G215" s="2791" t="s">
        <v>267</v>
      </c>
      <c r="H215" s="171" t="s">
        <v>48</v>
      </c>
      <c r="I215" s="170"/>
      <c r="J215" s="170"/>
      <c r="K215" s="169"/>
      <c r="L215" s="168" t="s">
        <v>237</v>
      </c>
      <c r="M215" s="167" t="s">
        <v>69</v>
      </c>
      <c r="N215" s="182">
        <v>1</v>
      </c>
      <c r="O215" s="182"/>
      <c r="P215" s="181"/>
    </row>
    <row r="216" spans="1:16" ht="13.8" x14ac:dyDescent="0.25">
      <c r="A216" s="1001"/>
      <c r="B216" s="993"/>
      <c r="C216" s="995"/>
      <c r="D216" s="954"/>
      <c r="E216" s="2818"/>
      <c r="F216" s="2830"/>
      <c r="G216" s="2792"/>
      <c r="H216" s="164" t="s">
        <v>57</v>
      </c>
      <c r="I216" s="163">
        <v>17</v>
      </c>
      <c r="J216" s="163">
        <v>0</v>
      </c>
      <c r="K216" s="162">
        <v>0</v>
      </c>
      <c r="L216" s="161"/>
      <c r="M216" s="160"/>
      <c r="N216" s="158"/>
      <c r="O216" s="158"/>
      <c r="P216" s="220"/>
    </row>
    <row r="217" spans="1:16" ht="13.8" x14ac:dyDescent="0.25">
      <c r="A217" s="1001"/>
      <c r="B217" s="993"/>
      <c r="C217" s="995"/>
      <c r="D217" s="954"/>
      <c r="E217" s="2818"/>
      <c r="F217" s="2830"/>
      <c r="G217" s="2792"/>
      <c r="H217" s="164" t="s">
        <v>230</v>
      </c>
      <c r="I217" s="163"/>
      <c r="J217" s="163"/>
      <c r="K217" s="162"/>
      <c r="L217" s="1011"/>
      <c r="M217" s="180"/>
      <c r="N217" s="158"/>
      <c r="O217" s="158"/>
      <c r="P217" s="220"/>
    </row>
    <row r="218" spans="1:16" ht="13.8" x14ac:dyDescent="0.25">
      <c r="A218" s="1001"/>
      <c r="B218" s="993"/>
      <c r="C218" s="995"/>
      <c r="D218" s="954"/>
      <c r="E218" s="2818"/>
      <c r="F218" s="2830"/>
      <c r="G218" s="2792"/>
      <c r="H218" s="164" t="s">
        <v>55</v>
      </c>
      <c r="I218" s="163"/>
      <c r="J218" s="163"/>
      <c r="K218" s="162"/>
      <c r="L218" s="1011"/>
      <c r="M218" s="180"/>
      <c r="N218" s="158"/>
      <c r="O218" s="158"/>
      <c r="P218" s="220"/>
    </row>
    <row r="219" spans="1:16" ht="14.4" thickBot="1" x14ac:dyDescent="0.3">
      <c r="A219" s="1001"/>
      <c r="B219" s="993"/>
      <c r="C219" s="995"/>
      <c r="D219" s="954"/>
      <c r="E219" s="2818"/>
      <c r="F219" s="2830"/>
      <c r="G219" s="2792"/>
      <c r="H219" s="157" t="s">
        <v>229</v>
      </c>
      <c r="I219" s="179"/>
      <c r="J219" s="179"/>
      <c r="K219" s="178"/>
      <c r="L219" s="1010"/>
      <c r="M219" s="177"/>
      <c r="N219" s="176"/>
      <c r="O219" s="176"/>
      <c r="P219" s="175"/>
    </row>
    <row r="220" spans="1:16" ht="14.4" thickBot="1" x14ac:dyDescent="0.3">
      <c r="A220" s="1002"/>
      <c r="B220" s="1004"/>
      <c r="C220" s="1014"/>
      <c r="D220" s="955"/>
      <c r="E220" s="2819"/>
      <c r="F220" s="2831"/>
      <c r="G220" s="2793"/>
      <c r="H220" s="153" t="s">
        <v>7</v>
      </c>
      <c r="I220" s="152">
        <f>SUM(I215:I219)</f>
        <v>17</v>
      </c>
      <c r="J220" s="152">
        <f t="shared" ref="J220:K220" si="18">SUM(J215:J219)</f>
        <v>0</v>
      </c>
      <c r="K220" s="152">
        <f t="shared" si="18"/>
        <v>0</v>
      </c>
      <c r="L220" s="339"/>
      <c r="M220" s="338"/>
      <c r="N220" s="289"/>
      <c r="O220" s="289"/>
      <c r="P220" s="337"/>
    </row>
    <row r="221" spans="1:16" ht="14.4" customHeight="1" thickBot="1" x14ac:dyDescent="0.3">
      <c r="A221" s="952" t="s">
        <v>50</v>
      </c>
      <c r="B221" s="147" t="s">
        <v>6</v>
      </c>
      <c r="C221" s="2823" t="s">
        <v>31</v>
      </c>
      <c r="D221" s="2823"/>
      <c r="E221" s="2823"/>
      <c r="F221" s="2823"/>
      <c r="G221" s="2824"/>
      <c r="H221" s="146" t="s">
        <v>7</v>
      </c>
      <c r="I221" s="145">
        <f>I172*1</f>
        <v>127.80000000000001</v>
      </c>
      <c r="J221" s="145">
        <f>J172*1</f>
        <v>0</v>
      </c>
      <c r="K221" s="145">
        <f>K172*1</f>
        <v>0</v>
      </c>
      <c r="L221" s="144"/>
      <c r="M221" s="144"/>
      <c r="N221" s="144"/>
      <c r="O221" s="144"/>
      <c r="P221" s="143"/>
    </row>
    <row r="222" spans="1:16" ht="14.4" customHeight="1" thickBot="1" x14ac:dyDescent="0.3">
      <c r="A222" s="142" t="s">
        <v>50</v>
      </c>
      <c r="B222" s="142"/>
      <c r="C222" s="2825" t="s">
        <v>51</v>
      </c>
      <c r="D222" s="2825"/>
      <c r="E222" s="2825"/>
      <c r="F222" s="2825"/>
      <c r="G222" s="2826"/>
      <c r="H222" s="141" t="s">
        <v>7</v>
      </c>
      <c r="I222" s="140">
        <f>I221*1</f>
        <v>127.80000000000001</v>
      </c>
      <c r="J222" s="140">
        <f>J221*1</f>
        <v>0</v>
      </c>
      <c r="K222" s="140">
        <f>K221*1</f>
        <v>0</v>
      </c>
      <c r="L222" s="139"/>
      <c r="M222" s="139"/>
      <c r="N222" s="139"/>
      <c r="O222" s="139"/>
      <c r="P222" s="138"/>
    </row>
    <row r="223" spans="1:16" ht="14.4" thickBot="1" x14ac:dyDescent="0.3">
      <c r="A223" s="215" t="s">
        <v>53</v>
      </c>
      <c r="B223" s="884"/>
      <c r="C223" s="210" t="s">
        <v>294</v>
      </c>
      <c r="D223" s="211"/>
      <c r="E223" s="213"/>
      <c r="F223" s="211"/>
      <c r="G223" s="211"/>
      <c r="H223" s="211"/>
      <c r="I223" s="211"/>
      <c r="J223" s="210"/>
      <c r="K223" s="211"/>
      <c r="L223" s="212"/>
      <c r="M223" s="212"/>
      <c r="N223" s="211"/>
      <c r="O223" s="210"/>
      <c r="P223" s="209"/>
    </row>
    <row r="224" spans="1:16" ht="27" thickBot="1" x14ac:dyDescent="0.3">
      <c r="A224" s="208"/>
      <c r="B224" s="207"/>
      <c r="C224" s="205"/>
      <c r="D224" s="205"/>
      <c r="E224" s="206"/>
      <c r="F224" s="205"/>
      <c r="G224" s="205"/>
      <c r="H224" s="205"/>
      <c r="I224" s="204"/>
      <c r="J224" s="204"/>
      <c r="K224" s="204"/>
      <c r="L224" s="203" t="s">
        <v>293</v>
      </c>
      <c r="M224" s="336"/>
      <c r="N224" s="202">
        <v>1</v>
      </c>
      <c r="O224" s="202"/>
      <c r="P224" s="201"/>
    </row>
    <row r="225" spans="1:16" ht="14.4" thickBot="1" x14ac:dyDescent="0.3">
      <c r="A225" s="196" t="s">
        <v>53</v>
      </c>
      <c r="B225" s="230" t="s">
        <v>6</v>
      </c>
      <c r="C225" s="198" t="s">
        <v>292</v>
      </c>
      <c r="D225" s="197"/>
      <c r="E225" s="197"/>
      <c r="F225" s="197"/>
      <c r="G225" s="197"/>
      <c r="H225" s="197"/>
      <c r="I225" s="197"/>
      <c r="J225" s="197"/>
      <c r="K225" s="197"/>
      <c r="L225" s="197"/>
      <c r="M225" s="197"/>
      <c r="N225" s="197"/>
      <c r="O225" s="2827"/>
      <c r="P225" s="2828"/>
    </row>
    <row r="226" spans="1:16" ht="28.2" thickBot="1" x14ac:dyDescent="0.3">
      <c r="A226" s="196"/>
      <c r="B226" s="195"/>
      <c r="C226" s="194"/>
      <c r="D226" s="194"/>
      <c r="E226" s="194"/>
      <c r="F226" s="194"/>
      <c r="G226" s="194"/>
      <c r="H226" s="194"/>
      <c r="I226" s="194"/>
      <c r="J226" s="194"/>
      <c r="K226" s="194"/>
      <c r="L226" s="193" t="s">
        <v>291</v>
      </c>
      <c r="M226" s="192" t="s">
        <v>289</v>
      </c>
      <c r="N226" s="287">
        <v>1.01</v>
      </c>
      <c r="O226" s="191"/>
      <c r="P226" s="189"/>
    </row>
    <row r="227" spans="1:16" ht="13.95" customHeight="1" x14ac:dyDescent="0.25">
      <c r="A227" s="226" t="s">
        <v>53</v>
      </c>
      <c r="B227" s="2782" t="s">
        <v>6</v>
      </c>
      <c r="C227" s="225" t="s">
        <v>6</v>
      </c>
      <c r="D227" s="994"/>
      <c r="E227" s="2817" t="s">
        <v>768</v>
      </c>
      <c r="F227" s="2788" t="s">
        <v>62</v>
      </c>
      <c r="G227" s="2791" t="s">
        <v>240</v>
      </c>
      <c r="H227" s="188" t="s">
        <v>48</v>
      </c>
      <c r="I227" s="170">
        <f t="shared" ref="I227:K231" si="19">I233</f>
        <v>2.2999999999999998</v>
      </c>
      <c r="J227" s="170">
        <f t="shared" si="19"/>
        <v>0</v>
      </c>
      <c r="K227" s="170">
        <f t="shared" si="19"/>
        <v>0</v>
      </c>
      <c r="L227" s="168" t="s">
        <v>239</v>
      </c>
      <c r="M227" s="167" t="s">
        <v>69</v>
      </c>
      <c r="N227" s="182">
        <v>1</v>
      </c>
      <c r="O227" s="182"/>
      <c r="P227" s="181"/>
    </row>
    <row r="228" spans="1:16" ht="13.8" x14ac:dyDescent="0.25">
      <c r="A228" s="224"/>
      <c r="B228" s="2783"/>
      <c r="C228" s="223"/>
      <c r="D228" s="995"/>
      <c r="E228" s="2818"/>
      <c r="F228" s="2789"/>
      <c r="G228" s="2792"/>
      <c r="H228" s="187" t="s">
        <v>57</v>
      </c>
      <c r="I228" s="163">
        <f t="shared" si="19"/>
        <v>315</v>
      </c>
      <c r="J228" s="163">
        <f t="shared" si="19"/>
        <v>0</v>
      </c>
      <c r="K228" s="163">
        <f t="shared" si="19"/>
        <v>0</v>
      </c>
      <c r="L228" s="1011" t="s">
        <v>290</v>
      </c>
      <c r="M228" s="180" t="s">
        <v>289</v>
      </c>
      <c r="N228" s="158">
        <v>1.01</v>
      </c>
      <c r="O228" s="158"/>
      <c r="P228" s="220"/>
    </row>
    <row r="229" spans="1:16" ht="13.8" x14ac:dyDescent="0.25">
      <c r="A229" s="224"/>
      <c r="B229" s="2783"/>
      <c r="C229" s="223"/>
      <c r="D229" s="995"/>
      <c r="E229" s="2818"/>
      <c r="F229" s="2789"/>
      <c r="G229" s="2792"/>
      <c r="H229" s="187" t="s">
        <v>230</v>
      </c>
      <c r="I229" s="163">
        <f t="shared" si="19"/>
        <v>0</v>
      </c>
      <c r="J229" s="163">
        <f t="shared" si="19"/>
        <v>0</v>
      </c>
      <c r="K229" s="163">
        <f t="shared" si="19"/>
        <v>0</v>
      </c>
      <c r="L229" s="1011"/>
      <c r="M229" s="180"/>
      <c r="N229" s="158"/>
      <c r="O229" s="158"/>
      <c r="P229" s="220"/>
    </row>
    <row r="230" spans="1:16" ht="13.8" x14ac:dyDescent="0.25">
      <c r="A230" s="224"/>
      <c r="B230" s="2783"/>
      <c r="C230" s="223"/>
      <c r="D230" s="995"/>
      <c r="E230" s="2818"/>
      <c r="F230" s="2789"/>
      <c r="G230" s="2792"/>
      <c r="H230" s="187" t="s">
        <v>55</v>
      </c>
      <c r="I230" s="163">
        <f t="shared" si="19"/>
        <v>111.3</v>
      </c>
      <c r="J230" s="163">
        <f t="shared" si="19"/>
        <v>0</v>
      </c>
      <c r="K230" s="163">
        <f t="shared" si="19"/>
        <v>0</v>
      </c>
      <c r="L230" s="1011"/>
      <c r="M230" s="180"/>
      <c r="N230" s="158"/>
      <c r="O230" s="158"/>
      <c r="P230" s="220"/>
    </row>
    <row r="231" spans="1:16" ht="14.4" thickBot="1" x14ac:dyDescent="0.3">
      <c r="A231" s="224"/>
      <c r="B231" s="2783"/>
      <c r="C231" s="223"/>
      <c r="D231" s="995"/>
      <c r="E231" s="2818"/>
      <c r="F231" s="2789"/>
      <c r="G231" s="2792"/>
      <c r="H231" s="186" t="s">
        <v>229</v>
      </c>
      <c r="I231" s="179">
        <f t="shared" si="19"/>
        <v>0</v>
      </c>
      <c r="J231" s="179">
        <f t="shared" si="19"/>
        <v>0</v>
      </c>
      <c r="K231" s="179">
        <f t="shared" si="19"/>
        <v>0</v>
      </c>
      <c r="L231" s="1010"/>
      <c r="M231" s="177"/>
      <c r="N231" s="176"/>
      <c r="O231" s="176"/>
      <c r="P231" s="175"/>
    </row>
    <row r="232" spans="1:16" ht="15" customHeight="1" thickBot="1" x14ac:dyDescent="0.3">
      <c r="A232" s="952"/>
      <c r="B232" s="2784"/>
      <c r="C232" s="221"/>
      <c r="D232" s="996"/>
      <c r="E232" s="2819"/>
      <c r="F232" s="2790"/>
      <c r="G232" s="2793"/>
      <c r="H232" s="153" t="s">
        <v>7</v>
      </c>
      <c r="I232" s="152">
        <f>SUM(I227:I231)</f>
        <v>428.6</v>
      </c>
      <c r="J232" s="152">
        <f>SUM(J227:J231)</f>
        <v>0</v>
      </c>
      <c r="K232" s="152">
        <f>SUM(K227:K231)</f>
        <v>0</v>
      </c>
      <c r="L232" s="339"/>
      <c r="M232" s="338"/>
      <c r="N232" s="289"/>
      <c r="O232" s="289"/>
      <c r="P232" s="337"/>
    </row>
    <row r="233" spans="1:16" ht="13.95" customHeight="1" x14ac:dyDescent="0.25">
      <c r="A233" s="1000"/>
      <c r="B233" s="1003"/>
      <c r="C233" s="994"/>
      <c r="D233" s="953"/>
      <c r="E233" s="2817" t="s">
        <v>639</v>
      </c>
      <c r="F233" s="2829" t="s">
        <v>62</v>
      </c>
      <c r="G233" s="2878" t="s">
        <v>813</v>
      </c>
      <c r="H233" s="171" t="s">
        <v>48</v>
      </c>
      <c r="I233" s="170">
        <v>2.2999999999999998</v>
      </c>
      <c r="J233" s="170"/>
      <c r="K233" s="169"/>
      <c r="L233" s="168" t="s">
        <v>237</v>
      </c>
      <c r="M233" s="167" t="s">
        <v>69</v>
      </c>
      <c r="N233" s="182">
        <v>1</v>
      </c>
      <c r="O233" s="182"/>
      <c r="P233" s="181"/>
    </row>
    <row r="234" spans="1:16" ht="13.8" x14ac:dyDescent="0.25">
      <c r="A234" s="1001"/>
      <c r="B234" s="993"/>
      <c r="C234" s="995"/>
      <c r="D234" s="954"/>
      <c r="E234" s="2818"/>
      <c r="F234" s="2830"/>
      <c r="G234" s="2879"/>
      <c r="H234" s="308" t="s">
        <v>57</v>
      </c>
      <c r="I234" s="163">
        <v>315</v>
      </c>
      <c r="J234" s="163">
        <v>0</v>
      </c>
      <c r="K234" s="162">
        <v>0</v>
      </c>
      <c r="L234" s="161" t="s">
        <v>290</v>
      </c>
      <c r="M234" s="160" t="s">
        <v>289</v>
      </c>
      <c r="N234" s="158">
        <v>1.01</v>
      </c>
      <c r="O234" s="158"/>
      <c r="P234" s="220"/>
    </row>
    <row r="235" spans="1:16" ht="13.8" x14ac:dyDescent="0.25">
      <c r="A235" s="1001"/>
      <c r="B235" s="993"/>
      <c r="C235" s="995"/>
      <c r="D235" s="954"/>
      <c r="E235" s="2818"/>
      <c r="F235" s="2830"/>
      <c r="G235" s="2879"/>
      <c r="H235" s="308" t="s">
        <v>230</v>
      </c>
      <c r="I235" s="163"/>
      <c r="J235" s="163"/>
      <c r="K235" s="162"/>
      <c r="L235" s="1011"/>
      <c r="M235" s="180"/>
      <c r="N235" s="158"/>
      <c r="O235" s="158"/>
      <c r="P235" s="220"/>
    </row>
    <row r="236" spans="1:16" ht="13.8" x14ac:dyDescent="0.25">
      <c r="A236" s="1001"/>
      <c r="B236" s="993"/>
      <c r="C236" s="995"/>
      <c r="D236" s="954"/>
      <c r="E236" s="2818"/>
      <c r="F236" s="2830"/>
      <c r="G236" s="2879"/>
      <c r="H236" s="308" t="s">
        <v>55</v>
      </c>
      <c r="I236" s="163">
        <v>111.3</v>
      </c>
      <c r="J236" s="163">
        <v>0</v>
      </c>
      <c r="K236" s="162">
        <v>0</v>
      </c>
      <c r="L236" s="1011"/>
      <c r="M236" s="180"/>
      <c r="N236" s="158"/>
      <c r="O236" s="158"/>
      <c r="P236" s="220"/>
    </row>
    <row r="237" spans="1:16" ht="14.4" thickBot="1" x14ac:dyDescent="0.3">
      <c r="A237" s="1001"/>
      <c r="B237" s="993"/>
      <c r="C237" s="995"/>
      <c r="D237" s="954"/>
      <c r="E237" s="2818"/>
      <c r="F237" s="2830"/>
      <c r="G237" s="2879"/>
      <c r="H237" s="304" t="s">
        <v>229</v>
      </c>
      <c r="I237" s="179"/>
      <c r="J237" s="179"/>
      <c r="K237" s="178"/>
      <c r="L237" s="1010"/>
      <c r="M237" s="177"/>
      <c r="N237" s="176"/>
      <c r="O237" s="176"/>
      <c r="P237" s="175"/>
    </row>
    <row r="238" spans="1:16" ht="14.4" thickBot="1" x14ac:dyDescent="0.3">
      <c r="A238" s="1002"/>
      <c r="B238" s="1004"/>
      <c r="C238" s="1014"/>
      <c r="D238" s="955"/>
      <c r="E238" s="2819"/>
      <c r="F238" s="2831"/>
      <c r="G238" s="2880"/>
      <c r="H238" s="297" t="s">
        <v>7</v>
      </c>
      <c r="I238" s="296">
        <f>SUM(I233:I237)</f>
        <v>428.6</v>
      </c>
      <c r="J238" s="296">
        <f>SUM(J233:J237)</f>
        <v>0</v>
      </c>
      <c r="K238" s="296">
        <f>SUM(K233:K237)</f>
        <v>0</v>
      </c>
      <c r="L238" s="901"/>
      <c r="M238" s="338"/>
      <c r="N238" s="289"/>
      <c r="O238" s="289"/>
      <c r="P238" s="337"/>
    </row>
    <row r="239" spans="1:16" ht="14.4" customHeight="1" thickBot="1" x14ac:dyDescent="0.3">
      <c r="A239" s="2557" t="s">
        <v>53</v>
      </c>
      <c r="B239" s="195" t="s">
        <v>6</v>
      </c>
      <c r="C239" s="2870" t="s">
        <v>31</v>
      </c>
      <c r="D239" s="2870"/>
      <c r="E239" s="2870"/>
      <c r="F239" s="2870"/>
      <c r="G239" s="2871"/>
      <c r="H239" s="2558" t="s">
        <v>7</v>
      </c>
      <c r="I239" s="2559">
        <f>I232*1</f>
        <v>428.6</v>
      </c>
      <c r="J239" s="2559">
        <f>J232*1</f>
        <v>0</v>
      </c>
      <c r="K239" s="2559">
        <f>K232*1</f>
        <v>0</v>
      </c>
      <c r="L239" s="2560"/>
      <c r="M239" s="2455"/>
      <c r="N239" s="2455"/>
      <c r="O239" s="2455"/>
      <c r="P239" s="2561"/>
    </row>
    <row r="240" spans="1:16" ht="16.2" customHeight="1" thickBot="1" x14ac:dyDescent="0.3">
      <c r="A240" s="196" t="s">
        <v>53</v>
      </c>
      <c r="B240" s="230" t="s">
        <v>8</v>
      </c>
      <c r="C240" s="198" t="s">
        <v>288</v>
      </c>
      <c r="D240" s="197"/>
      <c r="E240" s="197"/>
      <c r="F240" s="197"/>
      <c r="G240" s="197"/>
      <c r="H240" s="903"/>
      <c r="I240" s="903"/>
      <c r="J240" s="903"/>
      <c r="K240" s="903"/>
      <c r="L240" s="903"/>
      <c r="M240" s="197"/>
      <c r="N240" s="197"/>
      <c r="O240" s="2827"/>
      <c r="P240" s="2828"/>
    </row>
    <row r="241" spans="1:16" ht="44.4" customHeight="1" thickBot="1" x14ac:dyDescent="0.3">
      <c r="A241" s="317"/>
      <c r="B241" s="314"/>
      <c r="C241" s="292"/>
      <c r="D241" s="292"/>
      <c r="E241" s="292"/>
      <c r="F241" s="292"/>
      <c r="G241" s="292"/>
      <c r="H241" s="2032"/>
      <c r="I241" s="2032"/>
      <c r="J241" s="2032"/>
      <c r="K241" s="2032"/>
      <c r="L241" s="904" t="s">
        <v>287</v>
      </c>
      <c r="M241" s="192" t="s">
        <v>69</v>
      </c>
      <c r="N241" s="287"/>
      <c r="O241" s="190"/>
      <c r="P241" s="189"/>
    </row>
    <row r="242" spans="1:16" ht="17.399999999999999" customHeight="1" x14ac:dyDescent="0.25">
      <c r="A242" s="335" t="s">
        <v>53</v>
      </c>
      <c r="B242" s="2872" t="s">
        <v>8</v>
      </c>
      <c r="C242" s="334" t="s">
        <v>6</v>
      </c>
      <c r="D242" s="1005"/>
      <c r="E242" s="2817" t="s">
        <v>769</v>
      </c>
      <c r="F242" s="2863" t="s">
        <v>62</v>
      </c>
      <c r="G242" s="2875" t="s">
        <v>240</v>
      </c>
      <c r="H242" s="905" t="s">
        <v>48</v>
      </c>
      <c r="I242" s="309"/>
      <c r="J242" s="309"/>
      <c r="K242" s="309"/>
      <c r="L242" s="271" t="s">
        <v>239</v>
      </c>
      <c r="M242" s="270" t="s">
        <v>69</v>
      </c>
      <c r="N242" s="182"/>
      <c r="O242" s="2091"/>
      <c r="P242" s="2092"/>
    </row>
    <row r="243" spans="1:16" ht="27.6" x14ac:dyDescent="0.25">
      <c r="A243" s="333"/>
      <c r="B243" s="2873"/>
      <c r="C243" s="2033"/>
      <c r="D243" s="1006"/>
      <c r="E243" s="2818"/>
      <c r="F243" s="2864"/>
      <c r="G243" s="2876"/>
      <c r="H243" s="187" t="s">
        <v>57</v>
      </c>
      <c r="I243" s="307"/>
      <c r="J243" s="307"/>
      <c r="K243" s="307"/>
      <c r="L243" s="1009" t="s">
        <v>286</v>
      </c>
      <c r="M243" s="283" t="s">
        <v>69</v>
      </c>
      <c r="N243" s="158"/>
      <c r="O243" s="2093"/>
      <c r="P243" s="2094"/>
    </row>
    <row r="244" spans="1:16" ht="13.8" x14ac:dyDescent="0.25">
      <c r="A244" s="333"/>
      <c r="B244" s="2873"/>
      <c r="C244" s="2033"/>
      <c r="D244" s="1006"/>
      <c r="E244" s="2818"/>
      <c r="F244" s="2864"/>
      <c r="G244" s="2876"/>
      <c r="H244" s="187" t="s">
        <v>230</v>
      </c>
      <c r="I244" s="307"/>
      <c r="J244" s="307"/>
      <c r="K244" s="307"/>
      <c r="L244" s="1009"/>
      <c r="M244" s="283"/>
      <c r="N244" s="2093"/>
      <c r="O244" s="2093"/>
      <c r="P244" s="2094"/>
    </row>
    <row r="245" spans="1:16" ht="13.8" x14ac:dyDescent="0.25">
      <c r="A245" s="333"/>
      <c r="B245" s="2873"/>
      <c r="C245" s="2033"/>
      <c r="D245" s="1006"/>
      <c r="E245" s="2818"/>
      <c r="F245" s="2864"/>
      <c r="G245" s="2876"/>
      <c r="H245" s="187" t="s">
        <v>55</v>
      </c>
      <c r="I245" s="307"/>
      <c r="J245" s="307"/>
      <c r="K245" s="307"/>
      <c r="L245" s="1009"/>
      <c r="M245" s="283"/>
      <c r="N245" s="2093"/>
      <c r="O245" s="2093"/>
      <c r="P245" s="2094"/>
    </row>
    <row r="246" spans="1:16" ht="14.4" thickBot="1" x14ac:dyDescent="0.3">
      <c r="A246" s="333"/>
      <c r="B246" s="2873"/>
      <c r="C246" s="2033"/>
      <c r="D246" s="1006"/>
      <c r="E246" s="2818"/>
      <c r="F246" s="2864"/>
      <c r="G246" s="2876"/>
      <c r="H246" s="186" t="s">
        <v>229</v>
      </c>
      <c r="I246" s="303"/>
      <c r="J246" s="303"/>
      <c r="K246" s="303"/>
      <c r="L246" s="1008"/>
      <c r="M246" s="301"/>
      <c r="N246" s="300"/>
      <c r="O246" s="300"/>
      <c r="P246" s="299"/>
    </row>
    <row r="247" spans="1:16" ht="18.600000000000001" customHeight="1" thickBot="1" x14ac:dyDescent="0.3">
      <c r="A247" s="295"/>
      <c r="B247" s="2874"/>
      <c r="C247" s="332"/>
      <c r="D247" s="1007"/>
      <c r="E247" s="2819"/>
      <c r="F247" s="2865"/>
      <c r="G247" s="2877"/>
      <c r="H247" s="153" t="s">
        <v>7</v>
      </c>
      <c r="I247" s="296">
        <f>SUM(I242:I246)</f>
        <v>0</v>
      </c>
      <c r="J247" s="296">
        <f>SUM(J242:J246)</f>
        <v>0</v>
      </c>
      <c r="K247" s="296">
        <f>SUM(K242:K246)</f>
        <v>0</v>
      </c>
      <c r="L247" s="901"/>
      <c r="M247" s="2095"/>
      <c r="N247" s="2096"/>
      <c r="O247" s="2096"/>
      <c r="P247" s="2097"/>
    </row>
    <row r="248" spans="1:16" ht="24" customHeight="1" thickBot="1" x14ac:dyDescent="0.3">
      <c r="A248" s="250" t="s">
        <v>53</v>
      </c>
      <c r="B248" s="249" t="s">
        <v>8</v>
      </c>
      <c r="C248" s="2853" t="s">
        <v>31</v>
      </c>
      <c r="D248" s="2853"/>
      <c r="E248" s="2853"/>
      <c r="F248" s="2853"/>
      <c r="G248" s="2854"/>
      <c r="H248" s="248" t="s">
        <v>7</v>
      </c>
      <c r="I248" s="247">
        <f>I247*1</f>
        <v>0</v>
      </c>
      <c r="J248" s="247">
        <f>J247*1</f>
        <v>0</v>
      </c>
      <c r="K248" s="247">
        <f>K247*1</f>
        <v>0</v>
      </c>
      <c r="L248" s="246"/>
      <c r="M248" s="246"/>
      <c r="N248" s="246"/>
      <c r="O248" s="246"/>
      <c r="P248" s="245"/>
    </row>
    <row r="249" spans="1:16" ht="18.600000000000001" customHeight="1" thickBot="1" x14ac:dyDescent="0.3">
      <c r="A249" s="330" t="s">
        <v>53</v>
      </c>
      <c r="B249" s="331" t="s">
        <v>49</v>
      </c>
      <c r="C249" s="2079" t="s">
        <v>284</v>
      </c>
      <c r="D249" s="2080"/>
      <c r="E249" s="2080"/>
      <c r="F249" s="2080"/>
      <c r="G249" s="2080"/>
      <c r="H249" s="2080"/>
      <c r="I249" s="2080"/>
      <c r="J249" s="2080"/>
      <c r="K249" s="2080"/>
      <c r="L249" s="2080"/>
      <c r="M249" s="2080"/>
      <c r="N249" s="2080"/>
      <c r="O249" s="2855"/>
      <c r="P249" s="2856"/>
    </row>
    <row r="250" spans="1:16" ht="35.4" customHeight="1" thickBot="1" x14ac:dyDescent="0.3">
      <c r="A250" s="899"/>
      <c r="B250" s="329"/>
      <c r="C250" s="900"/>
      <c r="D250" s="900"/>
      <c r="E250" s="900"/>
      <c r="F250" s="900"/>
      <c r="G250" s="900"/>
      <c r="H250" s="900"/>
      <c r="I250" s="900"/>
      <c r="J250" s="900"/>
      <c r="K250" s="900"/>
      <c r="L250" s="203" t="s">
        <v>283</v>
      </c>
      <c r="M250" s="328" t="s">
        <v>69</v>
      </c>
      <c r="N250" s="327">
        <v>1</v>
      </c>
      <c r="O250" s="321"/>
      <c r="P250" s="201"/>
    </row>
    <row r="251" spans="1:16" ht="13.2" customHeight="1" x14ac:dyDescent="0.25">
      <c r="A251" s="286" t="s">
        <v>53</v>
      </c>
      <c r="B251" s="2857" t="s">
        <v>49</v>
      </c>
      <c r="C251" s="285" t="s">
        <v>6</v>
      </c>
      <c r="D251" s="274"/>
      <c r="E251" s="2884" t="s">
        <v>282</v>
      </c>
      <c r="F251" s="2887" t="s">
        <v>62</v>
      </c>
      <c r="G251" s="2866" t="s">
        <v>240</v>
      </c>
      <c r="H251" s="284" t="s">
        <v>48</v>
      </c>
      <c r="I251" s="272">
        <f t="shared" ref="I251:K255" si="20">I257</f>
        <v>0</v>
      </c>
      <c r="J251" s="272">
        <f t="shared" si="20"/>
        <v>0</v>
      </c>
      <c r="K251" s="272">
        <f t="shared" si="20"/>
        <v>0</v>
      </c>
      <c r="L251" s="1605" t="s">
        <v>239</v>
      </c>
      <c r="M251" s="1606" t="s">
        <v>69</v>
      </c>
      <c r="N251" s="326">
        <v>1</v>
      </c>
      <c r="O251" s="2082"/>
      <c r="P251" s="2083"/>
    </row>
    <row r="252" spans="1:16" ht="26.4" x14ac:dyDescent="0.25">
      <c r="A252" s="281"/>
      <c r="B252" s="2858"/>
      <c r="C252" s="280"/>
      <c r="D252" s="263"/>
      <c r="E252" s="2885"/>
      <c r="F252" s="2888"/>
      <c r="G252" s="2867"/>
      <c r="H252" s="282" t="s">
        <v>57</v>
      </c>
      <c r="I252" s="268">
        <f t="shared" si="20"/>
        <v>893.5</v>
      </c>
      <c r="J252" s="268">
        <f t="shared" si="20"/>
        <v>0</v>
      </c>
      <c r="K252" s="268">
        <f t="shared" si="20"/>
        <v>0</v>
      </c>
      <c r="L252" s="1607" t="s">
        <v>281</v>
      </c>
      <c r="M252" s="1608" t="s">
        <v>69</v>
      </c>
      <c r="N252" s="325">
        <v>1</v>
      </c>
      <c r="O252" s="269"/>
      <c r="P252" s="2084"/>
    </row>
    <row r="253" spans="1:16" ht="13.2" customHeight="1" x14ac:dyDescent="0.25">
      <c r="A253" s="281"/>
      <c r="B253" s="2858"/>
      <c r="C253" s="280"/>
      <c r="D253" s="263"/>
      <c r="E253" s="2885"/>
      <c r="F253" s="2888"/>
      <c r="G253" s="2867"/>
      <c r="H253" s="282" t="s">
        <v>230</v>
      </c>
      <c r="I253" s="268">
        <f t="shared" si="20"/>
        <v>0</v>
      </c>
      <c r="J253" s="268">
        <f t="shared" si="20"/>
        <v>0</v>
      </c>
      <c r="K253" s="268">
        <f t="shared" si="20"/>
        <v>0</v>
      </c>
      <c r="L253" s="1607"/>
      <c r="M253" s="1608"/>
      <c r="N253" s="325"/>
      <c r="O253" s="269"/>
      <c r="P253" s="2084"/>
    </row>
    <row r="254" spans="1:16" ht="13.2" customHeight="1" x14ac:dyDescent="0.25">
      <c r="A254" s="281"/>
      <c r="B254" s="2858"/>
      <c r="C254" s="280"/>
      <c r="D254" s="263"/>
      <c r="E254" s="2885"/>
      <c r="F254" s="2888"/>
      <c r="G254" s="2867"/>
      <c r="H254" s="282" t="s">
        <v>55</v>
      </c>
      <c r="I254" s="268">
        <f t="shared" si="20"/>
        <v>776.6</v>
      </c>
      <c r="J254" s="268">
        <f t="shared" si="20"/>
        <v>0</v>
      </c>
      <c r="K254" s="268">
        <f t="shared" si="20"/>
        <v>0</v>
      </c>
      <c r="L254" s="267"/>
      <c r="M254" s="266"/>
      <c r="N254" s="325"/>
      <c r="O254" s="269"/>
      <c r="P254" s="2084"/>
    </row>
    <row r="255" spans="1:16" ht="13.95" customHeight="1" thickBot="1" x14ac:dyDescent="0.3">
      <c r="A255" s="281"/>
      <c r="B255" s="2858"/>
      <c r="C255" s="280"/>
      <c r="D255" s="263"/>
      <c r="E255" s="2885"/>
      <c r="F255" s="2888"/>
      <c r="G255" s="2867"/>
      <c r="H255" s="279" t="s">
        <v>229</v>
      </c>
      <c r="I255" s="261">
        <f t="shared" si="20"/>
        <v>0</v>
      </c>
      <c r="J255" s="261">
        <f t="shared" si="20"/>
        <v>0</v>
      </c>
      <c r="K255" s="261">
        <f t="shared" si="20"/>
        <v>0</v>
      </c>
      <c r="L255" s="260"/>
      <c r="M255" s="259"/>
      <c r="N255" s="1616"/>
      <c r="O255" s="258"/>
      <c r="P255" s="257"/>
    </row>
    <row r="256" spans="1:16" ht="13.95" customHeight="1" thickBot="1" x14ac:dyDescent="0.3">
      <c r="A256" s="250"/>
      <c r="B256" s="2859"/>
      <c r="C256" s="278"/>
      <c r="D256" s="277"/>
      <c r="E256" s="2886"/>
      <c r="F256" s="2889"/>
      <c r="G256" s="2868"/>
      <c r="H256" s="252" t="s">
        <v>7</v>
      </c>
      <c r="I256" s="251">
        <f>SUM(I251:I255)</f>
        <v>1670.1</v>
      </c>
      <c r="J256" s="251">
        <f>SUM(J251:J255)</f>
        <v>0</v>
      </c>
      <c r="K256" s="251">
        <f>SUM(K251:K255)</f>
        <v>0</v>
      </c>
      <c r="L256" s="2085"/>
      <c r="M256" s="2086"/>
      <c r="N256" s="1621"/>
      <c r="O256" s="2087"/>
      <c r="P256" s="2088"/>
    </row>
    <row r="257" spans="1:16" ht="13.95" customHeight="1" x14ac:dyDescent="0.25">
      <c r="A257" s="276"/>
      <c r="B257" s="275"/>
      <c r="C257" s="274"/>
      <c r="D257" s="273"/>
      <c r="E257" s="2817" t="s">
        <v>409</v>
      </c>
      <c r="F257" s="2820" t="s">
        <v>62</v>
      </c>
      <c r="G257" s="2881" t="s">
        <v>247</v>
      </c>
      <c r="H257" s="1609" t="s">
        <v>48</v>
      </c>
      <c r="I257" s="170"/>
      <c r="J257" s="170"/>
      <c r="K257" s="169"/>
      <c r="L257" s="168" t="s">
        <v>237</v>
      </c>
      <c r="M257" s="167" t="s">
        <v>69</v>
      </c>
      <c r="N257" s="182">
        <v>1</v>
      </c>
      <c r="O257" s="2082"/>
      <c r="P257" s="2083"/>
    </row>
    <row r="258" spans="1:16" ht="13.8" x14ac:dyDescent="0.25">
      <c r="A258" s="265"/>
      <c r="B258" s="264"/>
      <c r="C258" s="263"/>
      <c r="D258" s="262"/>
      <c r="E258" s="2818"/>
      <c r="F258" s="2821"/>
      <c r="G258" s="2882"/>
      <c r="H258" s="1610" t="s">
        <v>57</v>
      </c>
      <c r="I258" s="163">
        <v>893.5</v>
      </c>
      <c r="J258" s="163">
        <v>0</v>
      </c>
      <c r="K258" s="162">
        <v>0</v>
      </c>
      <c r="L258" s="161" t="s">
        <v>640</v>
      </c>
      <c r="M258" s="160" t="s">
        <v>69</v>
      </c>
      <c r="N258" s="158">
        <v>1</v>
      </c>
      <c r="O258" s="269"/>
      <c r="P258" s="2084"/>
    </row>
    <row r="259" spans="1:16" ht="13.8" x14ac:dyDescent="0.25">
      <c r="A259" s="265"/>
      <c r="B259" s="264"/>
      <c r="C259" s="263"/>
      <c r="D259" s="262"/>
      <c r="E259" s="2818"/>
      <c r="F259" s="2821"/>
      <c r="G259" s="2882"/>
      <c r="H259" s="1610" t="s">
        <v>230</v>
      </c>
      <c r="I259" s="163"/>
      <c r="J259" s="163"/>
      <c r="K259" s="162"/>
      <c r="L259" s="1011"/>
      <c r="M259" s="180"/>
      <c r="N259" s="158"/>
      <c r="O259" s="269"/>
      <c r="P259" s="2084"/>
    </row>
    <row r="260" spans="1:16" ht="13.8" x14ac:dyDescent="0.25">
      <c r="A260" s="265"/>
      <c r="B260" s="264"/>
      <c r="C260" s="263"/>
      <c r="D260" s="262"/>
      <c r="E260" s="2818"/>
      <c r="F260" s="2821"/>
      <c r="G260" s="2882"/>
      <c r="H260" s="1610" t="s">
        <v>55</v>
      </c>
      <c r="I260" s="163">
        <v>776.6</v>
      </c>
      <c r="J260" s="163">
        <v>0</v>
      </c>
      <c r="K260" s="162">
        <v>0</v>
      </c>
      <c r="L260" s="1011"/>
      <c r="M260" s="180"/>
      <c r="N260" s="158"/>
      <c r="O260" s="269"/>
      <c r="P260" s="2084"/>
    </row>
    <row r="261" spans="1:16" ht="13.95" customHeight="1" thickBot="1" x14ac:dyDescent="0.3">
      <c r="A261" s="265"/>
      <c r="B261" s="264"/>
      <c r="C261" s="263"/>
      <c r="D261" s="262"/>
      <c r="E261" s="2818"/>
      <c r="F261" s="2821"/>
      <c r="G261" s="2882"/>
      <c r="H261" s="1611" t="s">
        <v>229</v>
      </c>
      <c r="I261" s="1612"/>
      <c r="J261" s="1612"/>
      <c r="K261" s="1613"/>
      <c r="L261" s="1614"/>
      <c r="M261" s="1615"/>
      <c r="N261" s="1616"/>
      <c r="O261" s="258"/>
      <c r="P261" s="257"/>
    </row>
    <row r="262" spans="1:16" ht="26.4" customHeight="1" thickBot="1" x14ac:dyDescent="0.3">
      <c r="A262" s="256"/>
      <c r="B262" s="255"/>
      <c r="C262" s="254"/>
      <c r="D262" s="253"/>
      <c r="E262" s="2819"/>
      <c r="F262" s="2822"/>
      <c r="G262" s="2883"/>
      <c r="H262" s="1617" t="s">
        <v>7</v>
      </c>
      <c r="I262" s="1618">
        <f>SUM(I257:I261)</f>
        <v>1670.1</v>
      </c>
      <c r="J262" s="1618">
        <f>SUM(J257:J261)</f>
        <v>0</v>
      </c>
      <c r="K262" s="1618">
        <f>SUM(K257:K261)</f>
        <v>0</v>
      </c>
      <c r="L262" s="1619"/>
      <c r="M262" s="1620"/>
      <c r="N262" s="1621"/>
      <c r="O262" s="2087"/>
      <c r="P262" s="2088"/>
    </row>
    <row r="263" spans="1:16" ht="14.4" customHeight="1" thickBot="1" x14ac:dyDescent="0.3">
      <c r="A263" s="952" t="s">
        <v>53</v>
      </c>
      <c r="B263" s="147" t="s">
        <v>49</v>
      </c>
      <c r="C263" s="2823" t="s">
        <v>31</v>
      </c>
      <c r="D263" s="2823"/>
      <c r="E263" s="2823"/>
      <c r="F263" s="2823"/>
      <c r="G263" s="2824"/>
      <c r="H263" s="146" t="s">
        <v>7</v>
      </c>
      <c r="I263" s="145">
        <f>I256*1</f>
        <v>1670.1</v>
      </c>
      <c r="J263" s="145">
        <f>J256*1</f>
        <v>0</v>
      </c>
      <c r="K263" s="145">
        <f>K256*1</f>
        <v>0</v>
      </c>
      <c r="L263" s="144"/>
      <c r="M263" s="144"/>
      <c r="N263" s="144"/>
      <c r="O263" s="144"/>
      <c r="P263" s="143"/>
    </row>
    <row r="264" spans="1:16" ht="22.95" customHeight="1" thickBot="1" x14ac:dyDescent="0.3">
      <c r="A264" s="142" t="s">
        <v>53</v>
      </c>
      <c r="B264" s="142"/>
      <c r="C264" s="2825" t="s">
        <v>51</v>
      </c>
      <c r="D264" s="2825"/>
      <c r="E264" s="2825"/>
      <c r="F264" s="2825"/>
      <c r="G264" s="2826"/>
      <c r="H264" s="141" t="s">
        <v>7</v>
      </c>
      <c r="I264" s="140">
        <f>I239+I248+I263</f>
        <v>2098.6999999999998</v>
      </c>
      <c r="J264" s="140">
        <f>J239+J248+J263</f>
        <v>0</v>
      </c>
      <c r="K264" s="140">
        <f>K239+K248+K263</f>
        <v>0</v>
      </c>
      <c r="L264" s="139"/>
      <c r="M264" s="139"/>
      <c r="N264" s="139"/>
      <c r="O264" s="139"/>
      <c r="P264" s="138"/>
    </row>
    <row r="265" spans="1:16" ht="21.6" customHeight="1" thickBot="1" x14ac:dyDescent="0.3">
      <c r="A265" s="215" t="s">
        <v>58</v>
      </c>
      <c r="B265" s="214"/>
      <c r="C265" s="210" t="s">
        <v>280</v>
      </c>
      <c r="D265" s="211"/>
      <c r="E265" s="213"/>
      <c r="F265" s="211"/>
      <c r="G265" s="211"/>
      <c r="H265" s="211"/>
      <c r="I265" s="211"/>
      <c r="J265" s="210"/>
      <c r="K265" s="211"/>
      <c r="L265" s="212"/>
      <c r="M265" s="212"/>
      <c r="N265" s="211"/>
      <c r="O265" s="210"/>
      <c r="P265" s="209"/>
    </row>
    <row r="266" spans="1:16" ht="64.95" customHeight="1" thickBot="1" x14ac:dyDescent="0.3">
      <c r="A266" s="235"/>
      <c r="B266" s="234"/>
      <c r="C266" s="232"/>
      <c r="D266" s="232"/>
      <c r="E266" s="233"/>
      <c r="F266" s="232"/>
      <c r="G266" s="232"/>
      <c r="H266" s="232"/>
      <c r="I266" s="232"/>
      <c r="J266" s="232"/>
      <c r="K266" s="232"/>
      <c r="L266" s="231" t="s">
        <v>643</v>
      </c>
      <c r="M266" s="192" t="s">
        <v>644</v>
      </c>
      <c r="N266" s="321">
        <v>670286</v>
      </c>
      <c r="O266" s="320"/>
      <c r="P266" s="189"/>
    </row>
    <row r="267" spans="1:16" ht="20.399999999999999" customHeight="1" thickBot="1" x14ac:dyDescent="0.3">
      <c r="A267" s="200" t="s">
        <v>58</v>
      </c>
      <c r="B267" s="199" t="s">
        <v>6</v>
      </c>
      <c r="C267" s="198" t="s">
        <v>279</v>
      </c>
      <c r="D267" s="197"/>
      <c r="E267" s="197"/>
      <c r="F267" s="197"/>
      <c r="G267" s="197"/>
      <c r="H267" s="197"/>
      <c r="I267" s="197"/>
      <c r="J267" s="197"/>
      <c r="K267" s="197"/>
      <c r="L267" s="197"/>
      <c r="M267" s="197"/>
      <c r="N267" s="197"/>
      <c r="O267" s="2827"/>
      <c r="P267" s="2828"/>
    </row>
    <row r="268" spans="1:16" ht="52.2" customHeight="1" thickBot="1" x14ac:dyDescent="0.3">
      <c r="A268" s="200"/>
      <c r="B268" s="195"/>
      <c r="C268" s="292"/>
      <c r="D268" s="292"/>
      <c r="E268" s="292"/>
      <c r="F268" s="292"/>
      <c r="G268" s="292"/>
      <c r="H268" s="292"/>
      <c r="I268" s="292"/>
      <c r="J268" s="292"/>
      <c r="K268" s="292"/>
      <c r="L268" s="193" t="s">
        <v>278</v>
      </c>
      <c r="M268" s="192" t="s">
        <v>69</v>
      </c>
      <c r="N268" s="191">
        <v>1</v>
      </c>
      <c r="O268" s="191"/>
      <c r="P268" s="189"/>
    </row>
    <row r="269" spans="1:16" ht="13.95" customHeight="1" x14ac:dyDescent="0.25">
      <c r="A269" s="2905" t="s">
        <v>58</v>
      </c>
      <c r="B269" s="2908" t="s">
        <v>6</v>
      </c>
      <c r="C269" s="2835" t="s">
        <v>6</v>
      </c>
      <c r="D269" s="953"/>
      <c r="E269" s="2817" t="s">
        <v>650</v>
      </c>
      <c r="F269" s="2910" t="s">
        <v>62</v>
      </c>
      <c r="G269" s="2791" t="s">
        <v>240</v>
      </c>
      <c r="H269" s="188" t="s">
        <v>48</v>
      </c>
      <c r="I269" s="170">
        <f t="shared" ref="I269:K274" si="21">I276</f>
        <v>1.5</v>
      </c>
      <c r="J269" s="170">
        <f t="shared" si="21"/>
        <v>0</v>
      </c>
      <c r="K269" s="170">
        <f t="shared" si="21"/>
        <v>0</v>
      </c>
      <c r="L269" s="168" t="s">
        <v>239</v>
      </c>
      <c r="M269" s="167" t="s">
        <v>69</v>
      </c>
      <c r="N269" s="182">
        <v>1</v>
      </c>
      <c r="O269" s="182"/>
      <c r="P269" s="181"/>
    </row>
    <row r="270" spans="1:16" ht="13.8" x14ac:dyDescent="0.25">
      <c r="A270" s="2906"/>
      <c r="B270" s="2783"/>
      <c r="C270" s="2836"/>
      <c r="D270" s="954"/>
      <c r="E270" s="2818"/>
      <c r="F270" s="2789"/>
      <c r="G270" s="2792"/>
      <c r="H270" s="187" t="s">
        <v>57</v>
      </c>
      <c r="I270" s="163">
        <f t="shared" si="21"/>
        <v>955.6</v>
      </c>
      <c r="J270" s="163">
        <f t="shared" si="21"/>
        <v>0</v>
      </c>
      <c r="K270" s="163">
        <f t="shared" si="21"/>
        <v>0</v>
      </c>
      <c r="L270" s="2851" t="s">
        <v>277</v>
      </c>
      <c r="M270" s="2890" t="s">
        <v>71</v>
      </c>
      <c r="N270" s="2892">
        <v>26</v>
      </c>
      <c r="O270" s="2892"/>
      <c r="P270" s="2894"/>
    </row>
    <row r="271" spans="1:16" ht="13.8" x14ac:dyDescent="0.25">
      <c r="A271" s="2906"/>
      <c r="B271" s="2783"/>
      <c r="C271" s="2836"/>
      <c r="D271" s="954"/>
      <c r="E271" s="2818"/>
      <c r="F271" s="2789"/>
      <c r="G271" s="2792"/>
      <c r="H271" s="187" t="s">
        <v>230</v>
      </c>
      <c r="I271" s="163">
        <f t="shared" si="21"/>
        <v>1429.6</v>
      </c>
      <c r="J271" s="163">
        <f t="shared" si="21"/>
        <v>0</v>
      </c>
      <c r="K271" s="163">
        <f>K279</f>
        <v>0</v>
      </c>
      <c r="L271" s="2795"/>
      <c r="M271" s="2891"/>
      <c r="N271" s="2893"/>
      <c r="O271" s="2893"/>
      <c r="P271" s="2895"/>
    </row>
    <row r="272" spans="1:16" ht="13.8" x14ac:dyDescent="0.25">
      <c r="A272" s="2906"/>
      <c r="B272" s="2783"/>
      <c r="C272" s="2836"/>
      <c r="D272" s="954"/>
      <c r="E272" s="998"/>
      <c r="F272" s="2789"/>
      <c r="G272" s="2792"/>
      <c r="H272" s="187" t="s">
        <v>55</v>
      </c>
      <c r="I272" s="163">
        <f t="shared" si="21"/>
        <v>1642.8</v>
      </c>
      <c r="J272" s="163">
        <f t="shared" si="21"/>
        <v>0</v>
      </c>
      <c r="K272" s="163">
        <f>K279</f>
        <v>0</v>
      </c>
      <c r="L272" s="1011"/>
      <c r="M272" s="180"/>
      <c r="N272" s="158"/>
      <c r="O272" s="158"/>
      <c r="P272" s="220"/>
    </row>
    <row r="273" spans="1:16" ht="13.8" x14ac:dyDescent="0.25">
      <c r="A273" s="2906"/>
      <c r="B273" s="2783"/>
      <c r="C273" s="2836"/>
      <c r="D273" s="954"/>
      <c r="E273" s="291"/>
      <c r="F273" s="2789"/>
      <c r="G273" s="2792"/>
      <c r="H273" s="187" t="s">
        <v>229</v>
      </c>
      <c r="I273" s="219">
        <f t="shared" si="21"/>
        <v>0</v>
      </c>
      <c r="J273" s="219">
        <f t="shared" si="21"/>
        <v>0</v>
      </c>
      <c r="K273" s="219">
        <f>K280</f>
        <v>0</v>
      </c>
      <c r="L273" s="352"/>
      <c r="M273" s="351"/>
      <c r="N273" s="350"/>
      <c r="O273" s="350"/>
      <c r="P273" s="349"/>
    </row>
    <row r="274" spans="1:16" ht="14.4" thickBot="1" x14ac:dyDescent="0.3">
      <c r="A274" s="2906"/>
      <c r="B274" s="2783"/>
      <c r="C274" s="2836"/>
      <c r="D274" s="954"/>
      <c r="E274" s="291"/>
      <c r="F274" s="2789"/>
      <c r="G274" s="2792"/>
      <c r="H274" s="222" t="s">
        <v>437</v>
      </c>
      <c r="I274" s="219">
        <f t="shared" si="21"/>
        <v>0</v>
      </c>
      <c r="J274" s="156"/>
      <c r="K274" s="156"/>
      <c r="L274" s="1015"/>
      <c r="M274" s="154"/>
      <c r="N274" s="172"/>
      <c r="O274" s="172"/>
      <c r="P274" s="217"/>
    </row>
    <row r="275" spans="1:16" ht="17.399999999999999" customHeight="1" thickBot="1" x14ac:dyDescent="0.3">
      <c r="A275" s="2907"/>
      <c r="B275" s="2909"/>
      <c r="C275" s="2901"/>
      <c r="D275" s="955"/>
      <c r="E275" s="185"/>
      <c r="F275" s="2911"/>
      <c r="G275" s="2793"/>
      <c r="H275" s="963" t="s">
        <v>7</v>
      </c>
      <c r="I275" s="964">
        <f>SUM(I269:I274)</f>
        <v>4029.5</v>
      </c>
      <c r="J275" s="152">
        <f>SUM(J269:J273)</f>
        <v>0</v>
      </c>
      <c r="K275" s="152">
        <f>SUM(K269:K273)</f>
        <v>0</v>
      </c>
      <c r="L275" s="339"/>
      <c r="M275" s="338"/>
      <c r="N275" s="289"/>
      <c r="O275" s="289"/>
      <c r="P275" s="337"/>
    </row>
    <row r="276" spans="1:16" ht="13.95" customHeight="1" x14ac:dyDescent="0.25">
      <c r="A276" s="2896"/>
      <c r="B276" s="2899"/>
      <c r="C276" s="2835"/>
      <c r="D276" s="953"/>
      <c r="E276" s="2817" t="s">
        <v>410</v>
      </c>
      <c r="F276" s="2902" t="s">
        <v>62</v>
      </c>
      <c r="G276" s="2791" t="s">
        <v>248</v>
      </c>
      <c r="H276" s="171" t="s">
        <v>48</v>
      </c>
      <c r="I276" s="170">
        <v>1.5</v>
      </c>
      <c r="J276" s="170">
        <v>0</v>
      </c>
      <c r="K276" s="169">
        <v>0</v>
      </c>
      <c r="L276" s="168" t="s">
        <v>237</v>
      </c>
      <c r="M276" s="167" t="s">
        <v>69</v>
      </c>
      <c r="N276" s="182">
        <v>1</v>
      </c>
      <c r="O276" s="182"/>
      <c r="P276" s="181"/>
    </row>
    <row r="277" spans="1:16" ht="13.8" x14ac:dyDescent="0.25">
      <c r="A277" s="2897"/>
      <c r="B277" s="2833"/>
      <c r="C277" s="2836"/>
      <c r="D277" s="954"/>
      <c r="E277" s="2818"/>
      <c r="F277" s="2903"/>
      <c r="G277" s="2792"/>
      <c r="H277" s="164" t="s">
        <v>57</v>
      </c>
      <c r="I277" s="163">
        <v>955.6</v>
      </c>
      <c r="J277" s="163">
        <v>0</v>
      </c>
      <c r="K277" s="162">
        <v>0</v>
      </c>
      <c r="L277" s="319" t="s">
        <v>277</v>
      </c>
      <c r="M277" s="160" t="s">
        <v>71</v>
      </c>
      <c r="N277" s="158">
        <v>26</v>
      </c>
      <c r="O277" s="158"/>
      <c r="P277" s="220"/>
    </row>
    <row r="278" spans="1:16" ht="13.8" x14ac:dyDescent="0.25">
      <c r="A278" s="2897"/>
      <c r="B278" s="2833"/>
      <c r="C278" s="2836"/>
      <c r="D278" s="954"/>
      <c r="E278" s="2818"/>
      <c r="F278" s="2903"/>
      <c r="G278" s="2792"/>
      <c r="H278" s="164" t="s">
        <v>230</v>
      </c>
      <c r="I278" s="163">
        <v>1429.6</v>
      </c>
      <c r="J278" s="163">
        <v>0</v>
      </c>
      <c r="K278" s="162">
        <v>0</v>
      </c>
      <c r="L278" s="318"/>
      <c r="M278" s="180"/>
      <c r="N278" s="158"/>
      <c r="O278" s="158"/>
      <c r="P278" s="220"/>
    </row>
    <row r="279" spans="1:16" ht="13.8" x14ac:dyDescent="0.25">
      <c r="A279" s="2897"/>
      <c r="B279" s="2833"/>
      <c r="C279" s="2836"/>
      <c r="D279" s="954"/>
      <c r="E279" s="2818"/>
      <c r="F279" s="2903"/>
      <c r="G279" s="2792"/>
      <c r="H279" s="164" t="s">
        <v>55</v>
      </c>
      <c r="I279" s="163">
        <v>1642.8</v>
      </c>
      <c r="J279" s="163">
        <v>0</v>
      </c>
      <c r="K279" s="162">
        <v>0</v>
      </c>
      <c r="L279" s="1011"/>
      <c r="M279" s="180"/>
      <c r="N279" s="158"/>
      <c r="O279" s="158"/>
      <c r="P279" s="220"/>
    </row>
    <row r="280" spans="1:16" ht="13.8" x14ac:dyDescent="0.25">
      <c r="A280" s="2897"/>
      <c r="B280" s="2833"/>
      <c r="C280" s="2836"/>
      <c r="D280" s="954"/>
      <c r="E280" s="2818"/>
      <c r="F280" s="2903"/>
      <c r="G280" s="2792"/>
      <c r="H280" s="164" t="s">
        <v>229</v>
      </c>
      <c r="I280" s="219"/>
      <c r="J280" s="219"/>
      <c r="K280" s="218"/>
      <c r="L280" s="352"/>
      <c r="M280" s="351"/>
      <c r="N280" s="350"/>
      <c r="O280" s="350"/>
      <c r="P280" s="349"/>
    </row>
    <row r="281" spans="1:16" ht="14.4" thickBot="1" x14ac:dyDescent="0.3">
      <c r="A281" s="2897"/>
      <c r="B281" s="2833"/>
      <c r="C281" s="2836"/>
      <c r="D281" s="954"/>
      <c r="E281" s="2818"/>
      <c r="F281" s="2903"/>
      <c r="G281" s="2792"/>
      <c r="H281" s="174" t="s">
        <v>437</v>
      </c>
      <c r="I281" s="156"/>
      <c r="J281" s="156"/>
      <c r="K281" s="155"/>
      <c r="L281" s="1015"/>
      <c r="M281" s="154"/>
      <c r="N281" s="172"/>
      <c r="O281" s="172"/>
      <c r="P281" s="217"/>
    </row>
    <row r="282" spans="1:16" ht="16.2" customHeight="1" thickBot="1" x14ac:dyDescent="0.3">
      <c r="A282" s="2898"/>
      <c r="B282" s="2900"/>
      <c r="C282" s="2901"/>
      <c r="D282" s="955"/>
      <c r="E282" s="2819"/>
      <c r="F282" s="2904"/>
      <c r="G282" s="2793"/>
      <c r="H282" s="153" t="s">
        <v>7</v>
      </c>
      <c r="I282" s="152">
        <f>SUM(I276:I281)</f>
        <v>4029.5</v>
      </c>
      <c r="J282" s="152">
        <f>SUM(J276:J280)</f>
        <v>0</v>
      </c>
      <c r="K282" s="152">
        <f>SUM(K276:K280)</f>
        <v>0</v>
      </c>
      <c r="L282" s="339"/>
      <c r="M282" s="338"/>
      <c r="N282" s="289"/>
      <c r="O282" s="289"/>
      <c r="P282" s="337"/>
    </row>
    <row r="283" spans="1:16" ht="19.95" customHeight="1" thickBot="1" x14ac:dyDescent="0.3">
      <c r="A283" s="295" t="s">
        <v>58</v>
      </c>
      <c r="B283" s="294" t="s">
        <v>6</v>
      </c>
      <c r="C283" s="2912" t="s">
        <v>31</v>
      </c>
      <c r="D283" s="2912"/>
      <c r="E283" s="2912"/>
      <c r="F283" s="2912"/>
      <c r="G283" s="2913"/>
      <c r="H283" s="293" t="s">
        <v>7</v>
      </c>
      <c r="I283" s="145">
        <f>I275*1</f>
        <v>4029.5</v>
      </c>
      <c r="J283" s="145">
        <f>J275*1</f>
        <v>0</v>
      </c>
      <c r="K283" s="145">
        <f>K275*1</f>
        <v>0</v>
      </c>
      <c r="L283" s="144"/>
      <c r="M283" s="144"/>
      <c r="N283" s="144"/>
      <c r="O283" s="144"/>
      <c r="P283" s="143"/>
    </row>
    <row r="284" spans="1:16" ht="20.399999999999999" customHeight="1" thickBot="1" x14ac:dyDescent="0.3">
      <c r="A284" s="317" t="s">
        <v>58</v>
      </c>
      <c r="B284" s="316" t="s">
        <v>8</v>
      </c>
      <c r="C284" s="198" t="s">
        <v>276</v>
      </c>
      <c r="D284" s="197"/>
      <c r="E284" s="197"/>
      <c r="F284" s="197"/>
      <c r="G284" s="197"/>
      <c r="H284" s="197"/>
      <c r="I284" s="197"/>
      <c r="J284" s="197"/>
      <c r="K284" s="197"/>
      <c r="L284" s="197"/>
      <c r="M284" s="197"/>
      <c r="N284" s="197"/>
      <c r="O284" s="2827"/>
      <c r="P284" s="2828"/>
    </row>
    <row r="285" spans="1:16" ht="19.2" customHeight="1" thickBot="1" x14ac:dyDescent="0.3">
      <c r="A285" s="315"/>
      <c r="B285" s="314"/>
      <c r="C285" s="194"/>
      <c r="D285" s="194"/>
      <c r="E285" s="194"/>
      <c r="F285" s="194"/>
      <c r="G285" s="194"/>
      <c r="H285" s="194"/>
      <c r="I285" s="194"/>
      <c r="J285" s="194"/>
      <c r="K285" s="194"/>
      <c r="L285" s="193" t="s">
        <v>275</v>
      </c>
      <c r="M285" s="192" t="s">
        <v>69</v>
      </c>
      <c r="N285" s="287">
        <v>1</v>
      </c>
      <c r="O285" s="287"/>
      <c r="P285" s="189"/>
    </row>
    <row r="286" spans="1:16" ht="13.95" customHeight="1" x14ac:dyDescent="0.25">
      <c r="A286" s="2914" t="s">
        <v>58</v>
      </c>
      <c r="B286" s="2917" t="s">
        <v>8</v>
      </c>
      <c r="C286" s="2919" t="s">
        <v>6</v>
      </c>
      <c r="D286" s="311"/>
      <c r="E286" s="2817" t="s">
        <v>846</v>
      </c>
      <c r="F286" s="2922" t="s">
        <v>62</v>
      </c>
      <c r="G286" s="2875" t="s">
        <v>240</v>
      </c>
      <c r="H286" s="188" t="s">
        <v>48</v>
      </c>
      <c r="I286" s="309">
        <f t="shared" ref="I286:K290" si="22">I292</f>
        <v>0.7</v>
      </c>
      <c r="J286" s="309">
        <f t="shared" si="22"/>
        <v>0</v>
      </c>
      <c r="K286" s="309">
        <f t="shared" si="22"/>
        <v>0</v>
      </c>
      <c r="L286" s="168" t="s">
        <v>239</v>
      </c>
      <c r="M286" s="167" t="s">
        <v>69</v>
      </c>
      <c r="N286" s="182">
        <v>1</v>
      </c>
      <c r="O286" s="182"/>
      <c r="P286" s="2092"/>
    </row>
    <row r="287" spans="1:16" ht="13.8" x14ac:dyDescent="0.25">
      <c r="A287" s="2915"/>
      <c r="B287" s="2873"/>
      <c r="C287" s="2920"/>
      <c r="D287" s="305"/>
      <c r="E287" s="2818"/>
      <c r="F287" s="2864"/>
      <c r="G287" s="2876"/>
      <c r="H287" s="187" t="s">
        <v>57</v>
      </c>
      <c r="I287" s="307">
        <f t="shared" si="22"/>
        <v>192</v>
      </c>
      <c r="J287" s="307">
        <f t="shared" si="22"/>
        <v>0</v>
      </c>
      <c r="K287" s="307">
        <f t="shared" si="22"/>
        <v>0</v>
      </c>
      <c r="L287" s="1011" t="s">
        <v>274</v>
      </c>
      <c r="M287" s="180" t="s">
        <v>69</v>
      </c>
      <c r="N287" s="1012">
        <v>5</v>
      </c>
      <c r="O287" s="1012"/>
      <c r="P287" s="2094"/>
    </row>
    <row r="288" spans="1:16" ht="13.8" x14ac:dyDescent="0.25">
      <c r="A288" s="2915"/>
      <c r="B288" s="2873"/>
      <c r="C288" s="2920"/>
      <c r="D288" s="305"/>
      <c r="E288" s="2818"/>
      <c r="F288" s="2864"/>
      <c r="G288" s="2876"/>
      <c r="H288" s="187" t="s">
        <v>230</v>
      </c>
      <c r="I288" s="307">
        <f t="shared" si="22"/>
        <v>0</v>
      </c>
      <c r="J288" s="307">
        <f t="shared" si="22"/>
        <v>0</v>
      </c>
      <c r="K288" s="307">
        <f t="shared" si="22"/>
        <v>0</v>
      </c>
      <c r="L288" s="1009"/>
      <c r="M288" s="283"/>
      <c r="N288" s="2093"/>
      <c r="O288" s="2093"/>
      <c r="P288" s="2094"/>
    </row>
    <row r="289" spans="1:16" ht="13.8" x14ac:dyDescent="0.25">
      <c r="A289" s="2915"/>
      <c r="B289" s="2873"/>
      <c r="C289" s="2920"/>
      <c r="D289" s="305"/>
      <c r="E289" s="998"/>
      <c r="F289" s="2864"/>
      <c r="G289" s="2876"/>
      <c r="H289" s="187" t="s">
        <v>55</v>
      </c>
      <c r="I289" s="307">
        <f t="shared" si="22"/>
        <v>211.1</v>
      </c>
      <c r="J289" s="307">
        <f t="shared" si="22"/>
        <v>0</v>
      </c>
      <c r="K289" s="307">
        <f t="shared" si="22"/>
        <v>0</v>
      </c>
      <c r="L289" s="1009"/>
      <c r="M289" s="283"/>
      <c r="N289" s="2093"/>
      <c r="O289" s="2093"/>
      <c r="P289" s="2094"/>
    </row>
    <row r="290" spans="1:16" ht="14.4" thickBot="1" x14ac:dyDescent="0.3">
      <c r="A290" s="2915"/>
      <c r="B290" s="2873"/>
      <c r="C290" s="2920"/>
      <c r="D290" s="305"/>
      <c r="E290" s="291"/>
      <c r="F290" s="2864"/>
      <c r="G290" s="2876"/>
      <c r="H290" s="186" t="s">
        <v>229</v>
      </c>
      <c r="I290" s="303">
        <f t="shared" si="22"/>
        <v>0</v>
      </c>
      <c r="J290" s="303">
        <f t="shared" si="22"/>
        <v>0</v>
      </c>
      <c r="K290" s="303">
        <f t="shared" si="22"/>
        <v>0</v>
      </c>
      <c r="L290" s="1008"/>
      <c r="M290" s="301"/>
      <c r="N290" s="300"/>
      <c r="O290" s="300"/>
      <c r="P290" s="299"/>
    </row>
    <row r="291" spans="1:16" ht="25.2" customHeight="1" thickBot="1" x14ac:dyDescent="0.3">
      <c r="A291" s="2916"/>
      <c r="B291" s="2918"/>
      <c r="C291" s="2921"/>
      <c r="D291" s="298"/>
      <c r="E291" s="185"/>
      <c r="F291" s="2923"/>
      <c r="G291" s="2877"/>
      <c r="H291" s="313" t="s">
        <v>7</v>
      </c>
      <c r="I291" s="312">
        <f>SUM(I286:I290)</f>
        <v>403.79999999999995</v>
      </c>
      <c r="J291" s="312">
        <f>SUM(J286:J290)</f>
        <v>0</v>
      </c>
      <c r="K291" s="312">
        <f>SUM(K286:K290)</f>
        <v>0</v>
      </c>
      <c r="L291" s="2098"/>
      <c r="M291" s="2099"/>
      <c r="N291" s="2100"/>
      <c r="O291" s="2101"/>
      <c r="P291" s="2102"/>
    </row>
    <row r="292" spans="1:16" ht="22.2" customHeight="1" x14ac:dyDescent="0.25">
      <c r="A292" s="2924"/>
      <c r="B292" s="2927"/>
      <c r="C292" s="2919"/>
      <c r="D292" s="311"/>
      <c r="E292" s="2817" t="s">
        <v>411</v>
      </c>
      <c r="F292" s="2910" t="s">
        <v>62</v>
      </c>
      <c r="G292" s="2791" t="s">
        <v>248</v>
      </c>
      <c r="H292" s="171" t="s">
        <v>48</v>
      </c>
      <c r="I292" s="170">
        <v>0.7</v>
      </c>
      <c r="J292" s="170">
        <v>0</v>
      </c>
      <c r="K292" s="169">
        <v>0</v>
      </c>
      <c r="L292" s="168" t="s">
        <v>237</v>
      </c>
      <c r="M292" s="167" t="s">
        <v>69</v>
      </c>
      <c r="N292" s="182">
        <v>1</v>
      </c>
      <c r="O292" s="182"/>
      <c r="P292" s="2092"/>
    </row>
    <row r="293" spans="1:16" ht="32.4" customHeight="1" x14ac:dyDescent="0.25">
      <c r="A293" s="2925"/>
      <c r="B293" s="2928"/>
      <c r="C293" s="2920"/>
      <c r="D293" s="305"/>
      <c r="E293" s="2818"/>
      <c r="F293" s="2789"/>
      <c r="G293" s="2792"/>
      <c r="H293" s="164" t="s">
        <v>57</v>
      </c>
      <c r="I293" s="219">
        <v>192</v>
      </c>
      <c r="J293" s="219">
        <v>0</v>
      </c>
      <c r="K293" s="218">
        <v>0</v>
      </c>
      <c r="L293" s="161" t="s">
        <v>273</v>
      </c>
      <c r="M293" s="160" t="s">
        <v>69</v>
      </c>
      <c r="N293" s="350"/>
      <c r="O293" s="350"/>
      <c r="P293" s="2103"/>
    </row>
    <row r="294" spans="1:16" ht="24" customHeight="1" x14ac:dyDescent="0.25">
      <c r="A294" s="2925"/>
      <c r="B294" s="2928"/>
      <c r="C294" s="2920"/>
      <c r="D294" s="305"/>
      <c r="E294" s="2818"/>
      <c r="F294" s="2789"/>
      <c r="G294" s="2792"/>
      <c r="H294" s="164" t="s">
        <v>230</v>
      </c>
      <c r="I294" s="163"/>
      <c r="J294" s="163"/>
      <c r="K294" s="162"/>
      <c r="L294" s="2851" t="s">
        <v>272</v>
      </c>
      <c r="M294" s="180"/>
      <c r="N294" s="158"/>
      <c r="O294" s="158"/>
      <c r="P294" s="2094"/>
    </row>
    <row r="295" spans="1:16" ht="13.8" x14ac:dyDescent="0.25">
      <c r="A295" s="2925"/>
      <c r="B295" s="2928"/>
      <c r="C295" s="2920"/>
      <c r="D295" s="305"/>
      <c r="E295" s="2818"/>
      <c r="F295" s="2789"/>
      <c r="G295" s="2792"/>
      <c r="H295" s="164" t="s">
        <v>55</v>
      </c>
      <c r="I295" s="163">
        <v>211.1</v>
      </c>
      <c r="J295" s="163">
        <v>0</v>
      </c>
      <c r="K295" s="162">
        <v>0</v>
      </c>
      <c r="L295" s="2795"/>
      <c r="M295" s="180" t="s">
        <v>69</v>
      </c>
      <c r="N295" s="158">
        <v>5</v>
      </c>
      <c r="O295" s="158"/>
      <c r="P295" s="2094"/>
    </row>
    <row r="296" spans="1:16" ht="14.4" thickBot="1" x14ac:dyDescent="0.3">
      <c r="A296" s="2925"/>
      <c r="B296" s="2928"/>
      <c r="C296" s="2920"/>
      <c r="D296" s="305"/>
      <c r="E296" s="2818"/>
      <c r="F296" s="2789"/>
      <c r="G296" s="2792"/>
      <c r="H296" s="157" t="s">
        <v>229</v>
      </c>
      <c r="I296" s="179"/>
      <c r="J296" s="179"/>
      <c r="K296" s="178"/>
      <c r="L296" s="1010"/>
      <c r="M296" s="177"/>
      <c r="N296" s="176"/>
      <c r="O296" s="176"/>
      <c r="P296" s="299"/>
    </row>
    <row r="297" spans="1:16" ht="25.8" customHeight="1" thickBot="1" x14ac:dyDescent="0.3">
      <c r="A297" s="2926"/>
      <c r="B297" s="2929"/>
      <c r="C297" s="2921"/>
      <c r="D297" s="298"/>
      <c r="E297" s="2819"/>
      <c r="F297" s="2911"/>
      <c r="G297" s="2793"/>
      <c r="H297" s="153" t="s">
        <v>7</v>
      </c>
      <c r="I297" s="152">
        <f>SUM(I292:I296)</f>
        <v>403.79999999999995</v>
      </c>
      <c r="J297" s="152">
        <f>SUM(J292:J296)</f>
        <v>0</v>
      </c>
      <c r="K297" s="152">
        <f>SUM(K292:K296)</f>
        <v>0</v>
      </c>
      <c r="L297" s="339"/>
      <c r="M297" s="338"/>
      <c r="N297" s="289"/>
      <c r="O297" s="289"/>
      <c r="P297" s="2097"/>
    </row>
    <row r="298" spans="1:16" ht="14.4" customHeight="1" thickBot="1" x14ac:dyDescent="0.3">
      <c r="A298" s="295" t="s">
        <v>58</v>
      </c>
      <c r="B298" s="294" t="s">
        <v>8</v>
      </c>
      <c r="C298" s="2912" t="s">
        <v>31</v>
      </c>
      <c r="D298" s="2912"/>
      <c r="E298" s="2912"/>
      <c r="F298" s="2912"/>
      <c r="G298" s="2913"/>
      <c r="H298" s="293" t="s">
        <v>7</v>
      </c>
      <c r="I298" s="145">
        <f>I291*1</f>
        <v>403.79999999999995</v>
      </c>
      <c r="J298" s="145">
        <f>J291*1</f>
        <v>0</v>
      </c>
      <c r="K298" s="145">
        <f>K291*1</f>
        <v>0</v>
      </c>
      <c r="L298" s="144"/>
      <c r="M298" s="144"/>
      <c r="N298" s="902"/>
      <c r="O298" s="144"/>
      <c r="P298" s="143"/>
    </row>
    <row r="299" spans="1:16" ht="14.4" thickBot="1" x14ac:dyDescent="0.3">
      <c r="A299" s="196" t="s">
        <v>58</v>
      </c>
      <c r="B299" s="230" t="s">
        <v>49</v>
      </c>
      <c r="C299" s="198" t="s">
        <v>271</v>
      </c>
      <c r="D299" s="197"/>
      <c r="E299" s="197"/>
      <c r="F299" s="197"/>
      <c r="G299" s="197"/>
      <c r="H299" s="197"/>
      <c r="I299" s="197"/>
      <c r="J299" s="197"/>
      <c r="K299" s="197"/>
      <c r="L299" s="197"/>
      <c r="M299" s="197"/>
      <c r="N299" s="903"/>
      <c r="O299" s="2827"/>
      <c r="P299" s="2828"/>
    </row>
    <row r="300" spans="1:16" ht="26.4" customHeight="1" thickBot="1" x14ac:dyDescent="0.3">
      <c r="A300" s="200"/>
      <c r="B300" s="195"/>
      <c r="C300" s="292"/>
      <c r="D300" s="292"/>
      <c r="E300" s="292"/>
      <c r="F300" s="292"/>
      <c r="G300" s="292"/>
      <c r="H300" s="292"/>
      <c r="I300" s="292"/>
      <c r="J300" s="292"/>
      <c r="K300" s="292"/>
      <c r="L300" s="193" t="s">
        <v>270</v>
      </c>
      <c r="M300" s="192" t="s">
        <v>69</v>
      </c>
      <c r="N300" s="287">
        <v>5</v>
      </c>
      <c r="O300" s="287"/>
      <c r="P300" s="189"/>
    </row>
    <row r="301" spans="1:16" ht="13.95" customHeight="1" x14ac:dyDescent="0.25">
      <c r="A301" s="226" t="s">
        <v>58</v>
      </c>
      <c r="B301" s="2782" t="s">
        <v>49</v>
      </c>
      <c r="C301" s="225" t="s">
        <v>6</v>
      </c>
      <c r="D301" s="994"/>
      <c r="E301" s="2817" t="s">
        <v>847</v>
      </c>
      <c r="F301" s="2788" t="s">
        <v>62</v>
      </c>
      <c r="G301" s="2791" t="s">
        <v>240</v>
      </c>
      <c r="H301" s="188" t="s">
        <v>48</v>
      </c>
      <c r="I301" s="170">
        <f t="shared" ref="I301:K305" si="23">I307+I313+I319+I325+I331+I337+I349</f>
        <v>4.7</v>
      </c>
      <c r="J301" s="170">
        <f t="shared" si="23"/>
        <v>0</v>
      </c>
      <c r="K301" s="170">
        <f t="shared" si="23"/>
        <v>0</v>
      </c>
      <c r="L301" s="168" t="s">
        <v>269</v>
      </c>
      <c r="M301" s="167" t="s">
        <v>69</v>
      </c>
      <c r="N301" s="182">
        <v>5</v>
      </c>
      <c r="O301" s="182"/>
      <c r="P301" s="181"/>
    </row>
    <row r="302" spans="1:16" ht="13.8" x14ac:dyDescent="0.25">
      <c r="A302" s="224"/>
      <c r="B302" s="2783"/>
      <c r="C302" s="223"/>
      <c r="D302" s="995"/>
      <c r="E302" s="2818"/>
      <c r="F302" s="2789"/>
      <c r="G302" s="2792"/>
      <c r="H302" s="187" t="s">
        <v>57</v>
      </c>
      <c r="I302" s="163">
        <f t="shared" si="23"/>
        <v>852</v>
      </c>
      <c r="J302" s="163">
        <f t="shared" si="23"/>
        <v>0</v>
      </c>
      <c r="K302" s="163">
        <f t="shared" si="23"/>
        <v>0</v>
      </c>
      <c r="L302" s="1011" t="s">
        <v>268</v>
      </c>
      <c r="M302" s="180" t="s">
        <v>627</v>
      </c>
      <c r="N302" s="158">
        <v>670286</v>
      </c>
      <c r="O302" s="158"/>
      <c r="P302" s="220"/>
    </row>
    <row r="303" spans="1:16" ht="13.8" x14ac:dyDescent="0.25">
      <c r="A303" s="224"/>
      <c r="B303" s="2783"/>
      <c r="C303" s="223"/>
      <c r="D303" s="995"/>
      <c r="E303" s="2818"/>
      <c r="F303" s="2789"/>
      <c r="G303" s="2792"/>
      <c r="H303" s="187" t="s">
        <v>230</v>
      </c>
      <c r="I303" s="163">
        <f t="shared" si="23"/>
        <v>683.5</v>
      </c>
      <c r="J303" s="163">
        <f t="shared" si="23"/>
        <v>0</v>
      </c>
      <c r="K303" s="163">
        <f t="shared" si="23"/>
        <v>0</v>
      </c>
      <c r="L303" s="1011"/>
      <c r="M303" s="180"/>
      <c r="N303" s="158"/>
      <c r="O303" s="158"/>
      <c r="P303" s="220"/>
    </row>
    <row r="304" spans="1:16" ht="13.8" x14ac:dyDescent="0.25">
      <c r="A304" s="224"/>
      <c r="B304" s="2783"/>
      <c r="C304" s="223"/>
      <c r="D304" s="995"/>
      <c r="E304" s="2818"/>
      <c r="F304" s="2789"/>
      <c r="G304" s="2792"/>
      <c r="H304" s="187" t="s">
        <v>55</v>
      </c>
      <c r="I304" s="163">
        <f t="shared" si="23"/>
        <v>1730.1999999999998</v>
      </c>
      <c r="J304" s="163">
        <f t="shared" si="23"/>
        <v>0</v>
      </c>
      <c r="K304" s="163">
        <f t="shared" si="23"/>
        <v>0</v>
      </c>
      <c r="L304" s="1011"/>
      <c r="M304" s="180"/>
      <c r="N304" s="158"/>
      <c r="O304" s="158"/>
      <c r="P304" s="220"/>
    </row>
    <row r="305" spans="1:16" ht="14.4" thickBot="1" x14ac:dyDescent="0.3">
      <c r="A305" s="224"/>
      <c r="B305" s="2783"/>
      <c r="C305" s="223"/>
      <c r="D305" s="995"/>
      <c r="E305" s="2818"/>
      <c r="F305" s="2789"/>
      <c r="G305" s="2792"/>
      <c r="H305" s="186" t="s">
        <v>229</v>
      </c>
      <c r="I305" s="179">
        <f t="shared" si="23"/>
        <v>0</v>
      </c>
      <c r="J305" s="179">
        <f t="shared" si="23"/>
        <v>0</v>
      </c>
      <c r="K305" s="179">
        <f t="shared" si="23"/>
        <v>0</v>
      </c>
      <c r="L305" s="1010"/>
      <c r="M305" s="177"/>
      <c r="N305" s="176"/>
      <c r="O305" s="176"/>
      <c r="P305" s="175"/>
    </row>
    <row r="306" spans="1:16" ht="22.8" customHeight="1" thickBot="1" x14ac:dyDescent="0.3">
      <c r="A306" s="952"/>
      <c r="B306" s="2784"/>
      <c r="C306" s="221"/>
      <c r="D306" s="996"/>
      <c r="E306" s="2819"/>
      <c r="F306" s="2790"/>
      <c r="G306" s="2793"/>
      <c r="H306" s="153" t="s">
        <v>7</v>
      </c>
      <c r="I306" s="152">
        <f>SUM(I301:I305)</f>
        <v>3270.3999999999996</v>
      </c>
      <c r="J306" s="152">
        <f>SUM(J301:J305)</f>
        <v>0</v>
      </c>
      <c r="K306" s="152">
        <f>SUM(K301:K305)</f>
        <v>0</v>
      </c>
      <c r="L306" s="339"/>
      <c r="M306" s="338"/>
      <c r="N306" s="289"/>
      <c r="O306" s="289"/>
      <c r="P306" s="337"/>
    </row>
    <row r="307" spans="1:16" ht="13.95" customHeight="1" x14ac:dyDescent="0.25">
      <c r="A307" s="2905"/>
      <c r="B307" s="2908"/>
      <c r="C307" s="2835"/>
      <c r="D307" s="953"/>
      <c r="E307" s="2817" t="s">
        <v>412</v>
      </c>
      <c r="F307" s="2910" t="s">
        <v>62</v>
      </c>
      <c r="G307" s="2791" t="s">
        <v>240</v>
      </c>
      <c r="H307" s="171" t="s">
        <v>48</v>
      </c>
      <c r="I307" s="170"/>
      <c r="J307" s="170">
        <v>0</v>
      </c>
      <c r="K307" s="169">
        <v>0</v>
      </c>
      <c r="L307" s="168" t="s">
        <v>237</v>
      </c>
      <c r="M307" s="167" t="s">
        <v>69</v>
      </c>
      <c r="N307" s="182">
        <v>1</v>
      </c>
      <c r="O307" s="182"/>
      <c r="P307" s="181"/>
    </row>
    <row r="308" spans="1:16" ht="13.8" x14ac:dyDescent="0.25">
      <c r="A308" s="2906"/>
      <c r="B308" s="2783"/>
      <c r="C308" s="2836"/>
      <c r="D308" s="954"/>
      <c r="E308" s="2818"/>
      <c r="F308" s="2789"/>
      <c r="G308" s="2792"/>
      <c r="H308" s="164" t="s">
        <v>57</v>
      </c>
      <c r="I308" s="163">
        <v>109.3</v>
      </c>
      <c r="J308" s="163">
        <v>0</v>
      </c>
      <c r="K308" s="162">
        <v>0</v>
      </c>
      <c r="L308" s="161" t="s">
        <v>265</v>
      </c>
      <c r="M308" s="160" t="s">
        <v>627</v>
      </c>
      <c r="N308" s="158">
        <v>90305</v>
      </c>
      <c r="O308" s="158"/>
      <c r="P308" s="220"/>
    </row>
    <row r="309" spans="1:16" ht="13.8" x14ac:dyDescent="0.25">
      <c r="A309" s="2906"/>
      <c r="B309" s="2783"/>
      <c r="C309" s="2836"/>
      <c r="D309" s="954"/>
      <c r="E309" s="2818"/>
      <c r="F309" s="2789"/>
      <c r="G309" s="2792"/>
      <c r="H309" s="164" t="s">
        <v>230</v>
      </c>
      <c r="I309" s="163"/>
      <c r="J309" s="163"/>
      <c r="K309" s="162"/>
      <c r="L309" s="1011"/>
      <c r="M309" s="180"/>
      <c r="N309" s="158"/>
      <c r="O309" s="158"/>
      <c r="P309" s="220"/>
    </row>
    <row r="310" spans="1:16" ht="13.8" x14ac:dyDescent="0.25">
      <c r="A310" s="2906"/>
      <c r="B310" s="2783"/>
      <c r="C310" s="2836"/>
      <c r="D310" s="954"/>
      <c r="E310" s="2818"/>
      <c r="F310" s="2789"/>
      <c r="G310" s="2792"/>
      <c r="H310" s="164" t="s">
        <v>55</v>
      </c>
      <c r="I310" s="163">
        <v>72</v>
      </c>
      <c r="J310" s="163">
        <v>0</v>
      </c>
      <c r="K310" s="162">
        <v>0</v>
      </c>
      <c r="L310" s="1011"/>
      <c r="M310" s="180"/>
      <c r="N310" s="158"/>
      <c r="O310" s="158"/>
      <c r="P310" s="220"/>
    </row>
    <row r="311" spans="1:16" ht="14.4" thickBot="1" x14ac:dyDescent="0.3">
      <c r="A311" s="2906"/>
      <c r="B311" s="2783"/>
      <c r="C311" s="2836"/>
      <c r="D311" s="954"/>
      <c r="E311" s="2818"/>
      <c r="F311" s="2789"/>
      <c r="G311" s="2792"/>
      <c r="H311" s="157" t="s">
        <v>229</v>
      </c>
      <c r="I311" s="179"/>
      <c r="J311" s="179"/>
      <c r="K311" s="178"/>
      <c r="L311" s="1010"/>
      <c r="M311" s="177"/>
      <c r="N311" s="176"/>
      <c r="O311" s="176"/>
      <c r="P311" s="175"/>
    </row>
    <row r="312" spans="1:16" ht="14.4" thickBot="1" x14ac:dyDescent="0.3">
      <c r="A312" s="2907"/>
      <c r="B312" s="2909"/>
      <c r="C312" s="2901"/>
      <c r="D312" s="955"/>
      <c r="E312" s="2819"/>
      <c r="F312" s="2911"/>
      <c r="G312" s="2793"/>
      <c r="H312" s="153" t="s">
        <v>7</v>
      </c>
      <c r="I312" s="152">
        <f>SUM(I307:I311)</f>
        <v>181.3</v>
      </c>
      <c r="J312" s="152">
        <f>SUM(J307:J311)</f>
        <v>0</v>
      </c>
      <c r="K312" s="152">
        <f>SUM(K307:K311)</f>
        <v>0</v>
      </c>
      <c r="L312" s="339"/>
      <c r="M312" s="338"/>
      <c r="N312" s="289"/>
      <c r="O312" s="289"/>
      <c r="P312" s="337"/>
    </row>
    <row r="313" spans="1:16" ht="13.95" customHeight="1" x14ac:dyDescent="0.25">
      <c r="A313" s="2896"/>
      <c r="B313" s="2899"/>
      <c r="C313" s="2835"/>
      <c r="D313" s="953"/>
      <c r="E313" s="2817" t="s">
        <v>413</v>
      </c>
      <c r="F313" s="2910" t="s">
        <v>62</v>
      </c>
      <c r="G313" s="2791" t="s">
        <v>240</v>
      </c>
      <c r="H313" s="171" t="s">
        <v>48</v>
      </c>
      <c r="I313" s="170">
        <v>1.6</v>
      </c>
      <c r="J313" s="170">
        <v>0</v>
      </c>
      <c r="K313" s="169">
        <v>0</v>
      </c>
      <c r="L313" s="168" t="s">
        <v>237</v>
      </c>
      <c r="M313" s="167" t="s">
        <v>69</v>
      </c>
      <c r="N313" s="182">
        <v>1</v>
      </c>
      <c r="O313" s="182"/>
      <c r="P313" s="181"/>
    </row>
    <row r="314" spans="1:16" ht="13.8" x14ac:dyDescent="0.25">
      <c r="A314" s="2897"/>
      <c r="B314" s="2833"/>
      <c r="C314" s="2836"/>
      <c r="D314" s="954"/>
      <c r="E314" s="2818"/>
      <c r="F314" s="2789"/>
      <c r="G314" s="2792"/>
      <c r="H314" s="164" t="s">
        <v>57</v>
      </c>
      <c r="I314" s="163">
        <v>290</v>
      </c>
      <c r="J314" s="163">
        <v>0</v>
      </c>
      <c r="K314" s="162">
        <v>0</v>
      </c>
      <c r="L314" s="161" t="s">
        <v>265</v>
      </c>
      <c r="M314" s="160" t="s">
        <v>627</v>
      </c>
      <c r="N314" s="158">
        <v>297000</v>
      </c>
      <c r="O314" s="158"/>
      <c r="P314" s="220"/>
    </row>
    <row r="315" spans="1:16" ht="13.8" x14ac:dyDescent="0.25">
      <c r="A315" s="2897"/>
      <c r="B315" s="2833"/>
      <c r="C315" s="2836"/>
      <c r="D315" s="954"/>
      <c r="E315" s="2818"/>
      <c r="F315" s="2789"/>
      <c r="G315" s="2792"/>
      <c r="H315" s="164" t="s">
        <v>230</v>
      </c>
      <c r="I315" s="163"/>
      <c r="J315" s="163"/>
      <c r="K315" s="162"/>
      <c r="L315" s="1011"/>
      <c r="M315" s="180"/>
      <c r="N315" s="158"/>
      <c r="O315" s="158"/>
      <c r="P315" s="220"/>
    </row>
    <row r="316" spans="1:16" ht="13.8" x14ac:dyDescent="0.25">
      <c r="A316" s="2897"/>
      <c r="B316" s="2833"/>
      <c r="C316" s="2836"/>
      <c r="D316" s="954"/>
      <c r="E316" s="998"/>
      <c r="F316" s="2789"/>
      <c r="G316" s="2792"/>
      <c r="H316" s="164" t="s">
        <v>55</v>
      </c>
      <c r="I316" s="163">
        <v>173</v>
      </c>
      <c r="J316" s="163">
        <v>0</v>
      </c>
      <c r="K316" s="162">
        <v>0</v>
      </c>
      <c r="L316" s="1011"/>
      <c r="M316" s="180"/>
      <c r="N316" s="158"/>
      <c r="O316" s="158"/>
      <c r="P316" s="220"/>
    </row>
    <row r="317" spans="1:16" ht="14.4" thickBot="1" x14ac:dyDescent="0.3">
      <c r="A317" s="2897"/>
      <c r="B317" s="2833"/>
      <c r="C317" s="2836"/>
      <c r="D317" s="954"/>
      <c r="E317" s="291"/>
      <c r="F317" s="2789"/>
      <c r="G317" s="2792"/>
      <c r="H317" s="157" t="s">
        <v>229</v>
      </c>
      <c r="I317" s="179"/>
      <c r="J317" s="179"/>
      <c r="K317" s="178"/>
      <c r="L317" s="1010"/>
      <c r="M317" s="177"/>
      <c r="N317" s="176"/>
      <c r="O317" s="176"/>
      <c r="P317" s="175"/>
    </row>
    <row r="318" spans="1:16" ht="22.2" customHeight="1" thickBot="1" x14ac:dyDescent="0.3">
      <c r="A318" s="2898"/>
      <c r="B318" s="2900"/>
      <c r="C318" s="2901"/>
      <c r="D318" s="955"/>
      <c r="E318" s="185"/>
      <c r="F318" s="2911"/>
      <c r="G318" s="2793"/>
      <c r="H318" s="153" t="s">
        <v>7</v>
      </c>
      <c r="I318" s="152">
        <f>SUM(I313:I317)</f>
        <v>464.6</v>
      </c>
      <c r="J318" s="152">
        <f>SUM(J313:J317)</f>
        <v>0</v>
      </c>
      <c r="K318" s="152">
        <f>SUM(K313:K317)</f>
        <v>0</v>
      </c>
      <c r="L318" s="339"/>
      <c r="M318" s="338"/>
      <c r="N318" s="289"/>
      <c r="O318" s="289"/>
      <c r="P318" s="337"/>
    </row>
    <row r="319" spans="1:16" ht="13.95" customHeight="1" x14ac:dyDescent="0.25">
      <c r="A319" s="2896"/>
      <c r="B319" s="2899"/>
      <c r="C319" s="2835"/>
      <c r="D319" s="953"/>
      <c r="E319" s="2817" t="s">
        <v>414</v>
      </c>
      <c r="F319" s="2910" t="s">
        <v>62</v>
      </c>
      <c r="G319" s="2791" t="s">
        <v>248</v>
      </c>
      <c r="H319" s="171" t="s">
        <v>48</v>
      </c>
      <c r="I319" s="170">
        <v>1.3</v>
      </c>
      <c r="J319" s="170">
        <v>0</v>
      </c>
      <c r="K319" s="169">
        <v>0</v>
      </c>
      <c r="L319" s="168" t="s">
        <v>237</v>
      </c>
      <c r="M319" s="167" t="s">
        <v>69</v>
      </c>
      <c r="N319" s="182">
        <v>1</v>
      </c>
      <c r="O319" s="182"/>
      <c r="P319" s="181"/>
    </row>
    <row r="320" spans="1:16" ht="13.8" x14ac:dyDescent="0.25">
      <c r="A320" s="2897"/>
      <c r="B320" s="2833"/>
      <c r="C320" s="2836"/>
      <c r="D320" s="954"/>
      <c r="E320" s="2818"/>
      <c r="F320" s="2789"/>
      <c r="G320" s="2792"/>
      <c r="H320" s="164" t="s">
        <v>57</v>
      </c>
      <c r="I320" s="163">
        <v>2.7</v>
      </c>
      <c r="J320" s="163">
        <v>0</v>
      </c>
      <c r="K320" s="162">
        <v>0</v>
      </c>
      <c r="L320" s="161" t="s">
        <v>265</v>
      </c>
      <c r="M320" s="160" t="s">
        <v>627</v>
      </c>
      <c r="N320" s="158">
        <v>32625</v>
      </c>
      <c r="O320" s="158"/>
      <c r="P320" s="220"/>
    </row>
    <row r="321" spans="1:16" ht="13.8" x14ac:dyDescent="0.25">
      <c r="A321" s="2897"/>
      <c r="B321" s="2833"/>
      <c r="C321" s="2836"/>
      <c r="D321" s="954"/>
      <c r="E321" s="2818"/>
      <c r="F321" s="2789"/>
      <c r="G321" s="2792"/>
      <c r="H321" s="164" t="s">
        <v>230</v>
      </c>
      <c r="I321" s="163">
        <v>683.5</v>
      </c>
      <c r="J321" s="163">
        <v>0</v>
      </c>
      <c r="K321" s="162">
        <v>0</v>
      </c>
      <c r="L321" s="1011"/>
      <c r="M321" s="180"/>
      <c r="N321" s="158"/>
      <c r="O321" s="158"/>
      <c r="P321" s="220"/>
    </row>
    <row r="322" spans="1:16" ht="13.8" x14ac:dyDescent="0.25">
      <c r="A322" s="2897"/>
      <c r="B322" s="2833"/>
      <c r="C322" s="2836"/>
      <c r="D322" s="954"/>
      <c r="E322" s="998"/>
      <c r="F322" s="2789"/>
      <c r="G322" s="2792"/>
      <c r="H322" s="164" t="s">
        <v>55</v>
      </c>
      <c r="I322" s="163">
        <v>789.3</v>
      </c>
      <c r="J322" s="163">
        <v>0</v>
      </c>
      <c r="K322" s="162">
        <v>0</v>
      </c>
      <c r="L322" s="1011"/>
      <c r="M322" s="180"/>
      <c r="N322" s="158"/>
      <c r="O322" s="158"/>
      <c r="P322" s="220"/>
    </row>
    <row r="323" spans="1:16" ht="15" customHeight="1" thickBot="1" x14ac:dyDescent="0.3">
      <c r="A323" s="2897"/>
      <c r="B323" s="2833"/>
      <c r="C323" s="2836"/>
      <c r="D323" s="954"/>
      <c r="E323" s="291"/>
      <c r="F323" s="2789"/>
      <c r="G323" s="2792"/>
      <c r="H323" s="157" t="s">
        <v>229</v>
      </c>
      <c r="I323" s="179"/>
      <c r="J323" s="179"/>
      <c r="K323" s="178"/>
      <c r="L323" s="1010"/>
      <c r="M323" s="177"/>
      <c r="N323" s="176"/>
      <c r="O323" s="176"/>
      <c r="P323" s="175"/>
    </row>
    <row r="324" spans="1:16" ht="25.8" customHeight="1" thickBot="1" x14ac:dyDescent="0.3">
      <c r="A324" s="2898"/>
      <c r="B324" s="2900"/>
      <c r="C324" s="2901"/>
      <c r="D324" s="955"/>
      <c r="E324" s="185"/>
      <c r="F324" s="2911"/>
      <c r="G324" s="2793"/>
      <c r="H324" s="153" t="s">
        <v>7</v>
      </c>
      <c r="I324" s="152">
        <f>SUM(I319:I323)</f>
        <v>1476.8</v>
      </c>
      <c r="J324" s="152">
        <f>SUM(J319:J323)</f>
        <v>0</v>
      </c>
      <c r="K324" s="152">
        <f>SUM(K319:K323)</f>
        <v>0</v>
      </c>
      <c r="L324" s="339"/>
      <c r="M324" s="338"/>
      <c r="N324" s="289"/>
      <c r="O324" s="289"/>
      <c r="P324" s="337"/>
    </row>
    <row r="325" spans="1:16" ht="13.95" customHeight="1" x14ac:dyDescent="0.25">
      <c r="A325" s="2896"/>
      <c r="B325" s="2899"/>
      <c r="C325" s="2835"/>
      <c r="D325" s="953"/>
      <c r="E325" s="2817" t="s">
        <v>415</v>
      </c>
      <c r="F325" s="2910" t="s">
        <v>62</v>
      </c>
      <c r="G325" s="2791" t="s">
        <v>240</v>
      </c>
      <c r="H325" s="171" t="s">
        <v>48</v>
      </c>
      <c r="I325" s="170"/>
      <c r="J325" s="170"/>
      <c r="K325" s="169"/>
      <c r="L325" s="168" t="s">
        <v>237</v>
      </c>
      <c r="M325" s="167" t="s">
        <v>69</v>
      </c>
      <c r="N325" s="182">
        <v>1</v>
      </c>
      <c r="O325" s="182"/>
      <c r="P325" s="181"/>
    </row>
    <row r="326" spans="1:16" ht="13.8" x14ac:dyDescent="0.25">
      <c r="A326" s="2897"/>
      <c r="B326" s="2833"/>
      <c r="C326" s="2836"/>
      <c r="D326" s="954"/>
      <c r="E326" s="2818"/>
      <c r="F326" s="2789"/>
      <c r="G326" s="2792"/>
      <c r="H326" s="164" t="s">
        <v>57</v>
      </c>
      <c r="I326" s="163">
        <v>50</v>
      </c>
      <c r="J326" s="163">
        <v>0</v>
      </c>
      <c r="K326" s="162">
        <v>0</v>
      </c>
      <c r="L326" s="161" t="s">
        <v>265</v>
      </c>
      <c r="M326" s="160" t="s">
        <v>627</v>
      </c>
      <c r="N326" s="158">
        <v>16800</v>
      </c>
      <c r="O326" s="158"/>
      <c r="P326" s="220"/>
    </row>
    <row r="327" spans="1:16" ht="13.8" x14ac:dyDescent="0.25">
      <c r="A327" s="2897"/>
      <c r="B327" s="2833"/>
      <c r="C327" s="2836"/>
      <c r="D327" s="954"/>
      <c r="E327" s="2818"/>
      <c r="F327" s="2789"/>
      <c r="G327" s="2792"/>
      <c r="H327" s="164" t="s">
        <v>230</v>
      </c>
      <c r="I327" s="163"/>
      <c r="J327" s="163"/>
      <c r="K327" s="162"/>
      <c r="L327" s="1011"/>
      <c r="M327" s="180"/>
      <c r="N327" s="158"/>
      <c r="O327" s="158"/>
      <c r="P327" s="220"/>
    </row>
    <row r="328" spans="1:16" ht="13.8" x14ac:dyDescent="0.25">
      <c r="A328" s="2897"/>
      <c r="B328" s="2833"/>
      <c r="C328" s="2836"/>
      <c r="D328" s="954"/>
      <c r="E328" s="2818"/>
      <c r="F328" s="2789"/>
      <c r="G328" s="2792"/>
      <c r="H328" s="164" t="s">
        <v>55</v>
      </c>
      <c r="I328" s="163">
        <v>323</v>
      </c>
      <c r="J328" s="163">
        <v>0</v>
      </c>
      <c r="K328" s="162">
        <v>0</v>
      </c>
      <c r="L328" s="1011"/>
      <c r="M328" s="180"/>
      <c r="N328" s="158"/>
      <c r="O328" s="158"/>
      <c r="P328" s="220"/>
    </row>
    <row r="329" spans="1:16" ht="14.4" thickBot="1" x14ac:dyDescent="0.3">
      <c r="A329" s="2897"/>
      <c r="B329" s="2833"/>
      <c r="C329" s="2836"/>
      <c r="D329" s="954"/>
      <c r="E329" s="2818"/>
      <c r="F329" s="2789"/>
      <c r="G329" s="2792"/>
      <c r="H329" s="157" t="s">
        <v>229</v>
      </c>
      <c r="I329" s="179"/>
      <c r="J329" s="179"/>
      <c r="K329" s="178"/>
      <c r="L329" s="1010"/>
      <c r="M329" s="177"/>
      <c r="N329" s="176"/>
      <c r="O329" s="176"/>
      <c r="P329" s="175"/>
    </row>
    <row r="330" spans="1:16" ht="14.4" thickBot="1" x14ac:dyDescent="0.3">
      <c r="A330" s="2898"/>
      <c r="B330" s="2900"/>
      <c r="C330" s="2901"/>
      <c r="D330" s="955"/>
      <c r="E330" s="2819"/>
      <c r="F330" s="2911"/>
      <c r="G330" s="2793"/>
      <c r="H330" s="153" t="s">
        <v>7</v>
      </c>
      <c r="I330" s="152">
        <f>SUM(I325:I329)</f>
        <v>373</v>
      </c>
      <c r="J330" s="152">
        <f>SUM(J325:J329)</f>
        <v>0</v>
      </c>
      <c r="K330" s="152">
        <f>SUM(K325:K329)</f>
        <v>0</v>
      </c>
      <c r="L330" s="339"/>
      <c r="M330" s="338"/>
      <c r="N330" s="289"/>
      <c r="O330" s="289"/>
      <c r="P330" s="337"/>
    </row>
    <row r="331" spans="1:16" ht="13.95" customHeight="1" x14ac:dyDescent="0.25">
      <c r="A331" s="2896"/>
      <c r="B331" s="2899"/>
      <c r="C331" s="2835"/>
      <c r="D331" s="953"/>
      <c r="E331" s="2817" t="s">
        <v>416</v>
      </c>
      <c r="F331" s="2910" t="s">
        <v>62</v>
      </c>
      <c r="G331" s="2791" t="s">
        <v>240</v>
      </c>
      <c r="H331" s="171" t="s">
        <v>48</v>
      </c>
      <c r="I331" s="170"/>
      <c r="J331" s="170"/>
      <c r="K331" s="169"/>
      <c r="L331" s="168" t="s">
        <v>237</v>
      </c>
      <c r="M331" s="167" t="s">
        <v>69</v>
      </c>
      <c r="N331" s="182">
        <v>1</v>
      </c>
      <c r="O331" s="182"/>
      <c r="P331" s="181"/>
    </row>
    <row r="332" spans="1:16" ht="13.8" x14ac:dyDescent="0.25">
      <c r="A332" s="2897"/>
      <c r="B332" s="2833"/>
      <c r="C332" s="2836"/>
      <c r="D332" s="954"/>
      <c r="E332" s="2818"/>
      <c r="F332" s="2789"/>
      <c r="G332" s="2792"/>
      <c r="H332" s="164" t="s">
        <v>57</v>
      </c>
      <c r="I332" s="163"/>
      <c r="J332" s="163">
        <v>0</v>
      </c>
      <c r="K332" s="162">
        <v>0</v>
      </c>
      <c r="L332" s="161" t="s">
        <v>265</v>
      </c>
      <c r="M332" s="160" t="s">
        <v>627</v>
      </c>
      <c r="N332" s="158">
        <v>156556</v>
      </c>
      <c r="O332" s="158"/>
      <c r="P332" s="220"/>
    </row>
    <row r="333" spans="1:16" ht="24" customHeight="1" x14ac:dyDescent="0.25">
      <c r="A333" s="2897"/>
      <c r="B333" s="2833"/>
      <c r="C333" s="2836"/>
      <c r="D333" s="954"/>
      <c r="E333" s="2818"/>
      <c r="F333" s="2789"/>
      <c r="G333" s="2792"/>
      <c r="H333" s="164" t="s">
        <v>230</v>
      </c>
      <c r="I333" s="163"/>
      <c r="J333" s="163"/>
      <c r="K333" s="162"/>
      <c r="L333" s="1011"/>
      <c r="M333" s="180"/>
      <c r="N333" s="158"/>
      <c r="O333" s="158"/>
      <c r="P333" s="220"/>
    </row>
    <row r="334" spans="1:16" ht="13.8" x14ac:dyDescent="0.25">
      <c r="A334" s="2897"/>
      <c r="B334" s="2833"/>
      <c r="C334" s="2836"/>
      <c r="D334" s="954"/>
      <c r="E334" s="2818"/>
      <c r="F334" s="2789"/>
      <c r="G334" s="2792"/>
      <c r="H334" s="164" t="s">
        <v>55</v>
      </c>
      <c r="I334" s="163">
        <v>288.89999999999998</v>
      </c>
      <c r="J334" s="163">
        <v>0</v>
      </c>
      <c r="K334" s="162">
        <v>0</v>
      </c>
      <c r="L334" s="1011"/>
      <c r="M334" s="180"/>
      <c r="N334" s="158"/>
      <c r="O334" s="158"/>
      <c r="P334" s="220"/>
    </row>
    <row r="335" spans="1:16" ht="14.4" thickBot="1" x14ac:dyDescent="0.3">
      <c r="A335" s="2897"/>
      <c r="B335" s="2833"/>
      <c r="C335" s="2836"/>
      <c r="D335" s="954"/>
      <c r="E335" s="2818"/>
      <c r="F335" s="2789"/>
      <c r="G335" s="2792"/>
      <c r="H335" s="157" t="s">
        <v>229</v>
      </c>
      <c r="I335" s="179"/>
      <c r="J335" s="179"/>
      <c r="K335" s="178"/>
      <c r="L335" s="1010"/>
      <c r="M335" s="177"/>
      <c r="N335" s="176"/>
      <c r="O335" s="176"/>
      <c r="P335" s="175"/>
    </row>
    <row r="336" spans="1:16" ht="14.4" thickBot="1" x14ac:dyDescent="0.3">
      <c r="A336" s="2898"/>
      <c r="B336" s="2900"/>
      <c r="C336" s="2901"/>
      <c r="D336" s="955"/>
      <c r="E336" s="2819"/>
      <c r="F336" s="2911"/>
      <c r="G336" s="2793"/>
      <c r="H336" s="153" t="s">
        <v>7</v>
      </c>
      <c r="I336" s="152">
        <f>SUM(I331:I335)</f>
        <v>288.89999999999998</v>
      </c>
      <c r="J336" s="152">
        <f>SUM(J331:J335)</f>
        <v>0</v>
      </c>
      <c r="K336" s="152">
        <f>SUM(K331:K335)</f>
        <v>0</v>
      </c>
      <c r="L336" s="339"/>
      <c r="M336" s="338"/>
      <c r="N336" s="289"/>
      <c r="O336" s="289"/>
      <c r="P336" s="337"/>
    </row>
    <row r="337" spans="1:16" ht="13.95" customHeight="1" x14ac:dyDescent="0.25">
      <c r="A337" s="2896"/>
      <c r="B337" s="2899"/>
      <c r="C337" s="2835"/>
      <c r="D337" s="953"/>
      <c r="E337" s="2817" t="s">
        <v>417</v>
      </c>
      <c r="F337" s="2910" t="s">
        <v>62</v>
      </c>
      <c r="G337" s="2791" t="s">
        <v>232</v>
      </c>
      <c r="H337" s="171" t="s">
        <v>48</v>
      </c>
      <c r="I337" s="170"/>
      <c r="J337" s="170"/>
      <c r="K337" s="169"/>
      <c r="L337" s="168" t="s">
        <v>770</v>
      </c>
      <c r="M337" s="290" t="s">
        <v>69</v>
      </c>
      <c r="N337" s="182">
        <v>1</v>
      </c>
      <c r="O337" s="182"/>
      <c r="P337" s="181"/>
    </row>
    <row r="338" spans="1:16" ht="13.8" x14ac:dyDescent="0.25">
      <c r="A338" s="2897"/>
      <c r="B338" s="2833"/>
      <c r="C338" s="2836"/>
      <c r="D338" s="954"/>
      <c r="E338" s="2818"/>
      <c r="F338" s="2789"/>
      <c r="G338" s="2792"/>
      <c r="H338" s="164" t="s">
        <v>57</v>
      </c>
      <c r="I338" s="163">
        <v>250</v>
      </c>
      <c r="J338" s="163">
        <v>0</v>
      </c>
      <c r="K338" s="162">
        <v>0</v>
      </c>
      <c r="L338" s="161"/>
      <c r="M338" s="160"/>
      <c r="N338" s="158"/>
      <c r="O338" s="158"/>
      <c r="P338" s="220"/>
    </row>
    <row r="339" spans="1:16" ht="13.8" x14ac:dyDescent="0.25">
      <c r="A339" s="2897"/>
      <c r="B339" s="2833"/>
      <c r="C339" s="2836"/>
      <c r="D339" s="954"/>
      <c r="E339" s="2818"/>
      <c r="F339" s="2789"/>
      <c r="G339" s="2792"/>
      <c r="H339" s="164" t="s">
        <v>230</v>
      </c>
      <c r="I339" s="163"/>
      <c r="J339" s="163"/>
      <c r="K339" s="162"/>
      <c r="L339" s="1011"/>
      <c r="M339" s="180"/>
      <c r="N339" s="158"/>
      <c r="O339" s="158"/>
      <c r="P339" s="220"/>
    </row>
    <row r="340" spans="1:16" ht="13.8" x14ac:dyDescent="0.25">
      <c r="A340" s="2897"/>
      <c r="B340" s="2833"/>
      <c r="C340" s="2836"/>
      <c r="D340" s="954"/>
      <c r="E340" s="998"/>
      <c r="F340" s="2789"/>
      <c r="G340" s="2792"/>
      <c r="H340" s="164" t="s">
        <v>55</v>
      </c>
      <c r="I340" s="163"/>
      <c r="J340" s="163"/>
      <c r="K340" s="162"/>
      <c r="L340" s="1011"/>
      <c r="M340" s="180"/>
      <c r="N340" s="158"/>
      <c r="O340" s="158"/>
      <c r="P340" s="220"/>
    </row>
    <row r="341" spans="1:16" ht="14.4" thickBot="1" x14ac:dyDescent="0.3">
      <c r="A341" s="2897"/>
      <c r="B341" s="2833"/>
      <c r="C341" s="2836"/>
      <c r="D341" s="954"/>
      <c r="E341" s="1622"/>
      <c r="F341" s="2789"/>
      <c r="G341" s="2792"/>
      <c r="H341" s="157" t="s">
        <v>229</v>
      </c>
      <c r="I341" s="179"/>
      <c r="J341" s="179"/>
      <c r="K341" s="178"/>
      <c r="L341" s="1010"/>
      <c r="M341" s="177"/>
      <c r="N341" s="176"/>
      <c r="O341" s="176"/>
      <c r="P341" s="175"/>
    </row>
    <row r="342" spans="1:16" ht="19.2" customHeight="1" thickBot="1" x14ac:dyDescent="0.3">
      <c r="A342" s="2898"/>
      <c r="B342" s="2900"/>
      <c r="C342" s="2901"/>
      <c r="D342" s="955"/>
      <c r="E342" s="185"/>
      <c r="F342" s="2911"/>
      <c r="G342" s="2793"/>
      <c r="H342" s="153" t="s">
        <v>7</v>
      </c>
      <c r="I342" s="152">
        <f>SUM(I337:I341)</f>
        <v>250</v>
      </c>
      <c r="J342" s="152">
        <f>SUM(J337:J341)</f>
        <v>0</v>
      </c>
      <c r="K342" s="152">
        <f>SUM(K337:K341)</f>
        <v>0</v>
      </c>
      <c r="L342" s="339"/>
      <c r="M342" s="338"/>
      <c r="N342" s="289"/>
      <c r="O342" s="289"/>
      <c r="P342" s="337"/>
    </row>
    <row r="343" spans="1:16" ht="21.6" customHeight="1" x14ac:dyDescent="0.25">
      <c r="A343" s="2562"/>
      <c r="B343" s="1003"/>
      <c r="C343" s="2563"/>
      <c r="D343" s="2564"/>
      <c r="E343" s="2947" t="s">
        <v>820</v>
      </c>
      <c r="F343" s="2910" t="s">
        <v>62</v>
      </c>
      <c r="G343" s="2791" t="s">
        <v>266</v>
      </c>
      <c r="H343" s="171" t="s">
        <v>48</v>
      </c>
      <c r="I343" s="170"/>
      <c r="J343" s="170">
        <v>0</v>
      </c>
      <c r="K343" s="169">
        <v>0</v>
      </c>
      <c r="L343" s="168"/>
      <c r="M343" s="167"/>
      <c r="N343" s="182"/>
      <c r="O343" s="182"/>
      <c r="P343" s="181"/>
    </row>
    <row r="344" spans="1:16" ht="13.8" x14ac:dyDescent="0.25">
      <c r="A344" s="2028"/>
      <c r="B344" s="993"/>
      <c r="C344" s="2031"/>
      <c r="D344" s="2030"/>
      <c r="E344" s="2948"/>
      <c r="F344" s="2789"/>
      <c r="G344" s="2792"/>
      <c r="H344" s="164" t="s">
        <v>57</v>
      </c>
      <c r="I344" s="163"/>
      <c r="J344" s="163">
        <v>0</v>
      </c>
      <c r="K344" s="162">
        <v>0</v>
      </c>
      <c r="L344" s="161"/>
      <c r="M344" s="160"/>
      <c r="N344" s="158"/>
      <c r="O344" s="158"/>
      <c r="P344" s="220"/>
    </row>
    <row r="345" spans="1:16" ht="13.8" x14ac:dyDescent="0.25">
      <c r="A345" s="2028"/>
      <c r="B345" s="993"/>
      <c r="C345" s="2031"/>
      <c r="D345" s="2030"/>
      <c r="E345" s="2948"/>
      <c r="F345" s="2789"/>
      <c r="G345" s="2792"/>
      <c r="H345" s="164" t="s">
        <v>230</v>
      </c>
      <c r="I345" s="163"/>
      <c r="J345" s="163"/>
      <c r="K345" s="162"/>
      <c r="L345" s="1011"/>
      <c r="M345" s="180"/>
      <c r="N345" s="158"/>
      <c r="O345" s="158"/>
      <c r="P345" s="220"/>
    </row>
    <row r="346" spans="1:16" ht="13.8" x14ac:dyDescent="0.25">
      <c r="A346" s="2028"/>
      <c r="B346" s="993"/>
      <c r="C346" s="2031"/>
      <c r="D346" s="2030"/>
      <c r="E346" s="2948"/>
      <c r="F346" s="2789"/>
      <c r="G346" s="2792"/>
      <c r="H346" s="164" t="s">
        <v>55</v>
      </c>
      <c r="I346" s="163"/>
      <c r="J346" s="163">
        <v>0</v>
      </c>
      <c r="K346" s="162">
        <v>0</v>
      </c>
      <c r="L346" s="1011"/>
      <c r="M346" s="180"/>
      <c r="N346" s="158"/>
      <c r="O346" s="158"/>
      <c r="P346" s="220"/>
    </row>
    <row r="347" spans="1:16" ht="14.4" thickBot="1" x14ac:dyDescent="0.3">
      <c r="A347" s="2028"/>
      <c r="B347" s="993"/>
      <c r="C347" s="2031"/>
      <c r="D347" s="2030"/>
      <c r="E347" s="2948"/>
      <c r="F347" s="2789"/>
      <c r="G347" s="2792"/>
      <c r="H347" s="157" t="s">
        <v>229</v>
      </c>
      <c r="I347" s="179"/>
      <c r="J347" s="179"/>
      <c r="K347" s="178"/>
      <c r="L347" s="1010"/>
      <c r="M347" s="177"/>
      <c r="N347" s="176"/>
      <c r="O347" s="176"/>
      <c r="P347" s="175"/>
    </row>
    <row r="348" spans="1:16" ht="14.4" thickBot="1" x14ac:dyDescent="0.3">
      <c r="A348" s="2565"/>
      <c r="B348" s="1004"/>
      <c r="C348" s="996"/>
      <c r="D348" s="955"/>
      <c r="E348" s="185"/>
      <c r="F348" s="2911"/>
      <c r="G348" s="2793"/>
      <c r="H348" s="153" t="s">
        <v>7</v>
      </c>
      <c r="I348" s="152">
        <f>SUM(I343:I347)</f>
        <v>0</v>
      </c>
      <c r="J348" s="152">
        <f>SUM(J343:J347)</f>
        <v>0</v>
      </c>
      <c r="K348" s="152">
        <f>SUM(K343:K347)</f>
        <v>0</v>
      </c>
      <c r="L348" s="906"/>
      <c r="M348" s="1623"/>
      <c r="N348" s="1624"/>
      <c r="O348" s="289"/>
      <c r="P348" s="337"/>
    </row>
    <row r="349" spans="1:16" ht="13.95" customHeight="1" x14ac:dyDescent="0.25">
      <c r="A349" s="2896"/>
      <c r="B349" s="2899"/>
      <c r="C349" s="2835"/>
      <c r="D349" s="953"/>
      <c r="E349" s="2817" t="s">
        <v>418</v>
      </c>
      <c r="F349" s="2910" t="s">
        <v>62</v>
      </c>
      <c r="G349" s="2791" t="s">
        <v>266</v>
      </c>
      <c r="H349" s="171" t="s">
        <v>48</v>
      </c>
      <c r="I349" s="170">
        <v>1.8</v>
      </c>
      <c r="J349" s="170">
        <v>0</v>
      </c>
      <c r="K349" s="169">
        <v>0</v>
      </c>
      <c r="L349" s="168" t="s">
        <v>237</v>
      </c>
      <c r="M349" s="167" t="s">
        <v>69</v>
      </c>
      <c r="N349" s="182">
        <v>1</v>
      </c>
      <c r="O349" s="182"/>
      <c r="P349" s="181"/>
    </row>
    <row r="350" spans="1:16" ht="13.8" x14ac:dyDescent="0.25">
      <c r="A350" s="2897"/>
      <c r="B350" s="2833"/>
      <c r="C350" s="2836"/>
      <c r="D350" s="954"/>
      <c r="E350" s="2818"/>
      <c r="F350" s="2789"/>
      <c r="G350" s="2792"/>
      <c r="H350" s="164" t="s">
        <v>57</v>
      </c>
      <c r="I350" s="163">
        <v>150</v>
      </c>
      <c r="J350" s="163">
        <v>0</v>
      </c>
      <c r="K350" s="162">
        <v>0</v>
      </c>
      <c r="L350" s="161" t="s">
        <v>265</v>
      </c>
      <c r="M350" s="160" t="s">
        <v>627</v>
      </c>
      <c r="N350" s="158">
        <v>77000</v>
      </c>
      <c r="O350" s="158"/>
      <c r="P350" s="220"/>
    </row>
    <row r="351" spans="1:16" ht="13.8" x14ac:dyDescent="0.25">
      <c r="A351" s="2897"/>
      <c r="B351" s="2833"/>
      <c r="C351" s="2836"/>
      <c r="D351" s="954"/>
      <c r="E351" s="2818"/>
      <c r="F351" s="2789"/>
      <c r="G351" s="2792"/>
      <c r="H351" s="164" t="s">
        <v>230</v>
      </c>
      <c r="I351" s="163"/>
      <c r="J351" s="163"/>
      <c r="K351" s="162"/>
      <c r="L351" s="1011"/>
      <c r="M351" s="180"/>
      <c r="N351" s="158"/>
      <c r="O351" s="158"/>
      <c r="P351" s="220"/>
    </row>
    <row r="352" spans="1:16" ht="13.8" x14ac:dyDescent="0.25">
      <c r="A352" s="2897"/>
      <c r="B352" s="2833"/>
      <c r="C352" s="2836"/>
      <c r="D352" s="954"/>
      <c r="E352" s="998"/>
      <c r="F352" s="2789"/>
      <c r="G352" s="2792"/>
      <c r="H352" s="164" t="s">
        <v>55</v>
      </c>
      <c r="I352" s="163">
        <v>84</v>
      </c>
      <c r="J352" s="163">
        <v>0</v>
      </c>
      <c r="K352" s="162">
        <v>0</v>
      </c>
      <c r="L352" s="1011"/>
      <c r="M352" s="180"/>
      <c r="N352" s="158"/>
      <c r="O352" s="158"/>
      <c r="P352" s="220"/>
    </row>
    <row r="353" spans="1:16" ht="14.4" thickBot="1" x14ac:dyDescent="0.3">
      <c r="A353" s="2897"/>
      <c r="B353" s="2833"/>
      <c r="C353" s="2836"/>
      <c r="D353" s="954"/>
      <c r="E353" s="291"/>
      <c r="F353" s="2789"/>
      <c r="G353" s="2792"/>
      <c r="H353" s="157" t="s">
        <v>229</v>
      </c>
      <c r="I353" s="179"/>
      <c r="J353" s="179"/>
      <c r="K353" s="178"/>
      <c r="L353" s="1010"/>
      <c r="M353" s="177"/>
      <c r="N353" s="176"/>
      <c r="O353" s="176"/>
      <c r="P353" s="175"/>
    </row>
    <row r="354" spans="1:16" ht="14.4" thickBot="1" x14ac:dyDescent="0.3">
      <c r="A354" s="2898"/>
      <c r="B354" s="2900"/>
      <c r="C354" s="2901"/>
      <c r="D354" s="955"/>
      <c r="E354" s="185"/>
      <c r="F354" s="2911"/>
      <c r="G354" s="2793"/>
      <c r="H354" s="153" t="s">
        <v>7</v>
      </c>
      <c r="I354" s="152">
        <f>SUM(I349:I353)</f>
        <v>235.8</v>
      </c>
      <c r="J354" s="152">
        <f>SUM(J349:J353)</f>
        <v>0</v>
      </c>
      <c r="K354" s="152">
        <f>SUM(K349:K353)</f>
        <v>0</v>
      </c>
      <c r="L354" s="906"/>
      <c r="M354" s="1623"/>
      <c r="N354" s="1624"/>
      <c r="O354" s="289"/>
      <c r="P354" s="337"/>
    </row>
    <row r="355" spans="1:16" ht="14.4" customHeight="1" thickBot="1" x14ac:dyDescent="0.3">
      <c r="A355" s="952" t="s">
        <v>58</v>
      </c>
      <c r="B355" s="147" t="s">
        <v>49</v>
      </c>
      <c r="C355" s="2823" t="s">
        <v>31</v>
      </c>
      <c r="D355" s="2823"/>
      <c r="E355" s="2823"/>
      <c r="F355" s="2823"/>
      <c r="G355" s="2824"/>
      <c r="H355" s="146" t="s">
        <v>7</v>
      </c>
      <c r="I355" s="145">
        <f>I306*1</f>
        <v>3270.3999999999996</v>
      </c>
      <c r="J355" s="145">
        <f>J306*1</f>
        <v>0</v>
      </c>
      <c r="K355" s="145">
        <f>K306*1</f>
        <v>0</v>
      </c>
      <c r="L355" s="144"/>
      <c r="M355" s="144"/>
      <c r="N355" s="144"/>
      <c r="O355" s="144"/>
      <c r="P355" s="143"/>
    </row>
    <row r="356" spans="1:16" ht="14.4" customHeight="1" thickBot="1" x14ac:dyDescent="0.3">
      <c r="A356" s="142" t="s">
        <v>58</v>
      </c>
      <c r="B356" s="142"/>
      <c r="C356" s="2825" t="s">
        <v>51</v>
      </c>
      <c r="D356" s="2825"/>
      <c r="E356" s="2825"/>
      <c r="F356" s="2825"/>
      <c r="G356" s="2826"/>
      <c r="H356" s="141" t="s">
        <v>7</v>
      </c>
      <c r="I356" s="140">
        <f>I283+I298+I355</f>
        <v>7703.7</v>
      </c>
      <c r="J356" s="140">
        <f>J283+J298+J355</f>
        <v>0</v>
      </c>
      <c r="K356" s="140">
        <f>K283+K298+K355</f>
        <v>0</v>
      </c>
      <c r="L356" s="139"/>
      <c r="M356" s="139"/>
      <c r="N356" s="139"/>
      <c r="O356" s="139"/>
      <c r="P356" s="138"/>
    </row>
    <row r="357" spans="1:16" ht="14.4" thickBot="1" x14ac:dyDescent="0.3">
      <c r="A357" s="215" t="s">
        <v>59</v>
      </c>
      <c r="B357" s="239"/>
      <c r="C357" s="237" t="s">
        <v>264</v>
      </c>
      <c r="D357" s="237"/>
      <c r="E357" s="2104"/>
      <c r="F357" s="237"/>
      <c r="G357" s="237"/>
      <c r="H357" s="237"/>
      <c r="I357" s="237"/>
      <c r="J357" s="237"/>
      <c r="K357" s="237"/>
      <c r="L357" s="238"/>
      <c r="M357" s="238"/>
      <c r="N357" s="237"/>
      <c r="O357" s="237"/>
      <c r="P357" s="236"/>
    </row>
    <row r="358" spans="1:16" ht="28.2" thickBot="1" x14ac:dyDescent="0.3">
      <c r="A358" s="235"/>
      <c r="B358" s="234"/>
      <c r="C358" s="232"/>
      <c r="D358" s="232"/>
      <c r="E358" s="233"/>
      <c r="F358" s="232"/>
      <c r="G358" s="232"/>
      <c r="H358" s="232"/>
      <c r="I358" s="232"/>
      <c r="J358" s="232"/>
      <c r="K358" s="232"/>
      <c r="L358" s="193" t="s">
        <v>263</v>
      </c>
      <c r="M358" s="192" t="s">
        <v>69</v>
      </c>
      <c r="N358" s="287">
        <v>1</v>
      </c>
      <c r="O358" s="190"/>
      <c r="P358" s="189"/>
    </row>
    <row r="359" spans="1:16" ht="14.4" thickBot="1" x14ac:dyDescent="0.3">
      <c r="A359" s="200" t="s">
        <v>59</v>
      </c>
      <c r="B359" s="855" t="s">
        <v>6</v>
      </c>
      <c r="C359" s="198" t="s">
        <v>262</v>
      </c>
      <c r="D359" s="197"/>
      <c r="E359" s="197"/>
      <c r="F359" s="197"/>
      <c r="G359" s="197"/>
      <c r="H359" s="197"/>
      <c r="I359" s="197"/>
      <c r="J359" s="197"/>
      <c r="K359" s="197"/>
      <c r="L359" s="197"/>
      <c r="M359" s="197"/>
      <c r="N359" s="197"/>
      <c r="O359" s="2827"/>
      <c r="P359" s="2828"/>
    </row>
    <row r="360" spans="1:16" ht="39.6" customHeight="1" thickBot="1" x14ac:dyDescent="0.3">
      <c r="A360" s="200"/>
      <c r="B360" s="195"/>
      <c r="C360" s="292"/>
      <c r="D360" s="292"/>
      <c r="E360" s="292"/>
      <c r="F360" s="292"/>
      <c r="G360" s="292"/>
      <c r="H360" s="292"/>
      <c r="I360" s="292"/>
      <c r="J360" s="292"/>
      <c r="K360" s="292"/>
      <c r="L360" s="193" t="s">
        <v>259</v>
      </c>
      <c r="M360" s="192" t="s">
        <v>236</v>
      </c>
      <c r="N360" s="191">
        <v>1.8</v>
      </c>
      <c r="O360" s="190"/>
      <c r="P360" s="189"/>
    </row>
    <row r="361" spans="1:16" ht="13.95" customHeight="1" x14ac:dyDescent="0.25">
      <c r="A361" s="226" t="s">
        <v>59</v>
      </c>
      <c r="B361" s="2782" t="s">
        <v>6</v>
      </c>
      <c r="C361" s="225" t="s">
        <v>6</v>
      </c>
      <c r="D361" s="994"/>
      <c r="E361" s="2817" t="s">
        <v>261</v>
      </c>
      <c r="F361" s="2788" t="s">
        <v>62</v>
      </c>
      <c r="G361" s="2791" t="s">
        <v>240</v>
      </c>
      <c r="H361" s="188" t="s">
        <v>48</v>
      </c>
      <c r="I361" s="170">
        <f t="shared" ref="I361:K365" si="24">I367</f>
        <v>0</v>
      </c>
      <c r="J361" s="170">
        <f t="shared" si="24"/>
        <v>0</v>
      </c>
      <c r="K361" s="170">
        <f t="shared" si="24"/>
        <v>0</v>
      </c>
      <c r="L361" s="168" t="s">
        <v>260</v>
      </c>
      <c r="M361" s="167" t="s">
        <v>69</v>
      </c>
      <c r="N361" s="182">
        <v>1</v>
      </c>
      <c r="O361" s="182"/>
      <c r="P361" s="181"/>
    </row>
    <row r="362" spans="1:16" ht="27.6" x14ac:dyDescent="0.25">
      <c r="A362" s="224"/>
      <c r="B362" s="2783"/>
      <c r="C362" s="223"/>
      <c r="D362" s="995"/>
      <c r="E362" s="2818"/>
      <c r="F362" s="2789"/>
      <c r="G362" s="2792"/>
      <c r="H362" s="187" t="s">
        <v>57</v>
      </c>
      <c r="I362" s="163">
        <f t="shared" si="24"/>
        <v>300</v>
      </c>
      <c r="J362" s="163">
        <f t="shared" si="24"/>
        <v>0</v>
      </c>
      <c r="K362" s="163">
        <f t="shared" si="24"/>
        <v>0</v>
      </c>
      <c r="L362" s="161" t="s">
        <v>259</v>
      </c>
      <c r="M362" s="160" t="s">
        <v>236</v>
      </c>
      <c r="N362" s="158">
        <v>1.8</v>
      </c>
      <c r="O362" s="158"/>
      <c r="P362" s="220"/>
    </row>
    <row r="363" spans="1:16" ht="13.8" x14ac:dyDescent="0.25">
      <c r="A363" s="224"/>
      <c r="B363" s="2783"/>
      <c r="C363" s="223"/>
      <c r="D363" s="995"/>
      <c r="E363" s="2818"/>
      <c r="F363" s="2789"/>
      <c r="G363" s="2792"/>
      <c r="H363" s="187" t="s">
        <v>230</v>
      </c>
      <c r="I363" s="163">
        <f t="shared" si="24"/>
        <v>0</v>
      </c>
      <c r="J363" s="163">
        <f t="shared" si="24"/>
        <v>0</v>
      </c>
      <c r="K363" s="163">
        <f t="shared" si="24"/>
        <v>0</v>
      </c>
      <c r="L363" s="1011" t="s">
        <v>258</v>
      </c>
      <c r="M363" s="180" t="s">
        <v>257</v>
      </c>
      <c r="N363" s="158">
        <v>2</v>
      </c>
      <c r="O363" s="158"/>
      <c r="P363" s="220"/>
    </row>
    <row r="364" spans="1:16" ht="13.8" x14ac:dyDescent="0.25">
      <c r="A364" s="224"/>
      <c r="B364" s="2783"/>
      <c r="C364" s="223"/>
      <c r="D364" s="995"/>
      <c r="E364" s="2818"/>
      <c r="F364" s="2789"/>
      <c r="G364" s="2792"/>
      <c r="H364" s="187" t="s">
        <v>55</v>
      </c>
      <c r="I364" s="163">
        <f t="shared" si="24"/>
        <v>0</v>
      </c>
      <c r="J364" s="163">
        <f t="shared" si="24"/>
        <v>0</v>
      </c>
      <c r="K364" s="163">
        <f t="shared" si="24"/>
        <v>0</v>
      </c>
      <c r="L364" s="1011"/>
      <c r="M364" s="180"/>
      <c r="N364" s="158"/>
      <c r="O364" s="158"/>
      <c r="P364" s="220"/>
    </row>
    <row r="365" spans="1:16" ht="14.4" thickBot="1" x14ac:dyDescent="0.3">
      <c r="A365" s="224"/>
      <c r="B365" s="2783"/>
      <c r="C365" s="223"/>
      <c r="D365" s="995"/>
      <c r="E365" s="2818"/>
      <c r="F365" s="2789"/>
      <c r="G365" s="2792"/>
      <c r="H365" s="186" t="s">
        <v>229</v>
      </c>
      <c r="I365" s="179">
        <f t="shared" si="24"/>
        <v>0</v>
      </c>
      <c r="J365" s="179">
        <f t="shared" si="24"/>
        <v>0</v>
      </c>
      <c r="K365" s="179">
        <f t="shared" si="24"/>
        <v>0</v>
      </c>
      <c r="L365" s="1010"/>
      <c r="M365" s="177"/>
      <c r="N365" s="176"/>
      <c r="O365" s="176"/>
      <c r="P365" s="175"/>
    </row>
    <row r="366" spans="1:16" ht="14.4" thickBot="1" x14ac:dyDescent="0.3">
      <c r="A366" s="952"/>
      <c r="B366" s="2784"/>
      <c r="C366" s="221"/>
      <c r="D366" s="996"/>
      <c r="E366" s="2819"/>
      <c r="F366" s="2790"/>
      <c r="G366" s="2793"/>
      <c r="H366" s="153" t="s">
        <v>7</v>
      </c>
      <c r="I366" s="152">
        <f>SUM(I361:I365)</f>
        <v>300</v>
      </c>
      <c r="J366" s="152">
        <f>SUM(J361:J365)</f>
        <v>0</v>
      </c>
      <c r="K366" s="152">
        <f>SUM(K361:K365)</f>
        <v>0</v>
      </c>
      <c r="L366" s="339"/>
      <c r="M366" s="338"/>
      <c r="N366" s="289"/>
      <c r="O366" s="289"/>
      <c r="P366" s="337"/>
    </row>
    <row r="367" spans="1:16" ht="13.95" customHeight="1" x14ac:dyDescent="0.25">
      <c r="A367" s="1000"/>
      <c r="B367" s="1003"/>
      <c r="C367" s="994"/>
      <c r="D367" s="953"/>
      <c r="E367" s="2817" t="s">
        <v>419</v>
      </c>
      <c r="F367" s="2788" t="s">
        <v>62</v>
      </c>
      <c r="G367" s="2791" t="s">
        <v>240</v>
      </c>
      <c r="H367" s="310" t="s">
        <v>48</v>
      </c>
      <c r="I367" s="309"/>
      <c r="J367" s="309"/>
      <c r="K367" s="2105"/>
      <c r="L367" s="168" t="s">
        <v>237</v>
      </c>
      <c r="M367" s="167" t="s">
        <v>69</v>
      </c>
      <c r="N367" s="182">
        <v>1</v>
      </c>
      <c r="O367" s="182"/>
      <c r="P367" s="181"/>
    </row>
    <row r="368" spans="1:16" ht="27.6" x14ac:dyDescent="0.25">
      <c r="A368" s="1001"/>
      <c r="B368" s="993"/>
      <c r="C368" s="995"/>
      <c r="D368" s="954"/>
      <c r="E368" s="2818"/>
      <c r="F368" s="2789"/>
      <c r="G368" s="2792"/>
      <c r="H368" s="308" t="s">
        <v>57</v>
      </c>
      <c r="I368" s="307">
        <v>300</v>
      </c>
      <c r="J368" s="307">
        <v>0</v>
      </c>
      <c r="K368" s="306">
        <v>0</v>
      </c>
      <c r="L368" s="161" t="s">
        <v>259</v>
      </c>
      <c r="M368" s="160" t="s">
        <v>236</v>
      </c>
      <c r="N368" s="1012">
        <v>1.8</v>
      </c>
      <c r="O368" s="158"/>
      <c r="P368" s="220"/>
    </row>
    <row r="369" spans="1:16" ht="13.8" x14ac:dyDescent="0.25">
      <c r="A369" s="1001"/>
      <c r="B369" s="993"/>
      <c r="C369" s="995"/>
      <c r="D369" s="954"/>
      <c r="E369" s="2818"/>
      <c r="F369" s="2789"/>
      <c r="G369" s="2792"/>
      <c r="H369" s="308" t="s">
        <v>230</v>
      </c>
      <c r="I369" s="307"/>
      <c r="J369" s="307"/>
      <c r="K369" s="306"/>
      <c r="L369" s="1011" t="s">
        <v>258</v>
      </c>
      <c r="M369" s="180" t="s">
        <v>257</v>
      </c>
      <c r="N369" s="158">
        <v>2</v>
      </c>
      <c r="O369" s="158"/>
      <c r="P369" s="220"/>
    </row>
    <row r="370" spans="1:16" ht="13.8" x14ac:dyDescent="0.25">
      <c r="A370" s="1001"/>
      <c r="B370" s="993"/>
      <c r="C370" s="995"/>
      <c r="D370" s="954"/>
      <c r="E370" s="2818"/>
      <c r="F370" s="2789"/>
      <c r="G370" s="2792"/>
      <c r="H370" s="308" t="s">
        <v>55</v>
      </c>
      <c r="I370" s="307"/>
      <c r="J370" s="307"/>
      <c r="K370" s="306"/>
      <c r="L370" s="1011"/>
      <c r="M370" s="180"/>
      <c r="N370" s="158"/>
      <c r="O370" s="158"/>
      <c r="P370" s="220"/>
    </row>
    <row r="371" spans="1:16" ht="14.4" thickBot="1" x14ac:dyDescent="0.3">
      <c r="A371" s="1001"/>
      <c r="B371" s="993"/>
      <c r="C371" s="995"/>
      <c r="D371" s="954"/>
      <c r="E371" s="2818"/>
      <c r="F371" s="2789"/>
      <c r="G371" s="2792"/>
      <c r="H371" s="304" t="s">
        <v>229</v>
      </c>
      <c r="I371" s="303"/>
      <c r="J371" s="303"/>
      <c r="K371" s="302"/>
      <c r="L371" s="1010"/>
      <c r="M371" s="177"/>
      <c r="N371" s="176"/>
      <c r="O371" s="176"/>
      <c r="P371" s="175"/>
    </row>
    <row r="372" spans="1:16" ht="14.4" thickBot="1" x14ac:dyDescent="0.3">
      <c r="A372" s="1002"/>
      <c r="B372" s="1004"/>
      <c r="C372" s="1014"/>
      <c r="D372" s="955"/>
      <c r="E372" s="2819"/>
      <c r="F372" s="997"/>
      <c r="G372" s="2793"/>
      <c r="H372" s="297" t="s">
        <v>7</v>
      </c>
      <c r="I372" s="296">
        <f>SUM(I367:I371)</f>
        <v>300</v>
      </c>
      <c r="J372" s="296">
        <f>SUM(J367:J371)</f>
        <v>0</v>
      </c>
      <c r="K372" s="296">
        <f>SUM(K367:K371)</f>
        <v>0</v>
      </c>
      <c r="L372" s="339"/>
      <c r="M372" s="338"/>
      <c r="N372" s="289"/>
      <c r="O372" s="289"/>
      <c r="P372" s="337"/>
    </row>
    <row r="373" spans="1:16" ht="13.2" customHeight="1" x14ac:dyDescent="0.25">
      <c r="A373" s="286" t="s">
        <v>59</v>
      </c>
      <c r="B373" s="2857" t="s">
        <v>6</v>
      </c>
      <c r="C373" s="285" t="s">
        <v>8</v>
      </c>
      <c r="D373" s="274"/>
      <c r="E373" s="2860" t="s">
        <v>256</v>
      </c>
      <c r="F373" s="2863" t="s">
        <v>62</v>
      </c>
      <c r="G373" s="2866" t="s">
        <v>240</v>
      </c>
      <c r="H373" s="986" t="s">
        <v>48</v>
      </c>
      <c r="I373" s="272"/>
      <c r="J373" s="272"/>
      <c r="K373" s="272"/>
      <c r="L373" s="271"/>
      <c r="M373" s="270"/>
      <c r="N373" s="2091"/>
      <c r="O373" s="2082"/>
      <c r="P373" s="2083"/>
    </row>
    <row r="374" spans="1:16" ht="13.2" customHeight="1" x14ac:dyDescent="0.25">
      <c r="A374" s="281"/>
      <c r="B374" s="2858"/>
      <c r="C374" s="280"/>
      <c r="D374" s="263"/>
      <c r="E374" s="2861"/>
      <c r="F374" s="2864"/>
      <c r="G374" s="2867"/>
      <c r="H374" s="987" t="s">
        <v>57</v>
      </c>
      <c r="I374" s="268"/>
      <c r="J374" s="268"/>
      <c r="K374" s="268"/>
      <c r="L374" s="1009"/>
      <c r="M374" s="283"/>
      <c r="N374" s="2093"/>
      <c r="O374" s="269"/>
      <c r="P374" s="2084"/>
    </row>
    <row r="375" spans="1:16" ht="10.199999999999999" customHeight="1" x14ac:dyDescent="0.25">
      <c r="A375" s="281"/>
      <c r="B375" s="2858"/>
      <c r="C375" s="280"/>
      <c r="D375" s="263"/>
      <c r="E375" s="2861"/>
      <c r="F375" s="2864"/>
      <c r="G375" s="2867"/>
      <c r="H375" s="987" t="s">
        <v>230</v>
      </c>
      <c r="I375" s="268"/>
      <c r="J375" s="268"/>
      <c r="K375" s="268"/>
      <c r="L375" s="267"/>
      <c r="M375" s="266"/>
      <c r="N375" s="269"/>
      <c r="O375" s="269"/>
      <c r="P375" s="2084"/>
    </row>
    <row r="376" spans="1:16" x14ac:dyDescent="0.25">
      <c r="A376" s="281"/>
      <c r="B376" s="2858"/>
      <c r="C376" s="280"/>
      <c r="D376" s="263"/>
      <c r="E376" s="2861"/>
      <c r="F376" s="2864"/>
      <c r="G376" s="2867"/>
      <c r="H376" s="987" t="s">
        <v>55</v>
      </c>
      <c r="I376" s="268"/>
      <c r="J376" s="268"/>
      <c r="K376" s="268"/>
      <c r="L376" s="267"/>
      <c r="M376" s="266"/>
      <c r="N376" s="269"/>
      <c r="O376" s="269"/>
      <c r="P376" s="2084"/>
    </row>
    <row r="377" spans="1:16" ht="13.8" thickBot="1" x14ac:dyDescent="0.3">
      <c r="A377" s="281"/>
      <c r="B377" s="2858"/>
      <c r="C377" s="280"/>
      <c r="D377" s="263"/>
      <c r="E377" s="2861"/>
      <c r="F377" s="2864"/>
      <c r="G377" s="2867"/>
      <c r="H377" s="988" t="s">
        <v>229</v>
      </c>
      <c r="I377" s="261"/>
      <c r="J377" s="261"/>
      <c r="K377" s="261"/>
      <c r="L377" s="260"/>
      <c r="M377" s="259"/>
      <c r="N377" s="258"/>
      <c r="O377" s="258"/>
      <c r="P377" s="257"/>
    </row>
    <row r="378" spans="1:16" ht="13.8" thickBot="1" x14ac:dyDescent="0.3">
      <c r="A378" s="250"/>
      <c r="B378" s="2859"/>
      <c r="C378" s="278"/>
      <c r="D378" s="277"/>
      <c r="E378" s="2862"/>
      <c r="F378" s="2865"/>
      <c r="G378" s="2868"/>
      <c r="H378" s="252" t="s">
        <v>7</v>
      </c>
      <c r="I378" s="251">
        <f>SUM(I373:I377)</f>
        <v>0</v>
      </c>
      <c r="J378" s="251">
        <f>SUM(J373:J377)</f>
        <v>0</v>
      </c>
      <c r="K378" s="251">
        <f>SUM(K373:K377)</f>
        <v>0</v>
      </c>
      <c r="L378" s="2085"/>
      <c r="M378" s="2086"/>
      <c r="N378" s="2087"/>
      <c r="O378" s="2087"/>
      <c r="P378" s="2088"/>
    </row>
    <row r="379" spans="1:16" ht="13.95" customHeight="1" thickBot="1" x14ac:dyDescent="0.3">
      <c r="A379" s="250" t="s">
        <v>59</v>
      </c>
      <c r="B379" s="249" t="s">
        <v>6</v>
      </c>
      <c r="C379" s="2853" t="s">
        <v>31</v>
      </c>
      <c r="D379" s="2853"/>
      <c r="E379" s="2853"/>
      <c r="F379" s="2853"/>
      <c r="G379" s="2854"/>
      <c r="H379" s="248" t="s">
        <v>7</v>
      </c>
      <c r="I379" s="247">
        <f>I366+I378</f>
        <v>300</v>
      </c>
      <c r="J379" s="247">
        <f>J366+J378</f>
        <v>0</v>
      </c>
      <c r="K379" s="247">
        <f>K366+K378</f>
        <v>0</v>
      </c>
      <c r="L379" s="246"/>
      <c r="M379" s="246"/>
      <c r="N379" s="246"/>
      <c r="O379" s="246"/>
      <c r="P379" s="245"/>
    </row>
    <row r="380" spans="1:16" ht="13.95" customHeight="1" thickBot="1" x14ac:dyDescent="0.3">
      <c r="A380" s="244" t="s">
        <v>59</v>
      </c>
      <c r="B380" s="244"/>
      <c r="C380" s="2843" t="s">
        <v>51</v>
      </c>
      <c r="D380" s="2843"/>
      <c r="E380" s="2843"/>
      <c r="F380" s="2843"/>
      <c r="G380" s="2844"/>
      <c r="H380" s="243" t="s">
        <v>7</v>
      </c>
      <c r="I380" s="242">
        <f>I379*1</f>
        <v>300</v>
      </c>
      <c r="J380" s="242">
        <f>J379*1</f>
        <v>0</v>
      </c>
      <c r="K380" s="242">
        <f>K379*1</f>
        <v>0</v>
      </c>
      <c r="L380" s="241"/>
      <c r="M380" s="241"/>
      <c r="N380" s="241"/>
      <c r="O380" s="241"/>
      <c r="P380" s="240"/>
    </row>
    <row r="381" spans="1:16" ht="23.4" customHeight="1" thickBot="1" x14ac:dyDescent="0.3">
      <c r="A381" s="215" t="s">
        <v>60</v>
      </c>
      <c r="B381" s="965"/>
      <c r="C381" s="966" t="s">
        <v>255</v>
      </c>
      <c r="D381" s="966"/>
      <c r="E381" s="2106"/>
      <c r="F381" s="966"/>
      <c r="G381" s="966"/>
      <c r="H381" s="966"/>
      <c r="I381" s="966"/>
      <c r="J381" s="966"/>
      <c r="K381" s="966"/>
      <c r="L381" s="967"/>
      <c r="M381" s="967"/>
      <c r="N381" s="966"/>
      <c r="O381" s="966"/>
      <c r="P381" s="968"/>
    </row>
    <row r="382" spans="1:16" ht="42" customHeight="1" thickBot="1" x14ac:dyDescent="0.3">
      <c r="A382" s="235"/>
      <c r="B382" s="234"/>
      <c r="C382" s="232"/>
      <c r="D382" s="232"/>
      <c r="E382" s="233"/>
      <c r="F382" s="232"/>
      <c r="G382" s="232"/>
      <c r="H382" s="232"/>
      <c r="I382" s="232"/>
      <c r="J382" s="232"/>
      <c r="K382" s="232"/>
      <c r="L382" s="231" t="s">
        <v>254</v>
      </c>
      <c r="M382" s="192" t="s">
        <v>69</v>
      </c>
      <c r="N382" s="191">
        <v>1</v>
      </c>
      <c r="O382" s="191">
        <v>1</v>
      </c>
      <c r="P382" s="2536">
        <v>2</v>
      </c>
    </row>
    <row r="383" spans="1:16" ht="14.4" thickBot="1" x14ac:dyDescent="0.3">
      <c r="A383" s="196" t="s">
        <v>60</v>
      </c>
      <c r="B383" s="230" t="s">
        <v>6</v>
      </c>
      <c r="C383" s="198" t="s">
        <v>253</v>
      </c>
      <c r="D383" s="197"/>
      <c r="E383" s="197"/>
      <c r="F383" s="197"/>
      <c r="G383" s="197"/>
      <c r="H383" s="197"/>
      <c r="I383" s="197"/>
      <c r="J383" s="197"/>
      <c r="K383" s="197"/>
      <c r="L383" s="197"/>
      <c r="M383" s="197"/>
      <c r="N383" s="197"/>
      <c r="O383" s="2827"/>
      <c r="P383" s="2828"/>
    </row>
    <row r="384" spans="1:16" ht="48" customHeight="1" thickBot="1" x14ac:dyDescent="0.3">
      <c r="A384" s="196"/>
      <c r="B384" s="195"/>
      <c r="C384" s="194"/>
      <c r="D384" s="194"/>
      <c r="E384" s="194"/>
      <c r="F384" s="194"/>
      <c r="G384" s="194"/>
      <c r="H384" s="194"/>
      <c r="I384" s="194"/>
      <c r="J384" s="194"/>
      <c r="K384" s="194"/>
      <c r="L384" s="193" t="s">
        <v>252</v>
      </c>
      <c r="M384" s="192" t="s">
        <v>69</v>
      </c>
      <c r="N384" s="191">
        <v>1</v>
      </c>
      <c r="O384" s="191">
        <v>1</v>
      </c>
      <c r="P384" s="227"/>
    </row>
    <row r="385" spans="1:16" ht="20.399999999999999" customHeight="1" x14ac:dyDescent="0.25">
      <c r="A385" s="226" t="s">
        <v>60</v>
      </c>
      <c r="B385" s="2782" t="s">
        <v>6</v>
      </c>
      <c r="C385" s="225" t="s">
        <v>6</v>
      </c>
      <c r="D385" s="994"/>
      <c r="E385" s="2817" t="s">
        <v>251</v>
      </c>
      <c r="F385" s="2930" t="s">
        <v>62</v>
      </c>
      <c r="G385" s="2791" t="s">
        <v>240</v>
      </c>
      <c r="H385" s="188" t="s">
        <v>48</v>
      </c>
      <c r="I385" s="170">
        <f t="shared" ref="I385:I390" si="25">I392+I399+I406+I413+I420</f>
        <v>1.6</v>
      </c>
      <c r="J385" s="170">
        <f t="shared" ref="J385:K389" si="26">J392+J399+J406+J413+J420</f>
        <v>0</v>
      </c>
      <c r="K385" s="170">
        <f t="shared" si="26"/>
        <v>0</v>
      </c>
      <c r="L385" s="168" t="s">
        <v>239</v>
      </c>
      <c r="M385" s="167" t="s">
        <v>69</v>
      </c>
      <c r="N385" s="182">
        <v>1</v>
      </c>
      <c r="O385" s="182">
        <v>1</v>
      </c>
      <c r="P385" s="2537">
        <v>2</v>
      </c>
    </row>
    <row r="386" spans="1:16" ht="13.8" x14ac:dyDescent="0.25">
      <c r="A386" s="224"/>
      <c r="B386" s="2783"/>
      <c r="C386" s="223"/>
      <c r="D386" s="995"/>
      <c r="E386" s="2818"/>
      <c r="F386" s="2931"/>
      <c r="G386" s="2792"/>
      <c r="H386" s="187" t="s">
        <v>57</v>
      </c>
      <c r="I386" s="219">
        <f t="shared" si="25"/>
        <v>521.70000000000005</v>
      </c>
      <c r="J386" s="219">
        <f t="shared" si="26"/>
        <v>70</v>
      </c>
      <c r="K386" s="219">
        <f t="shared" si="26"/>
        <v>0</v>
      </c>
      <c r="L386" s="1011" t="s">
        <v>250</v>
      </c>
      <c r="M386" s="180" t="s">
        <v>69</v>
      </c>
      <c r="N386" s="158">
        <v>1</v>
      </c>
      <c r="O386" s="158">
        <v>1</v>
      </c>
      <c r="P386" s="220"/>
    </row>
    <row r="387" spans="1:16" ht="13.8" x14ac:dyDescent="0.25">
      <c r="A387" s="224"/>
      <c r="B387" s="2783"/>
      <c r="C387" s="223"/>
      <c r="D387" s="995"/>
      <c r="E387" s="2818"/>
      <c r="F387" s="2931"/>
      <c r="G387" s="2792"/>
      <c r="H387" s="187" t="s">
        <v>230</v>
      </c>
      <c r="I387" s="219">
        <f t="shared" si="25"/>
        <v>0</v>
      </c>
      <c r="J387" s="219">
        <f t="shared" si="26"/>
        <v>0</v>
      </c>
      <c r="K387" s="219">
        <f t="shared" si="26"/>
        <v>0</v>
      </c>
      <c r="L387" s="1011"/>
      <c r="M387" s="180"/>
      <c r="N387" s="158"/>
      <c r="O387" s="158"/>
      <c r="P387" s="220"/>
    </row>
    <row r="388" spans="1:16" ht="13.8" x14ac:dyDescent="0.25">
      <c r="A388" s="224"/>
      <c r="B388" s="2783"/>
      <c r="C388" s="223"/>
      <c r="D388" s="995"/>
      <c r="E388" s="2818"/>
      <c r="F388" s="2931"/>
      <c r="G388" s="2792"/>
      <c r="H388" s="187" t="s">
        <v>55</v>
      </c>
      <c r="I388" s="163">
        <f t="shared" si="25"/>
        <v>1100.3000000000002</v>
      </c>
      <c r="J388" s="163">
        <f t="shared" si="26"/>
        <v>5386</v>
      </c>
      <c r="K388" s="163">
        <f t="shared" si="26"/>
        <v>566.70000000000005</v>
      </c>
      <c r="L388" s="1011"/>
      <c r="M388" s="180"/>
      <c r="N388" s="158"/>
      <c r="O388" s="158"/>
      <c r="P388" s="220"/>
    </row>
    <row r="389" spans="1:16" ht="13.8" x14ac:dyDescent="0.25">
      <c r="A389" s="224"/>
      <c r="B389" s="2783"/>
      <c r="C389" s="223"/>
      <c r="D389" s="995"/>
      <c r="E389" s="2818"/>
      <c r="F389" s="2931"/>
      <c r="G389" s="2792"/>
      <c r="H389" s="187" t="s">
        <v>229</v>
      </c>
      <c r="I389" s="219">
        <f t="shared" si="25"/>
        <v>557</v>
      </c>
      <c r="J389" s="219">
        <f t="shared" si="26"/>
        <v>0</v>
      </c>
      <c r="K389" s="219">
        <f t="shared" si="26"/>
        <v>0</v>
      </c>
      <c r="L389" s="1010"/>
      <c r="M389" s="177"/>
      <c r="N389" s="176"/>
      <c r="O389" s="176"/>
      <c r="P389" s="175"/>
    </row>
    <row r="390" spans="1:16" ht="14.4" thickBot="1" x14ac:dyDescent="0.3">
      <c r="A390" s="224"/>
      <c r="B390" s="2783"/>
      <c r="C390" s="223"/>
      <c r="D390" s="995"/>
      <c r="E390" s="2818"/>
      <c r="F390" s="2931"/>
      <c r="G390" s="2792"/>
      <c r="H390" s="222" t="s">
        <v>56</v>
      </c>
      <c r="I390" s="163">
        <f t="shared" si="25"/>
        <v>0</v>
      </c>
      <c r="J390" s="163">
        <f t="shared" ref="J390:K390" si="27">J397+J404+J411+J418+J425</f>
        <v>0</v>
      </c>
      <c r="K390" s="163">
        <f t="shared" si="27"/>
        <v>0</v>
      </c>
      <c r="L390" s="1015"/>
      <c r="M390" s="154"/>
      <c r="N390" s="172"/>
      <c r="O390" s="172"/>
      <c r="P390" s="217"/>
    </row>
    <row r="391" spans="1:16" ht="14.4" thickBot="1" x14ac:dyDescent="0.3">
      <c r="A391" s="952"/>
      <c r="B391" s="2784"/>
      <c r="C391" s="221"/>
      <c r="D391" s="996"/>
      <c r="E391" s="2819"/>
      <c r="F391" s="2932"/>
      <c r="G391" s="2793"/>
      <c r="H391" s="153" t="s">
        <v>7</v>
      </c>
      <c r="I391" s="152">
        <f>SUM(I385:I390)</f>
        <v>2180.6000000000004</v>
      </c>
      <c r="J391" s="152">
        <f t="shared" ref="J391:K391" si="28">SUM(J385:J390)</f>
        <v>5456</v>
      </c>
      <c r="K391" s="152">
        <f t="shared" si="28"/>
        <v>566.70000000000005</v>
      </c>
      <c r="L391" s="339"/>
      <c r="M391" s="338"/>
      <c r="N391" s="289"/>
      <c r="O391" s="289"/>
      <c r="P391" s="337"/>
    </row>
    <row r="392" spans="1:16" ht="13.95" customHeight="1" x14ac:dyDescent="0.25">
      <c r="A392" s="1000"/>
      <c r="B392" s="1003"/>
      <c r="C392" s="994"/>
      <c r="D392" s="953"/>
      <c r="E392" s="2817" t="s">
        <v>420</v>
      </c>
      <c r="F392" s="2788" t="s">
        <v>62</v>
      </c>
      <c r="G392" s="2791" t="s">
        <v>248</v>
      </c>
      <c r="H392" s="171" t="s">
        <v>48</v>
      </c>
      <c r="I392" s="170"/>
      <c r="J392" s="170"/>
      <c r="K392" s="169"/>
      <c r="L392" s="168" t="s">
        <v>237</v>
      </c>
      <c r="M392" s="167" t="s">
        <v>69</v>
      </c>
      <c r="N392" s="182"/>
      <c r="O392" s="182">
        <v>1</v>
      </c>
      <c r="P392" s="181"/>
    </row>
    <row r="393" spans="1:16" ht="13.8" x14ac:dyDescent="0.25">
      <c r="A393" s="1001"/>
      <c r="B393" s="993"/>
      <c r="C393" s="995"/>
      <c r="D393" s="954"/>
      <c r="E393" s="2818"/>
      <c r="F393" s="2789"/>
      <c r="G393" s="2792"/>
      <c r="H393" s="164" t="s">
        <v>57</v>
      </c>
      <c r="I393" s="163">
        <v>521.70000000000005</v>
      </c>
      <c r="J393" s="163">
        <v>70</v>
      </c>
      <c r="K393" s="162">
        <v>0</v>
      </c>
      <c r="L393" s="161" t="s">
        <v>249</v>
      </c>
      <c r="M393" s="160" t="s">
        <v>69</v>
      </c>
      <c r="N393" s="158"/>
      <c r="O393" s="158">
        <v>1</v>
      </c>
      <c r="P393" s="220"/>
    </row>
    <row r="394" spans="1:16" ht="13.8" x14ac:dyDescent="0.25">
      <c r="A394" s="1001"/>
      <c r="B394" s="993"/>
      <c r="C394" s="995"/>
      <c r="D394" s="954"/>
      <c r="E394" s="2818"/>
      <c r="F394" s="2789"/>
      <c r="G394" s="2792"/>
      <c r="H394" s="164" t="s">
        <v>230</v>
      </c>
      <c r="I394" s="163"/>
      <c r="J394" s="163"/>
      <c r="K394" s="162"/>
      <c r="L394" s="1011"/>
      <c r="M394" s="180"/>
      <c r="N394" s="158"/>
      <c r="O394" s="158"/>
      <c r="P394" s="220"/>
    </row>
    <row r="395" spans="1:16" ht="13.8" x14ac:dyDescent="0.25">
      <c r="A395" s="1001"/>
      <c r="B395" s="993"/>
      <c r="C395" s="995"/>
      <c r="D395" s="954"/>
      <c r="E395" s="2818"/>
      <c r="F395" s="2789"/>
      <c r="G395" s="2792"/>
      <c r="H395" s="164" t="s">
        <v>55</v>
      </c>
      <c r="I395" s="163"/>
      <c r="J395" s="163"/>
      <c r="K395" s="162"/>
      <c r="L395" s="1011"/>
      <c r="M395" s="180"/>
      <c r="N395" s="158"/>
      <c r="O395" s="158"/>
      <c r="P395" s="220"/>
    </row>
    <row r="396" spans="1:16" ht="13.8" x14ac:dyDescent="0.25">
      <c r="A396" s="1001"/>
      <c r="B396" s="993"/>
      <c r="C396" s="995"/>
      <c r="D396" s="954"/>
      <c r="E396" s="2818"/>
      <c r="F396" s="2789"/>
      <c r="G396" s="2792"/>
      <c r="H396" s="164" t="s">
        <v>229</v>
      </c>
      <c r="I396" s="219">
        <v>557</v>
      </c>
      <c r="J396" s="219"/>
      <c r="K396" s="218">
        <v>0</v>
      </c>
      <c r="L396" s="1010"/>
      <c r="M396" s="177"/>
      <c r="N396" s="176"/>
      <c r="O396" s="176"/>
      <c r="P396" s="175"/>
    </row>
    <row r="397" spans="1:16" ht="14.4" thickBot="1" x14ac:dyDescent="0.3">
      <c r="A397" s="1001"/>
      <c r="B397" s="993"/>
      <c r="C397" s="995"/>
      <c r="D397" s="954"/>
      <c r="E397" s="2818"/>
      <c r="F397" s="2789"/>
      <c r="G397" s="2792"/>
      <c r="H397" s="174" t="s">
        <v>56</v>
      </c>
      <c r="I397" s="156">
        <v>0</v>
      </c>
      <c r="J397" s="156"/>
      <c r="K397" s="155"/>
      <c r="L397" s="1015"/>
      <c r="M397" s="154"/>
      <c r="N397" s="172"/>
      <c r="O397" s="172"/>
      <c r="P397" s="217"/>
    </row>
    <row r="398" spans="1:16" ht="14.4" thickBot="1" x14ac:dyDescent="0.3">
      <c r="A398" s="1002"/>
      <c r="B398" s="1004"/>
      <c r="C398" s="1014"/>
      <c r="D398" s="955"/>
      <c r="E398" s="2819"/>
      <c r="F398" s="2790"/>
      <c r="G398" s="2793"/>
      <c r="H398" s="153" t="s">
        <v>7</v>
      </c>
      <c r="I398" s="152">
        <f>SUM(I392:I397)</f>
        <v>1078.7</v>
      </c>
      <c r="J398" s="152">
        <f t="shared" ref="J398:K398" si="29">SUM(J392:J397)</f>
        <v>70</v>
      </c>
      <c r="K398" s="152">
        <f t="shared" si="29"/>
        <v>0</v>
      </c>
      <c r="L398" s="339"/>
      <c r="M398" s="338"/>
      <c r="N398" s="289"/>
      <c r="O398" s="289"/>
      <c r="P398" s="337"/>
    </row>
    <row r="399" spans="1:16" ht="13.95" customHeight="1" x14ac:dyDescent="0.25">
      <c r="A399" s="1000"/>
      <c r="B399" s="1003"/>
      <c r="C399" s="994"/>
      <c r="D399" s="953"/>
      <c r="E399" s="2817" t="s">
        <v>421</v>
      </c>
      <c r="F399" s="2788" t="s">
        <v>62</v>
      </c>
      <c r="G399" s="2791" t="s">
        <v>240</v>
      </c>
      <c r="H399" s="171" t="s">
        <v>48</v>
      </c>
      <c r="I399" s="170"/>
      <c r="J399" s="170"/>
      <c r="K399" s="169"/>
      <c r="L399" s="168"/>
      <c r="M399" s="167"/>
      <c r="N399" s="182"/>
      <c r="O399" s="182"/>
      <c r="P399" s="181"/>
    </row>
    <row r="400" spans="1:16" ht="13.8" x14ac:dyDescent="0.25">
      <c r="A400" s="1001"/>
      <c r="B400" s="993"/>
      <c r="C400" s="995"/>
      <c r="D400" s="954"/>
      <c r="E400" s="2818"/>
      <c r="F400" s="2789"/>
      <c r="G400" s="2792"/>
      <c r="H400" s="164" t="s">
        <v>57</v>
      </c>
      <c r="I400" s="163"/>
      <c r="J400" s="163"/>
      <c r="K400" s="162"/>
      <c r="L400" s="161"/>
      <c r="M400" s="160"/>
      <c r="N400" s="158"/>
      <c r="O400" s="158"/>
      <c r="P400" s="220"/>
    </row>
    <row r="401" spans="1:16" ht="13.8" x14ac:dyDescent="0.25">
      <c r="A401" s="1001"/>
      <c r="B401" s="993"/>
      <c r="C401" s="995"/>
      <c r="D401" s="954"/>
      <c r="E401" s="2818"/>
      <c r="F401" s="2789"/>
      <c r="G401" s="2792"/>
      <c r="H401" s="164" t="s">
        <v>230</v>
      </c>
      <c r="I401" s="163"/>
      <c r="J401" s="163"/>
      <c r="K401" s="162"/>
      <c r="L401" s="1011"/>
      <c r="M401" s="180"/>
      <c r="N401" s="158"/>
      <c r="O401" s="158"/>
      <c r="P401" s="220"/>
    </row>
    <row r="402" spans="1:16" ht="13.8" x14ac:dyDescent="0.25">
      <c r="A402" s="1001"/>
      <c r="B402" s="993"/>
      <c r="C402" s="995"/>
      <c r="D402" s="954"/>
      <c r="E402" s="2818"/>
      <c r="F402" s="2789"/>
      <c r="G402" s="2792"/>
      <c r="H402" s="164" t="s">
        <v>55</v>
      </c>
      <c r="I402" s="163">
        <v>6.1</v>
      </c>
      <c r="J402" s="163"/>
      <c r="K402" s="162"/>
      <c r="L402" s="1011"/>
      <c r="M402" s="180"/>
      <c r="N402" s="158"/>
      <c r="O402" s="158"/>
      <c r="P402" s="220"/>
    </row>
    <row r="403" spans="1:16" ht="13.8" x14ac:dyDescent="0.25">
      <c r="A403" s="1001"/>
      <c r="B403" s="993"/>
      <c r="C403" s="995"/>
      <c r="D403" s="954"/>
      <c r="E403" s="2818"/>
      <c r="F403" s="2789"/>
      <c r="G403" s="2792"/>
      <c r="H403" s="164" t="s">
        <v>229</v>
      </c>
      <c r="I403" s="219"/>
      <c r="J403" s="219"/>
      <c r="K403" s="218"/>
      <c r="L403" s="1010"/>
      <c r="M403" s="177"/>
      <c r="N403" s="176"/>
      <c r="O403" s="176"/>
      <c r="P403" s="175"/>
    </row>
    <row r="404" spans="1:16" ht="14.4" thickBot="1" x14ac:dyDescent="0.3">
      <c r="A404" s="1001"/>
      <c r="B404" s="993"/>
      <c r="C404" s="995"/>
      <c r="D404" s="954"/>
      <c r="E404" s="2818"/>
      <c r="F404" s="2789"/>
      <c r="G404" s="2792"/>
      <c r="H404" s="174" t="s">
        <v>56</v>
      </c>
      <c r="I404" s="156"/>
      <c r="J404" s="156"/>
      <c r="K404" s="155"/>
      <c r="L404" s="1015"/>
      <c r="M404" s="154"/>
      <c r="N404" s="172"/>
      <c r="O404" s="172"/>
      <c r="P404" s="217"/>
    </row>
    <row r="405" spans="1:16" ht="14.4" thickBot="1" x14ac:dyDescent="0.3">
      <c r="A405" s="1002"/>
      <c r="B405" s="1004"/>
      <c r="C405" s="1014"/>
      <c r="D405" s="955"/>
      <c r="E405" s="2819"/>
      <c r="F405" s="2790"/>
      <c r="G405" s="2793"/>
      <c r="H405" s="153" t="s">
        <v>7</v>
      </c>
      <c r="I405" s="152">
        <f>SUM(I399:I404)</f>
        <v>6.1</v>
      </c>
      <c r="J405" s="152">
        <f t="shared" ref="J405:K405" si="30">SUM(J399:J404)</f>
        <v>0</v>
      </c>
      <c r="K405" s="152">
        <f t="shared" si="30"/>
        <v>0</v>
      </c>
      <c r="L405" s="339"/>
      <c r="M405" s="338"/>
      <c r="N405" s="289"/>
      <c r="O405" s="289"/>
      <c r="P405" s="337"/>
    </row>
    <row r="406" spans="1:16" ht="13.95" customHeight="1" x14ac:dyDescent="0.25">
      <c r="A406" s="1000"/>
      <c r="B406" s="1003"/>
      <c r="C406" s="994"/>
      <c r="D406" s="953"/>
      <c r="E406" s="2933" t="s">
        <v>422</v>
      </c>
      <c r="F406" s="2788" t="s">
        <v>62</v>
      </c>
      <c r="G406" s="2791" t="s">
        <v>247</v>
      </c>
      <c r="H406" s="171" t="s">
        <v>48</v>
      </c>
      <c r="I406" s="2230">
        <v>1.6</v>
      </c>
      <c r="J406" s="170"/>
      <c r="K406" s="169"/>
      <c r="L406" s="168" t="s">
        <v>237</v>
      </c>
      <c r="M406" s="167" t="s">
        <v>69</v>
      </c>
      <c r="N406" s="182">
        <v>1</v>
      </c>
      <c r="O406" s="182"/>
      <c r="P406" s="181"/>
    </row>
    <row r="407" spans="1:16" ht="15" customHeight="1" x14ac:dyDescent="0.25">
      <c r="A407" s="1001"/>
      <c r="B407" s="993"/>
      <c r="C407" s="995"/>
      <c r="D407" s="954"/>
      <c r="E407" s="2934"/>
      <c r="F407" s="2789"/>
      <c r="G407" s="2792"/>
      <c r="H407" s="164" t="s">
        <v>57</v>
      </c>
      <c r="I407" s="510"/>
      <c r="J407" s="163"/>
      <c r="K407" s="162"/>
      <c r="L407" s="2936" t="s">
        <v>246</v>
      </c>
      <c r="M407" s="160" t="s">
        <v>69</v>
      </c>
      <c r="N407" s="1012">
        <v>1</v>
      </c>
      <c r="O407" s="158"/>
      <c r="P407" s="220"/>
    </row>
    <row r="408" spans="1:16" ht="13.8" x14ac:dyDescent="0.25">
      <c r="A408" s="1001"/>
      <c r="B408" s="993"/>
      <c r="C408" s="995"/>
      <c r="D408" s="954"/>
      <c r="E408" s="2934"/>
      <c r="F408" s="2789"/>
      <c r="G408" s="2792"/>
      <c r="H408" s="164" t="s">
        <v>230</v>
      </c>
      <c r="I408" s="163"/>
      <c r="J408" s="163"/>
      <c r="K408" s="162"/>
      <c r="L408" s="2937"/>
      <c r="M408" s="180"/>
      <c r="N408" s="158"/>
      <c r="O408" s="158"/>
      <c r="P408" s="220"/>
    </row>
    <row r="409" spans="1:16" ht="13.8" x14ac:dyDescent="0.25">
      <c r="A409" s="1001"/>
      <c r="B409" s="993"/>
      <c r="C409" s="995"/>
      <c r="D409" s="954"/>
      <c r="E409" s="2934"/>
      <c r="F409" s="2789"/>
      <c r="G409" s="2792"/>
      <c r="H409" s="164" t="s">
        <v>55</v>
      </c>
      <c r="I409" s="163">
        <v>101</v>
      </c>
      <c r="J409" s="163">
        <v>0</v>
      </c>
      <c r="K409" s="162">
        <v>0</v>
      </c>
      <c r="L409" s="2938"/>
      <c r="M409" s="180"/>
      <c r="N409" s="158"/>
      <c r="O409" s="158"/>
      <c r="P409" s="220"/>
    </row>
    <row r="410" spans="1:16" ht="13.8" x14ac:dyDescent="0.25">
      <c r="A410" s="1001"/>
      <c r="B410" s="993"/>
      <c r="C410" s="995"/>
      <c r="D410" s="954"/>
      <c r="E410" s="2934"/>
      <c r="F410" s="2789"/>
      <c r="G410" s="2792"/>
      <c r="H410" s="164" t="s">
        <v>229</v>
      </c>
      <c r="I410" s="219"/>
      <c r="J410" s="219"/>
      <c r="K410" s="218"/>
      <c r="L410" s="2939"/>
      <c r="M410" s="177"/>
      <c r="N410" s="176"/>
      <c r="O410" s="176"/>
      <c r="P410" s="175"/>
    </row>
    <row r="411" spans="1:16" ht="14.4" thickBot="1" x14ac:dyDescent="0.3">
      <c r="A411" s="1001"/>
      <c r="B411" s="993"/>
      <c r="C411" s="995"/>
      <c r="D411" s="954"/>
      <c r="E411" s="2934"/>
      <c r="F411" s="2789"/>
      <c r="G411" s="2792"/>
      <c r="H411" s="174" t="s">
        <v>56</v>
      </c>
      <c r="I411" s="156"/>
      <c r="J411" s="156"/>
      <c r="K411" s="155"/>
      <c r="L411" s="2142"/>
      <c r="M411" s="154"/>
      <c r="N411" s="172"/>
      <c r="O411" s="172"/>
      <c r="P411" s="217"/>
    </row>
    <row r="412" spans="1:16" ht="14.4" thickBot="1" x14ac:dyDescent="0.3">
      <c r="A412" s="1002"/>
      <c r="B412" s="1004"/>
      <c r="C412" s="1014"/>
      <c r="D412" s="955"/>
      <c r="E412" s="2935"/>
      <c r="F412" s="2790"/>
      <c r="G412" s="2793"/>
      <c r="H412" s="153" t="s">
        <v>7</v>
      </c>
      <c r="I412" s="152">
        <f>SUM(I406:I411)</f>
        <v>102.6</v>
      </c>
      <c r="J412" s="152">
        <f t="shared" ref="J412:K412" si="31">SUM(J406:J411)</f>
        <v>0</v>
      </c>
      <c r="K412" s="152">
        <f t="shared" si="31"/>
        <v>0</v>
      </c>
      <c r="L412" s="339"/>
      <c r="M412" s="338"/>
      <c r="N412" s="289"/>
      <c r="O412" s="289"/>
      <c r="P412" s="337"/>
    </row>
    <row r="413" spans="1:16" ht="13.8" customHeight="1" x14ac:dyDescent="0.25">
      <c r="A413" s="1000"/>
      <c r="B413" s="1003"/>
      <c r="C413" s="2250"/>
      <c r="D413" s="2251"/>
      <c r="E413" s="2933" t="s">
        <v>883</v>
      </c>
      <c r="F413" s="2788" t="s">
        <v>62</v>
      </c>
      <c r="G413" s="2791" t="s">
        <v>83</v>
      </c>
      <c r="H413" s="171" t="s">
        <v>48</v>
      </c>
      <c r="I413" s="2230"/>
      <c r="J413" s="2230"/>
      <c r="K413" s="2231"/>
      <c r="L413" s="2232" t="s">
        <v>237</v>
      </c>
      <c r="M413" s="2233" t="s">
        <v>69</v>
      </c>
      <c r="N413" s="166"/>
      <c r="O413" s="166"/>
      <c r="P413" s="165">
        <v>1</v>
      </c>
    </row>
    <row r="414" spans="1:16" ht="13.8" customHeight="1" x14ac:dyDescent="0.25">
      <c r="A414" s="1001"/>
      <c r="B414" s="993"/>
      <c r="C414" s="2252"/>
      <c r="D414" s="2253"/>
      <c r="E414" s="2934"/>
      <c r="F414" s="2789"/>
      <c r="G414" s="2792"/>
      <c r="H414" s="164" t="s">
        <v>57</v>
      </c>
      <c r="I414" s="2254"/>
      <c r="J414" s="2234"/>
      <c r="K414" s="2235"/>
      <c r="L414" s="2268"/>
      <c r="M414" s="2237"/>
      <c r="N414" s="2255"/>
      <c r="O414" s="159"/>
      <c r="P414" s="1013"/>
    </row>
    <row r="415" spans="1:16" ht="13.8" x14ac:dyDescent="0.25">
      <c r="A415" s="1001"/>
      <c r="B415" s="993"/>
      <c r="C415" s="2252"/>
      <c r="D415" s="2253"/>
      <c r="E415" s="2934"/>
      <c r="F415" s="2789"/>
      <c r="G415" s="2792"/>
      <c r="H415" s="164" t="s">
        <v>230</v>
      </c>
      <c r="I415" s="2234"/>
      <c r="J415" s="2234"/>
      <c r="K415" s="2235"/>
      <c r="L415" s="2270"/>
      <c r="M415" s="2239"/>
      <c r="N415" s="159"/>
      <c r="O415" s="159"/>
      <c r="P415" s="1013"/>
    </row>
    <row r="416" spans="1:16" ht="13.8" x14ac:dyDescent="0.25">
      <c r="A416" s="1001"/>
      <c r="B416" s="993"/>
      <c r="C416" s="2252"/>
      <c r="D416" s="2253"/>
      <c r="E416" s="2934"/>
      <c r="F416" s="2789"/>
      <c r="G416" s="2792"/>
      <c r="H416" s="164" t="s">
        <v>55</v>
      </c>
      <c r="I416" s="2234">
        <v>210</v>
      </c>
      <c r="J416" s="2234">
        <v>35</v>
      </c>
      <c r="K416" s="2235">
        <v>35</v>
      </c>
      <c r="L416" s="2940"/>
      <c r="M416" s="2239"/>
      <c r="N416" s="159"/>
      <c r="O416" s="159"/>
      <c r="P416" s="1013"/>
    </row>
    <row r="417" spans="1:16" ht="13.8" x14ac:dyDescent="0.25">
      <c r="A417" s="1001"/>
      <c r="B417" s="993"/>
      <c r="C417" s="2252"/>
      <c r="D417" s="2253"/>
      <c r="E417" s="2934"/>
      <c r="F417" s="2789"/>
      <c r="G417" s="2792"/>
      <c r="H417" s="164" t="s">
        <v>229</v>
      </c>
      <c r="I417" s="2240"/>
      <c r="J417" s="2240"/>
      <c r="K417" s="2241"/>
      <c r="L417" s="2941"/>
      <c r="M417" s="2256"/>
      <c r="N417" s="2257"/>
      <c r="O417" s="2257"/>
      <c r="P417" s="2258"/>
    </row>
    <row r="418" spans="1:16" ht="14.4" thickBot="1" x14ac:dyDescent="0.3">
      <c r="A418" s="1001"/>
      <c r="B418" s="993"/>
      <c r="C418" s="2252"/>
      <c r="D418" s="2253"/>
      <c r="E418" s="2934"/>
      <c r="F418" s="2789"/>
      <c r="G418" s="2792"/>
      <c r="H418" s="174" t="s">
        <v>56</v>
      </c>
      <c r="I418" s="2263"/>
      <c r="J418" s="2263"/>
      <c r="K418" s="2264"/>
      <c r="L418" s="2262"/>
      <c r="M418" s="2265"/>
      <c r="N418" s="2266"/>
      <c r="O418" s="2266"/>
      <c r="P418" s="2267"/>
    </row>
    <row r="419" spans="1:16" ht="14.4" thickBot="1" x14ac:dyDescent="0.3">
      <c r="A419" s="1002"/>
      <c r="B419" s="1004"/>
      <c r="C419" s="2259"/>
      <c r="D419" s="2260"/>
      <c r="E419" s="2935"/>
      <c r="F419" s="2790"/>
      <c r="G419" s="2793"/>
      <c r="H419" s="153" t="s">
        <v>7</v>
      </c>
      <c r="I419" s="2261">
        <f>SUM(I413:I418)</f>
        <v>210</v>
      </c>
      <c r="J419" s="2261">
        <f t="shared" ref="J419:K419" si="32">SUM(J413:J418)</f>
        <v>35</v>
      </c>
      <c r="K419" s="2261">
        <f t="shared" si="32"/>
        <v>35</v>
      </c>
      <c r="L419" s="151"/>
      <c r="M419" s="150"/>
      <c r="N419" s="149"/>
      <c r="O419" s="149"/>
      <c r="P419" s="148"/>
    </row>
    <row r="420" spans="1:16" ht="13.8" customHeight="1" x14ac:dyDescent="0.25">
      <c r="A420" s="1000"/>
      <c r="B420" s="1003"/>
      <c r="C420" s="2250"/>
      <c r="D420" s="2251"/>
      <c r="E420" s="2933" t="s">
        <v>884</v>
      </c>
      <c r="F420" s="2788" t="s">
        <v>62</v>
      </c>
      <c r="G420" s="2791" t="s">
        <v>83</v>
      </c>
      <c r="H420" s="171" t="s">
        <v>48</v>
      </c>
      <c r="I420" s="2230"/>
      <c r="J420" s="2230"/>
      <c r="K420" s="2231"/>
      <c r="L420" s="2232" t="s">
        <v>237</v>
      </c>
      <c r="M420" s="2233" t="s">
        <v>69</v>
      </c>
      <c r="N420" s="166"/>
      <c r="O420" s="166"/>
      <c r="P420" s="165">
        <v>1</v>
      </c>
    </row>
    <row r="421" spans="1:16" ht="13.8" x14ac:dyDescent="0.25">
      <c r="A421" s="1001"/>
      <c r="B421" s="993"/>
      <c r="C421" s="2252"/>
      <c r="D421" s="2253"/>
      <c r="E421" s="2934"/>
      <c r="F421" s="2789"/>
      <c r="G421" s="2792"/>
      <c r="H421" s="164" t="s">
        <v>57</v>
      </c>
      <c r="I421" s="2254"/>
      <c r="J421" s="2234"/>
      <c r="K421" s="2235"/>
      <c r="L421" s="2268"/>
      <c r="M421" s="2237"/>
      <c r="N421" s="2255"/>
      <c r="O421" s="159"/>
      <c r="P421" s="1013"/>
    </row>
    <row r="422" spans="1:16" ht="13.8" x14ac:dyDescent="0.25">
      <c r="A422" s="1001"/>
      <c r="B422" s="993"/>
      <c r="C422" s="2252"/>
      <c r="D422" s="2253"/>
      <c r="E422" s="2934"/>
      <c r="F422" s="2789"/>
      <c r="G422" s="2792"/>
      <c r="H422" s="164" t="s">
        <v>230</v>
      </c>
      <c r="I422" s="2234"/>
      <c r="J422" s="2234"/>
      <c r="K422" s="2235"/>
      <c r="L422" s="2270"/>
      <c r="M422" s="2239"/>
      <c r="N422" s="159"/>
      <c r="O422" s="159"/>
      <c r="P422" s="1013"/>
    </row>
    <row r="423" spans="1:16" ht="13.8" x14ac:dyDescent="0.25">
      <c r="A423" s="1001"/>
      <c r="B423" s="993"/>
      <c r="C423" s="2252"/>
      <c r="D423" s="2253"/>
      <c r="E423" s="2934"/>
      <c r="F423" s="2789"/>
      <c r="G423" s="2792"/>
      <c r="H423" s="164" t="s">
        <v>55</v>
      </c>
      <c r="I423" s="2234">
        <v>783.2</v>
      </c>
      <c r="J423" s="2234">
        <v>5351</v>
      </c>
      <c r="K423" s="2235">
        <v>531.70000000000005</v>
      </c>
      <c r="L423" s="2269"/>
      <c r="M423" s="2239"/>
      <c r="N423" s="159"/>
      <c r="O423" s="159"/>
      <c r="P423" s="1013"/>
    </row>
    <row r="424" spans="1:16" ht="13.8" x14ac:dyDescent="0.25">
      <c r="A424" s="1001"/>
      <c r="B424" s="993"/>
      <c r="C424" s="2252"/>
      <c r="D424" s="2253"/>
      <c r="E424" s="2934"/>
      <c r="F424" s="2789"/>
      <c r="G424" s="2792"/>
      <c r="H424" s="164" t="s">
        <v>229</v>
      </c>
      <c r="I424" s="2240"/>
      <c r="J424" s="2240"/>
      <c r="K424" s="2241"/>
      <c r="L424" s="2270"/>
      <c r="M424" s="2256"/>
      <c r="N424" s="2257"/>
      <c r="O424" s="2257"/>
      <c r="P424" s="2258"/>
    </row>
    <row r="425" spans="1:16" ht="14.4" thickBot="1" x14ac:dyDescent="0.3">
      <c r="A425" s="1001"/>
      <c r="B425" s="993"/>
      <c r="C425" s="2252"/>
      <c r="D425" s="2253"/>
      <c r="E425" s="2934"/>
      <c r="F425" s="2789"/>
      <c r="G425" s="2792"/>
      <c r="H425" s="174" t="s">
        <v>56</v>
      </c>
      <c r="I425" s="2263"/>
      <c r="J425" s="2263"/>
      <c r="K425" s="2264"/>
      <c r="L425" s="2262"/>
      <c r="M425" s="2265"/>
      <c r="N425" s="2266"/>
      <c r="O425" s="2266"/>
      <c r="P425" s="2267"/>
    </row>
    <row r="426" spans="1:16" ht="14.4" thickBot="1" x14ac:dyDescent="0.3">
      <c r="A426" s="1002"/>
      <c r="B426" s="1004"/>
      <c r="C426" s="2259"/>
      <c r="D426" s="2260"/>
      <c r="E426" s="2935"/>
      <c r="F426" s="2790"/>
      <c r="G426" s="2793"/>
      <c r="H426" s="153" t="s">
        <v>7</v>
      </c>
      <c r="I426" s="2261">
        <f>SUM(I420:I425)</f>
        <v>783.2</v>
      </c>
      <c r="J426" s="2261">
        <f t="shared" ref="J426:K426" si="33">SUM(J420:J425)</f>
        <v>5351</v>
      </c>
      <c r="K426" s="2261">
        <f t="shared" si="33"/>
        <v>531.70000000000005</v>
      </c>
      <c r="L426" s="151"/>
      <c r="M426" s="150"/>
      <c r="N426" s="149"/>
      <c r="O426" s="149"/>
      <c r="P426" s="148"/>
    </row>
    <row r="427" spans="1:16" ht="14.4" customHeight="1" thickBot="1" x14ac:dyDescent="0.3">
      <c r="A427" s="952" t="s">
        <v>60</v>
      </c>
      <c r="B427" s="147" t="s">
        <v>6</v>
      </c>
      <c r="C427" s="2823" t="s">
        <v>31</v>
      </c>
      <c r="D427" s="2823"/>
      <c r="E427" s="2823"/>
      <c r="F427" s="2823"/>
      <c r="G427" s="2824"/>
      <c r="H427" s="146" t="s">
        <v>7</v>
      </c>
      <c r="I427" s="145">
        <f>I391*1</f>
        <v>2180.6000000000004</v>
      </c>
      <c r="J427" s="145">
        <f t="shared" ref="J427:K427" si="34">J391*1</f>
        <v>5456</v>
      </c>
      <c r="K427" s="145">
        <f t="shared" si="34"/>
        <v>566.70000000000005</v>
      </c>
      <c r="L427" s="144"/>
      <c r="M427" s="144"/>
      <c r="N427" s="144"/>
      <c r="O427" s="144"/>
      <c r="P427" s="143"/>
    </row>
    <row r="428" spans="1:16" ht="14.4" customHeight="1" thickBot="1" x14ac:dyDescent="0.3">
      <c r="A428" s="142" t="s">
        <v>60</v>
      </c>
      <c r="B428" s="142"/>
      <c r="C428" s="2825" t="s">
        <v>51</v>
      </c>
      <c r="D428" s="2825"/>
      <c r="E428" s="2825"/>
      <c r="F428" s="2825"/>
      <c r="G428" s="2826"/>
      <c r="H428" s="141" t="s">
        <v>7</v>
      </c>
      <c r="I428" s="140">
        <f>I427*1</f>
        <v>2180.6000000000004</v>
      </c>
      <c r="J428" s="140">
        <f t="shared" ref="J428:K428" si="35">J427*1</f>
        <v>5456</v>
      </c>
      <c r="K428" s="140">
        <f t="shared" si="35"/>
        <v>566.70000000000005</v>
      </c>
      <c r="L428" s="139"/>
      <c r="M428" s="139"/>
      <c r="N428" s="139"/>
      <c r="O428" s="139"/>
      <c r="P428" s="138"/>
    </row>
    <row r="429" spans="1:16" ht="14.4" thickBot="1" x14ac:dyDescent="0.3">
      <c r="A429" s="215" t="s">
        <v>61</v>
      </c>
      <c r="B429" s="214"/>
      <c r="C429" s="210" t="s">
        <v>245</v>
      </c>
      <c r="D429" s="211"/>
      <c r="E429" s="213"/>
      <c r="F429" s="211"/>
      <c r="G429" s="211"/>
      <c r="H429" s="211"/>
      <c r="I429" s="211"/>
      <c r="J429" s="210"/>
      <c r="K429" s="211"/>
      <c r="L429" s="212"/>
      <c r="M429" s="212"/>
      <c r="N429" s="211"/>
      <c r="O429" s="210"/>
      <c r="P429" s="209"/>
    </row>
    <row r="430" spans="1:16" ht="34.200000000000003" customHeight="1" thickBot="1" x14ac:dyDescent="0.3">
      <c r="A430" s="208"/>
      <c r="B430" s="207"/>
      <c r="C430" s="205"/>
      <c r="D430" s="205"/>
      <c r="E430" s="206"/>
      <c r="F430" s="205"/>
      <c r="G430" s="205"/>
      <c r="H430" s="205"/>
      <c r="I430" s="204"/>
      <c r="J430" s="204"/>
      <c r="K430" s="204"/>
      <c r="L430" s="203" t="s">
        <v>244</v>
      </c>
      <c r="M430" s="192" t="s">
        <v>69</v>
      </c>
      <c r="N430" s="202">
        <v>2</v>
      </c>
      <c r="O430" s="202"/>
      <c r="P430" s="201"/>
    </row>
    <row r="431" spans="1:16" ht="16.95" customHeight="1" thickBot="1" x14ac:dyDescent="0.3">
      <c r="A431" s="200" t="s">
        <v>61</v>
      </c>
      <c r="B431" s="199" t="s">
        <v>6</v>
      </c>
      <c r="C431" s="198" t="s">
        <v>243</v>
      </c>
      <c r="D431" s="197"/>
      <c r="E431" s="197"/>
      <c r="F431" s="197"/>
      <c r="G431" s="197"/>
      <c r="H431" s="197"/>
      <c r="I431" s="197"/>
      <c r="J431" s="197"/>
      <c r="K431" s="197"/>
      <c r="L431" s="197"/>
      <c r="M431" s="197"/>
      <c r="N431" s="197"/>
      <c r="O431" s="2827"/>
      <c r="P431" s="2828"/>
    </row>
    <row r="432" spans="1:16" ht="33" customHeight="1" thickBot="1" x14ac:dyDescent="0.3">
      <c r="A432" s="196"/>
      <c r="B432" s="195"/>
      <c r="C432" s="194"/>
      <c r="D432" s="194"/>
      <c r="E432" s="194"/>
      <c r="F432" s="194"/>
      <c r="G432" s="194"/>
      <c r="H432" s="194"/>
      <c r="I432" s="194"/>
      <c r="J432" s="194"/>
      <c r="K432" s="194"/>
      <c r="L432" s="193" t="s">
        <v>242</v>
      </c>
      <c r="M432" s="192" t="s">
        <v>69</v>
      </c>
      <c r="N432" s="191">
        <v>2</v>
      </c>
      <c r="O432" s="190"/>
      <c r="P432" s="189"/>
    </row>
    <row r="433" spans="1:16" ht="13.95" customHeight="1" x14ac:dyDescent="0.25">
      <c r="A433" s="2905" t="s">
        <v>61</v>
      </c>
      <c r="B433" s="2908" t="s">
        <v>6</v>
      </c>
      <c r="C433" s="2835" t="s">
        <v>6</v>
      </c>
      <c r="D433" s="953"/>
      <c r="E433" s="2817" t="s">
        <v>241</v>
      </c>
      <c r="F433" s="2910" t="s">
        <v>62</v>
      </c>
      <c r="G433" s="2791" t="s">
        <v>240</v>
      </c>
      <c r="H433" s="188" t="s">
        <v>48</v>
      </c>
      <c r="I433" s="170">
        <f t="shared" ref="I433:K435" si="36">I440+I446+I453+I457+I461</f>
        <v>56.199999999999996</v>
      </c>
      <c r="J433" s="170">
        <f t="shared" si="36"/>
        <v>60</v>
      </c>
      <c r="K433" s="170">
        <f t="shared" si="36"/>
        <v>60</v>
      </c>
      <c r="L433" s="168" t="s">
        <v>239</v>
      </c>
      <c r="M433" s="167" t="s">
        <v>69</v>
      </c>
      <c r="N433" s="182">
        <v>2</v>
      </c>
      <c r="O433" s="182"/>
      <c r="P433" s="181"/>
    </row>
    <row r="434" spans="1:16" ht="13.8" x14ac:dyDescent="0.25">
      <c r="A434" s="2906"/>
      <c r="B434" s="2783"/>
      <c r="C434" s="2836"/>
      <c r="D434" s="954"/>
      <c r="E434" s="2818"/>
      <c r="F434" s="2789"/>
      <c r="G434" s="2792"/>
      <c r="H434" s="187" t="s">
        <v>57</v>
      </c>
      <c r="I434" s="163">
        <f t="shared" si="36"/>
        <v>429.8</v>
      </c>
      <c r="J434" s="163">
        <f t="shared" si="36"/>
        <v>0</v>
      </c>
      <c r="K434" s="163">
        <f t="shared" si="36"/>
        <v>0</v>
      </c>
      <c r="L434" s="1011"/>
      <c r="M434" s="180"/>
      <c r="N434" s="158"/>
      <c r="O434" s="158"/>
      <c r="P434" s="220"/>
    </row>
    <row r="435" spans="1:16" ht="13.8" x14ac:dyDescent="0.25">
      <c r="A435" s="2906"/>
      <c r="B435" s="2783"/>
      <c r="C435" s="2836"/>
      <c r="D435" s="954"/>
      <c r="E435" s="2818"/>
      <c r="F435" s="2789"/>
      <c r="G435" s="2792"/>
      <c r="H435" s="187" t="s">
        <v>230</v>
      </c>
      <c r="I435" s="163">
        <f t="shared" si="36"/>
        <v>797.9</v>
      </c>
      <c r="J435" s="163">
        <f t="shared" si="36"/>
        <v>0</v>
      </c>
      <c r="K435" s="163">
        <f t="shared" si="36"/>
        <v>0</v>
      </c>
      <c r="L435" s="1011"/>
      <c r="M435" s="180"/>
      <c r="N435" s="158"/>
      <c r="O435" s="158"/>
      <c r="P435" s="220"/>
    </row>
    <row r="436" spans="1:16" ht="13.8" x14ac:dyDescent="0.25">
      <c r="A436" s="2906"/>
      <c r="B436" s="2783"/>
      <c r="C436" s="2836"/>
      <c r="D436" s="954"/>
      <c r="E436" s="2818"/>
      <c r="F436" s="2789"/>
      <c r="G436" s="2792"/>
      <c r="H436" s="187" t="s">
        <v>55</v>
      </c>
      <c r="I436" s="163">
        <f t="shared" ref="I436:K437" si="37">I443+I449</f>
        <v>471.6</v>
      </c>
      <c r="J436" s="163">
        <f t="shared" si="37"/>
        <v>0</v>
      </c>
      <c r="K436" s="163">
        <f t="shared" si="37"/>
        <v>0</v>
      </c>
      <c r="L436" s="1011"/>
      <c r="M436" s="180"/>
      <c r="N436" s="158"/>
      <c r="O436" s="158"/>
      <c r="P436" s="220"/>
    </row>
    <row r="437" spans="1:16" ht="13.8" x14ac:dyDescent="0.25">
      <c r="A437" s="2906"/>
      <c r="B437" s="2783"/>
      <c r="C437" s="2836"/>
      <c r="D437" s="954"/>
      <c r="E437" s="2818"/>
      <c r="F437" s="2789"/>
      <c r="G437" s="2792"/>
      <c r="H437" s="187" t="s">
        <v>229</v>
      </c>
      <c r="I437" s="219">
        <f t="shared" si="37"/>
        <v>0</v>
      </c>
      <c r="J437" s="219">
        <f t="shared" si="37"/>
        <v>0</v>
      </c>
      <c r="K437" s="219">
        <f t="shared" si="37"/>
        <v>0</v>
      </c>
      <c r="L437" s="352"/>
      <c r="M437" s="351"/>
      <c r="N437" s="350"/>
      <c r="O437" s="350"/>
      <c r="P437" s="349"/>
    </row>
    <row r="438" spans="1:16" ht="14.4" thickBot="1" x14ac:dyDescent="0.3">
      <c r="A438" s="2906"/>
      <c r="B438" s="2783"/>
      <c r="C438" s="2836"/>
      <c r="D438" s="954"/>
      <c r="E438" s="998"/>
      <c r="F438" s="2789"/>
      <c r="G438" s="2792"/>
      <c r="H438" s="222" t="s">
        <v>437</v>
      </c>
      <c r="I438" s="156">
        <f>I451*1</f>
        <v>0</v>
      </c>
      <c r="J438" s="156"/>
      <c r="K438" s="156"/>
      <c r="L438" s="1015"/>
      <c r="M438" s="154"/>
      <c r="N438" s="172"/>
      <c r="O438" s="172"/>
      <c r="P438" s="217"/>
    </row>
    <row r="439" spans="1:16" ht="14.4" thickBot="1" x14ac:dyDescent="0.3">
      <c r="A439" s="2907"/>
      <c r="B439" s="2909"/>
      <c r="C439" s="2901"/>
      <c r="D439" s="955"/>
      <c r="E439" s="185"/>
      <c r="F439" s="2911"/>
      <c r="G439" s="2793"/>
      <c r="H439" s="184" t="s">
        <v>7</v>
      </c>
      <c r="I439" s="183">
        <f>SUM(I433:I438)</f>
        <v>1755.5</v>
      </c>
      <c r="J439" s="183">
        <f t="shared" ref="J439:K439" si="38">SUM(J433:J438)</f>
        <v>60</v>
      </c>
      <c r="K439" s="183">
        <f t="shared" si="38"/>
        <v>60</v>
      </c>
      <c r="L439" s="2107"/>
      <c r="M439" s="2108"/>
      <c r="N439" s="2109"/>
      <c r="O439" s="2109"/>
      <c r="P439" s="2110"/>
    </row>
    <row r="440" spans="1:16" ht="13.95" customHeight="1" x14ac:dyDescent="0.25">
      <c r="A440" s="2896"/>
      <c r="B440" s="2899"/>
      <c r="C440" s="2835"/>
      <c r="D440" s="953"/>
      <c r="E440" s="2817" t="s">
        <v>423</v>
      </c>
      <c r="F440" s="2910" t="s">
        <v>62</v>
      </c>
      <c r="G440" s="2791" t="s">
        <v>232</v>
      </c>
      <c r="H440" s="171" t="s">
        <v>48</v>
      </c>
      <c r="I440" s="170">
        <v>0.3</v>
      </c>
      <c r="J440" s="170">
        <v>0</v>
      </c>
      <c r="K440" s="169">
        <v>0</v>
      </c>
      <c r="L440" s="168" t="s">
        <v>237</v>
      </c>
      <c r="M440" s="167" t="s">
        <v>69</v>
      </c>
      <c r="N440" s="182">
        <v>1</v>
      </c>
      <c r="O440" s="182"/>
      <c r="P440" s="181"/>
    </row>
    <row r="441" spans="1:16" ht="13.8" x14ac:dyDescent="0.25">
      <c r="A441" s="2897"/>
      <c r="B441" s="2833"/>
      <c r="C441" s="2836"/>
      <c r="D441" s="954"/>
      <c r="E441" s="2818"/>
      <c r="F441" s="2789"/>
      <c r="G441" s="2792"/>
      <c r="H441" s="164" t="s">
        <v>57</v>
      </c>
      <c r="I441" s="163">
        <v>399.8</v>
      </c>
      <c r="J441" s="163">
        <v>0</v>
      </c>
      <c r="K441" s="162">
        <v>0</v>
      </c>
      <c r="L441" s="161" t="s">
        <v>238</v>
      </c>
      <c r="M441" s="160" t="s">
        <v>69</v>
      </c>
      <c r="N441" s="158">
        <v>1</v>
      </c>
      <c r="O441" s="158"/>
      <c r="P441" s="220"/>
    </row>
    <row r="442" spans="1:16" ht="13.8" x14ac:dyDescent="0.25">
      <c r="A442" s="2897"/>
      <c r="B442" s="2833"/>
      <c r="C442" s="2836"/>
      <c r="D442" s="954"/>
      <c r="E442" s="2818"/>
      <c r="F442" s="2789"/>
      <c r="G442" s="2792"/>
      <c r="H442" s="164" t="s">
        <v>230</v>
      </c>
      <c r="I442" s="163"/>
      <c r="J442" s="163"/>
      <c r="K442" s="162"/>
      <c r="L442" s="1011"/>
      <c r="M442" s="180"/>
      <c r="N442" s="158"/>
      <c r="O442" s="158"/>
      <c r="P442" s="220"/>
    </row>
    <row r="443" spans="1:16" ht="13.8" x14ac:dyDescent="0.25">
      <c r="A443" s="2897"/>
      <c r="B443" s="2833"/>
      <c r="C443" s="2836"/>
      <c r="D443" s="954"/>
      <c r="E443" s="2818"/>
      <c r="F443" s="2789"/>
      <c r="G443" s="2792"/>
      <c r="H443" s="164" t="s">
        <v>55</v>
      </c>
      <c r="I443" s="163">
        <v>471.6</v>
      </c>
      <c r="J443" s="163">
        <v>0</v>
      </c>
      <c r="K443" s="162">
        <v>0</v>
      </c>
      <c r="L443" s="1011"/>
      <c r="M443" s="180"/>
      <c r="N443" s="158"/>
      <c r="O443" s="158"/>
      <c r="P443" s="220"/>
    </row>
    <row r="444" spans="1:16" ht="14.4" thickBot="1" x14ac:dyDescent="0.3">
      <c r="A444" s="2897"/>
      <c r="B444" s="2833"/>
      <c r="C444" s="2836"/>
      <c r="D444" s="954"/>
      <c r="E444" s="2818"/>
      <c r="F444" s="2789"/>
      <c r="G444" s="2792"/>
      <c r="H444" s="157" t="s">
        <v>229</v>
      </c>
      <c r="I444" s="179"/>
      <c r="J444" s="179"/>
      <c r="K444" s="178"/>
      <c r="L444" s="1010"/>
      <c r="M444" s="177"/>
      <c r="N444" s="176"/>
      <c r="O444" s="176"/>
      <c r="P444" s="175"/>
    </row>
    <row r="445" spans="1:16" ht="14.4" thickBot="1" x14ac:dyDescent="0.3">
      <c r="A445" s="2898"/>
      <c r="B445" s="2900"/>
      <c r="C445" s="2901"/>
      <c r="D445" s="955"/>
      <c r="E445" s="2819"/>
      <c r="F445" s="2911"/>
      <c r="G445" s="2793"/>
      <c r="H445" s="153" t="s">
        <v>7</v>
      </c>
      <c r="I445" s="152">
        <f>SUM(I440:I444)</f>
        <v>871.7</v>
      </c>
      <c r="J445" s="152">
        <f>SUM(J440:J444)</f>
        <v>0</v>
      </c>
      <c r="K445" s="152">
        <f>SUM(K440:K444)</f>
        <v>0</v>
      </c>
      <c r="L445" s="339"/>
      <c r="M445" s="338"/>
      <c r="N445" s="289"/>
      <c r="O445" s="289"/>
      <c r="P445" s="337"/>
    </row>
    <row r="446" spans="1:16" ht="13.95" customHeight="1" x14ac:dyDescent="0.25">
      <c r="A446" s="2896"/>
      <c r="B446" s="2899"/>
      <c r="C446" s="2835"/>
      <c r="D446" s="953"/>
      <c r="E446" s="2817" t="s">
        <v>424</v>
      </c>
      <c r="F446" s="2942" t="s">
        <v>62</v>
      </c>
      <c r="G446" s="2949" t="s">
        <v>637</v>
      </c>
      <c r="H446" s="171" t="s">
        <v>48</v>
      </c>
      <c r="I446" s="170"/>
      <c r="J446" s="170"/>
      <c r="K446" s="169"/>
      <c r="L446" s="168" t="s">
        <v>237</v>
      </c>
      <c r="M446" s="167" t="s">
        <v>69</v>
      </c>
      <c r="N446" s="182">
        <v>1</v>
      </c>
      <c r="O446" s="182"/>
      <c r="P446" s="181"/>
    </row>
    <row r="447" spans="1:16" ht="13.8" x14ac:dyDescent="0.25">
      <c r="A447" s="2897"/>
      <c r="B447" s="2833"/>
      <c r="C447" s="2836"/>
      <c r="D447" s="954"/>
      <c r="E447" s="2818"/>
      <c r="F447" s="2830"/>
      <c r="G447" s="2950"/>
      <c r="H447" s="164" t="s">
        <v>57</v>
      </c>
      <c r="I447" s="163"/>
      <c r="J447" s="163"/>
      <c r="K447" s="162"/>
      <c r="L447" s="161" t="s">
        <v>628</v>
      </c>
      <c r="M447" s="160" t="s">
        <v>236</v>
      </c>
      <c r="N447" s="158">
        <v>2.8490000000000002</v>
      </c>
      <c r="O447" s="158"/>
      <c r="P447" s="220"/>
    </row>
    <row r="448" spans="1:16" ht="13.8" x14ac:dyDescent="0.25">
      <c r="A448" s="2897"/>
      <c r="B448" s="2833"/>
      <c r="C448" s="2836"/>
      <c r="D448" s="954"/>
      <c r="E448" s="2818"/>
      <c r="F448" s="2830"/>
      <c r="G448" s="2950"/>
      <c r="H448" s="164" t="s">
        <v>230</v>
      </c>
      <c r="I448" s="163">
        <v>797.9</v>
      </c>
      <c r="J448" s="163"/>
      <c r="K448" s="162"/>
      <c r="L448" s="1011" t="s">
        <v>629</v>
      </c>
      <c r="M448" s="180" t="s">
        <v>69</v>
      </c>
      <c r="N448" s="158">
        <v>2</v>
      </c>
      <c r="O448" s="158"/>
      <c r="P448" s="220"/>
    </row>
    <row r="449" spans="1:16" ht="13.8" x14ac:dyDescent="0.25">
      <c r="A449" s="2897"/>
      <c r="B449" s="2833"/>
      <c r="C449" s="2836"/>
      <c r="D449" s="954"/>
      <c r="E449" s="2818"/>
      <c r="F449" s="2830"/>
      <c r="G449" s="2950"/>
      <c r="H449" s="164" t="s">
        <v>55</v>
      </c>
      <c r="I449" s="163"/>
      <c r="J449" s="163"/>
      <c r="K449" s="162"/>
      <c r="L449" s="1011"/>
      <c r="M449" s="180"/>
      <c r="N449" s="158"/>
      <c r="O449" s="158"/>
      <c r="P449" s="220"/>
    </row>
    <row r="450" spans="1:16" ht="13.8" x14ac:dyDescent="0.25">
      <c r="A450" s="2897"/>
      <c r="B450" s="2833"/>
      <c r="C450" s="2836"/>
      <c r="D450" s="954"/>
      <c r="E450" s="2818"/>
      <c r="F450" s="2830"/>
      <c r="G450" s="2950"/>
      <c r="H450" s="164" t="s">
        <v>229</v>
      </c>
      <c r="I450" s="219"/>
      <c r="J450" s="219"/>
      <c r="K450" s="218"/>
      <c r="L450" s="352"/>
      <c r="M450" s="351"/>
      <c r="N450" s="350"/>
      <c r="O450" s="350"/>
      <c r="P450" s="349"/>
    </row>
    <row r="451" spans="1:16" ht="14.4" thickBot="1" x14ac:dyDescent="0.3">
      <c r="A451" s="2897"/>
      <c r="B451" s="2833"/>
      <c r="C451" s="2836"/>
      <c r="D451" s="954"/>
      <c r="E451" s="2818"/>
      <c r="F451" s="2830"/>
      <c r="G451" s="2950"/>
      <c r="H451" s="174" t="s">
        <v>437</v>
      </c>
      <c r="I451" s="156"/>
      <c r="J451" s="156"/>
      <c r="K451" s="155"/>
      <c r="L451" s="1015"/>
      <c r="M451" s="154"/>
      <c r="N451" s="172"/>
      <c r="O451" s="172"/>
      <c r="P451" s="217"/>
    </row>
    <row r="452" spans="1:16" ht="14.4" thickBot="1" x14ac:dyDescent="0.3">
      <c r="A452" s="2898"/>
      <c r="B452" s="2900"/>
      <c r="C452" s="2901"/>
      <c r="D452" s="955"/>
      <c r="E452" s="2819"/>
      <c r="F452" s="2943"/>
      <c r="G452" s="2951"/>
      <c r="H452" s="153" t="s">
        <v>7</v>
      </c>
      <c r="I452" s="152">
        <f>SUM(I446:I451)</f>
        <v>797.9</v>
      </c>
      <c r="J452" s="152">
        <f>SUM(J446:J450)</f>
        <v>0</v>
      </c>
      <c r="K452" s="152">
        <f>SUM(K446:K450)</f>
        <v>0</v>
      </c>
      <c r="L452" s="339"/>
      <c r="M452" s="338"/>
      <c r="N452" s="289"/>
      <c r="O452" s="289"/>
      <c r="P452" s="337"/>
    </row>
    <row r="453" spans="1:16" ht="13.95" customHeight="1" x14ac:dyDescent="0.25">
      <c r="A453" s="2896"/>
      <c r="B453" s="2899"/>
      <c r="C453" s="2835"/>
      <c r="D453" s="953"/>
      <c r="E453" s="2817" t="s">
        <v>235</v>
      </c>
      <c r="F453" s="2942" t="s">
        <v>62</v>
      </c>
      <c r="G453" s="2944" t="s">
        <v>645</v>
      </c>
      <c r="H453" s="171" t="s">
        <v>48</v>
      </c>
      <c r="I453" s="170">
        <v>35</v>
      </c>
      <c r="J453" s="170">
        <v>35</v>
      </c>
      <c r="K453" s="169">
        <v>35</v>
      </c>
      <c r="L453" s="168" t="s">
        <v>630</v>
      </c>
      <c r="M453" s="167" t="s">
        <v>69</v>
      </c>
      <c r="N453" s="182">
        <v>5</v>
      </c>
      <c r="O453" s="182">
        <v>5</v>
      </c>
      <c r="P453" s="181">
        <v>5</v>
      </c>
    </row>
    <row r="454" spans="1:16" ht="12" customHeight="1" x14ac:dyDescent="0.25">
      <c r="A454" s="2897"/>
      <c r="B454" s="2833"/>
      <c r="C454" s="2836"/>
      <c r="D454" s="954"/>
      <c r="E454" s="2818"/>
      <c r="F454" s="2830"/>
      <c r="G454" s="2945"/>
      <c r="H454" s="164" t="s">
        <v>57</v>
      </c>
      <c r="I454" s="163"/>
      <c r="J454" s="163"/>
      <c r="K454" s="162"/>
      <c r="L454" s="161"/>
      <c r="M454" s="160"/>
      <c r="N454" s="158"/>
      <c r="O454" s="158"/>
      <c r="P454" s="220"/>
    </row>
    <row r="455" spans="1:16" ht="15.6" customHeight="1" thickBot="1" x14ac:dyDescent="0.3">
      <c r="A455" s="2897"/>
      <c r="B455" s="2833"/>
      <c r="C455" s="2836"/>
      <c r="D455" s="954"/>
      <c r="E455" s="2818"/>
      <c r="F455" s="2830"/>
      <c r="G455" s="2945"/>
      <c r="H455" s="164" t="s">
        <v>230</v>
      </c>
      <c r="I455" s="163"/>
      <c r="J455" s="163"/>
      <c r="K455" s="162"/>
      <c r="L455" s="1011"/>
      <c r="M455" s="180"/>
      <c r="N455" s="158"/>
      <c r="O455" s="158"/>
      <c r="P455" s="220"/>
    </row>
    <row r="456" spans="1:16" ht="14.4" thickBot="1" x14ac:dyDescent="0.3">
      <c r="A456" s="2898"/>
      <c r="B456" s="2900"/>
      <c r="C456" s="2901"/>
      <c r="D456" s="955"/>
      <c r="E456" s="1436"/>
      <c r="F456" s="2943"/>
      <c r="G456" s="2946"/>
      <c r="H456" s="153" t="s">
        <v>7</v>
      </c>
      <c r="I456" s="152">
        <f>SUM(I453:I455)</f>
        <v>35</v>
      </c>
      <c r="J456" s="152">
        <f>SUM(J453:J455)</f>
        <v>35</v>
      </c>
      <c r="K456" s="152">
        <f>SUM(K453:K455)</f>
        <v>35</v>
      </c>
      <c r="L456" s="339"/>
      <c r="M456" s="338"/>
      <c r="N456" s="289"/>
      <c r="O456" s="289"/>
      <c r="P456" s="337"/>
    </row>
    <row r="457" spans="1:16" ht="13.95" customHeight="1" x14ac:dyDescent="0.25">
      <c r="A457" s="2896"/>
      <c r="B457" s="2899"/>
      <c r="C457" s="2835"/>
      <c r="D457" s="953"/>
      <c r="E457" s="2817" t="s">
        <v>234</v>
      </c>
      <c r="F457" s="2910" t="s">
        <v>62</v>
      </c>
      <c r="G457" s="2791" t="s">
        <v>232</v>
      </c>
      <c r="H457" s="171" t="s">
        <v>48</v>
      </c>
      <c r="I457" s="2230">
        <v>20.9</v>
      </c>
      <c r="J457" s="170">
        <v>25</v>
      </c>
      <c r="K457" s="169">
        <v>25</v>
      </c>
      <c r="L457" s="168"/>
      <c r="M457" s="167"/>
      <c r="N457" s="182"/>
      <c r="O457" s="182"/>
      <c r="P457" s="181"/>
    </row>
    <row r="458" spans="1:16" ht="13.8" x14ac:dyDescent="0.25">
      <c r="A458" s="2897"/>
      <c r="B458" s="2833"/>
      <c r="C458" s="2836"/>
      <c r="D458" s="954"/>
      <c r="E458" s="2818"/>
      <c r="F458" s="2789"/>
      <c r="G458" s="2792"/>
      <c r="H458" s="164" t="s">
        <v>57</v>
      </c>
      <c r="I458" s="163"/>
      <c r="J458" s="163"/>
      <c r="K458" s="162"/>
      <c r="L458" s="161"/>
      <c r="M458" s="160"/>
      <c r="N458" s="158"/>
      <c r="O458" s="158"/>
      <c r="P458" s="220"/>
    </row>
    <row r="459" spans="1:16" ht="14.4" thickBot="1" x14ac:dyDescent="0.3">
      <c r="A459" s="2897"/>
      <c r="B459" s="2833"/>
      <c r="C459" s="2836"/>
      <c r="D459" s="954"/>
      <c r="E459" s="998"/>
      <c r="F459" s="2789"/>
      <c r="G459" s="2792"/>
      <c r="H459" s="174" t="s">
        <v>230</v>
      </c>
      <c r="I459" s="156"/>
      <c r="J459" s="156"/>
      <c r="K459" s="155"/>
      <c r="L459" s="173"/>
      <c r="M459" s="1542"/>
      <c r="N459" s="172"/>
      <c r="O459" s="172"/>
      <c r="P459" s="217"/>
    </row>
    <row r="460" spans="1:16" ht="14.4" thickBot="1" x14ac:dyDescent="0.3">
      <c r="A460" s="2898"/>
      <c r="B460" s="2900"/>
      <c r="C460" s="2901"/>
      <c r="D460" s="955"/>
      <c r="E460" s="185"/>
      <c r="F460" s="2911"/>
      <c r="G460" s="2793"/>
      <c r="H460" s="153" t="s">
        <v>7</v>
      </c>
      <c r="I460" s="152">
        <f>SUM(I457:I459)</f>
        <v>20.9</v>
      </c>
      <c r="J460" s="152">
        <f>SUM(J457:J459)</f>
        <v>25</v>
      </c>
      <c r="K460" s="152">
        <f>SUM(K457:K459)</f>
        <v>25</v>
      </c>
      <c r="L460" s="339"/>
      <c r="M460" s="338"/>
      <c r="N460" s="289"/>
      <c r="O460" s="289"/>
      <c r="P460" s="337"/>
    </row>
    <row r="461" spans="1:16" ht="12" customHeight="1" x14ac:dyDescent="0.25">
      <c r="A461" s="2896"/>
      <c r="B461" s="2899"/>
      <c r="C461" s="2835"/>
      <c r="D461" s="953"/>
      <c r="E461" s="2817" t="s">
        <v>233</v>
      </c>
      <c r="F461" s="2910" t="s">
        <v>62</v>
      </c>
      <c r="G461" s="2791" t="s">
        <v>232</v>
      </c>
      <c r="H461" s="171" t="s">
        <v>48</v>
      </c>
      <c r="I461" s="170"/>
      <c r="J461" s="170"/>
      <c r="K461" s="169"/>
      <c r="L461" s="168"/>
      <c r="M461" s="167"/>
      <c r="N461" s="182"/>
      <c r="O461" s="182"/>
      <c r="P461" s="181"/>
    </row>
    <row r="462" spans="1:16" ht="12.6" customHeight="1" x14ac:dyDescent="0.25">
      <c r="A462" s="2897"/>
      <c r="B462" s="2833"/>
      <c r="C462" s="2836"/>
      <c r="D462" s="954"/>
      <c r="E462" s="2818"/>
      <c r="F462" s="2789"/>
      <c r="G462" s="2792"/>
      <c r="H462" s="164" t="s">
        <v>57</v>
      </c>
      <c r="I462" s="2234">
        <v>30</v>
      </c>
      <c r="J462" s="163"/>
      <c r="K462" s="162"/>
      <c r="L462" s="161"/>
      <c r="M462" s="160"/>
      <c r="N462" s="158"/>
      <c r="O462" s="158"/>
      <c r="P462" s="220"/>
    </row>
    <row r="463" spans="1:16" ht="14.4" thickBot="1" x14ac:dyDescent="0.3">
      <c r="A463" s="2897"/>
      <c r="B463" s="2833"/>
      <c r="C463" s="2836"/>
      <c r="D463" s="954"/>
      <c r="E463" s="2818"/>
      <c r="F463" s="2789"/>
      <c r="G463" s="2792"/>
      <c r="H463" s="157" t="s">
        <v>230</v>
      </c>
      <c r="I463" s="156"/>
      <c r="J463" s="156"/>
      <c r="K463" s="155"/>
      <c r="L463" s="1015"/>
      <c r="M463" s="154"/>
      <c r="N463" s="172"/>
      <c r="O463" s="172"/>
      <c r="P463" s="217"/>
    </row>
    <row r="464" spans="1:16" ht="14.4" thickBot="1" x14ac:dyDescent="0.3">
      <c r="A464" s="2898"/>
      <c r="B464" s="2900"/>
      <c r="C464" s="2901"/>
      <c r="D464" s="955"/>
      <c r="E464" s="2819"/>
      <c r="F464" s="2911"/>
      <c r="G464" s="2793"/>
      <c r="H464" s="153" t="s">
        <v>7</v>
      </c>
      <c r="I464" s="152">
        <f>SUM(I461:I463)</f>
        <v>30</v>
      </c>
      <c r="J464" s="152">
        <f>SUM(J461:J463)</f>
        <v>0</v>
      </c>
      <c r="K464" s="152">
        <f>SUM(K461:K463)</f>
        <v>0</v>
      </c>
      <c r="L464" s="339"/>
      <c r="M464" s="338"/>
      <c r="N464" s="289"/>
      <c r="O464" s="289"/>
      <c r="P464" s="337"/>
    </row>
    <row r="465" spans="1:16" ht="14.4" customHeight="1" thickBot="1" x14ac:dyDescent="0.3">
      <c r="A465" s="952" t="s">
        <v>61</v>
      </c>
      <c r="B465" s="147" t="s">
        <v>6</v>
      </c>
      <c r="C465" s="2823" t="s">
        <v>31</v>
      </c>
      <c r="D465" s="2823"/>
      <c r="E465" s="2823"/>
      <c r="F465" s="2823"/>
      <c r="G465" s="2824"/>
      <c r="H465" s="146" t="s">
        <v>7</v>
      </c>
      <c r="I465" s="145">
        <f>I439*1</f>
        <v>1755.5</v>
      </c>
      <c r="J465" s="145">
        <f>J439*1</f>
        <v>60</v>
      </c>
      <c r="K465" s="145">
        <f>K439*1</f>
        <v>60</v>
      </c>
      <c r="L465" s="144"/>
      <c r="M465" s="144"/>
      <c r="N465" s="144"/>
      <c r="O465" s="144"/>
      <c r="P465" s="143"/>
    </row>
    <row r="466" spans="1:16" ht="14.4" customHeight="1" thickBot="1" x14ac:dyDescent="0.3">
      <c r="A466" s="142" t="s">
        <v>61</v>
      </c>
      <c r="B466" s="142"/>
      <c r="C466" s="2825" t="s">
        <v>51</v>
      </c>
      <c r="D466" s="2825"/>
      <c r="E466" s="2825"/>
      <c r="F466" s="2825"/>
      <c r="G466" s="2826"/>
      <c r="H466" s="141" t="s">
        <v>7</v>
      </c>
      <c r="I466" s="140">
        <f>I465*1</f>
        <v>1755.5</v>
      </c>
      <c r="J466" s="140">
        <f>J465*1</f>
        <v>60</v>
      </c>
      <c r="K466" s="140">
        <f>K465*1</f>
        <v>60</v>
      </c>
      <c r="L466" s="139"/>
      <c r="M466" s="139"/>
      <c r="N466" s="139"/>
      <c r="O466" s="139"/>
      <c r="P466" s="138"/>
    </row>
    <row r="467" spans="1:16" ht="14.4" customHeight="1" thickBot="1" x14ac:dyDescent="0.3">
      <c r="A467" s="142"/>
      <c r="B467" s="142"/>
      <c r="C467" s="2825" t="s">
        <v>78</v>
      </c>
      <c r="D467" s="2825"/>
      <c r="E467" s="2825"/>
      <c r="F467" s="2825"/>
      <c r="G467" s="2826"/>
      <c r="H467" s="141" t="s">
        <v>7</v>
      </c>
      <c r="I467" s="140">
        <f>I468-I474</f>
        <v>23127.800000000003</v>
      </c>
      <c r="J467" s="140">
        <f>J468-J474</f>
        <v>19438.400000000001</v>
      </c>
      <c r="K467" s="140">
        <f>K468-K474</f>
        <v>15451.1</v>
      </c>
      <c r="L467" s="139"/>
      <c r="M467" s="139"/>
      <c r="N467" s="139"/>
      <c r="O467" s="139"/>
      <c r="P467" s="138"/>
    </row>
    <row r="468" spans="1:16" ht="14.4" customHeight="1" thickBot="1" x14ac:dyDescent="0.3">
      <c r="A468" s="137"/>
      <c r="B468" s="137"/>
      <c r="C468" s="2952" t="s">
        <v>231</v>
      </c>
      <c r="D468" s="2952"/>
      <c r="E468" s="2952"/>
      <c r="F468" s="2952"/>
      <c r="G468" s="2953"/>
      <c r="H468" s="136" t="s">
        <v>7</v>
      </c>
      <c r="I468" s="135">
        <f>I61+I117+I162+I222+I264+I356+I380+I428+I466</f>
        <v>30658.800000000003</v>
      </c>
      <c r="J468" s="135">
        <f>J61+J117+J162+J222+J264+J356+J380+J428+J466</f>
        <v>19508.400000000001</v>
      </c>
      <c r="K468" s="135">
        <f>K61+K117+K162+K222+K264+K356+K380+K428+K466</f>
        <v>15451.1</v>
      </c>
      <c r="L468" s="134"/>
      <c r="M468" s="134"/>
      <c r="N468" s="134"/>
      <c r="O468" s="134"/>
      <c r="P468" s="133"/>
    </row>
    <row r="469" spans="1:16" ht="13.8" x14ac:dyDescent="0.25">
      <c r="A469" s="132" t="s">
        <v>395</v>
      </c>
      <c r="B469" s="132"/>
      <c r="C469" s="132"/>
      <c r="D469" s="132"/>
      <c r="E469" s="132"/>
      <c r="F469" s="132"/>
      <c r="G469" s="132"/>
      <c r="H469" s="132"/>
      <c r="I469" s="132"/>
      <c r="J469" s="132"/>
      <c r="K469" s="122"/>
      <c r="L469" s="122"/>
      <c r="M469" s="122"/>
      <c r="N469" s="122"/>
      <c r="O469" s="122"/>
      <c r="P469" s="122"/>
    </row>
    <row r="470" spans="1:16" ht="13.8" x14ac:dyDescent="0.25">
      <c r="A470" s="475"/>
      <c r="B470" s="475"/>
      <c r="C470" s="475"/>
      <c r="D470" s="475"/>
      <c r="E470" s="475"/>
      <c r="F470" s="475"/>
      <c r="G470" s="475"/>
      <c r="H470" s="475"/>
      <c r="I470" s="475"/>
      <c r="J470" s="475"/>
      <c r="K470" s="122"/>
      <c r="L470" s="122"/>
      <c r="M470" s="122"/>
      <c r="N470" s="122"/>
      <c r="O470" s="122"/>
      <c r="P470" s="122"/>
    </row>
    <row r="471" spans="1:16" ht="13.8" x14ac:dyDescent="0.25">
      <c r="A471" s="475"/>
      <c r="B471" s="475"/>
      <c r="C471" s="475"/>
      <c r="D471" s="475"/>
      <c r="E471" s="475"/>
      <c r="F471" s="475"/>
      <c r="G471" s="475"/>
      <c r="H471" s="475"/>
      <c r="I471" s="475"/>
      <c r="J471" s="475"/>
      <c r="K471" s="122"/>
      <c r="L471" s="122"/>
      <c r="M471" s="122"/>
      <c r="N471" s="122"/>
      <c r="O471" s="122"/>
      <c r="P471" s="122"/>
    </row>
    <row r="472" spans="1:16" ht="13.8" x14ac:dyDescent="0.25">
      <c r="A472" s="475"/>
      <c r="B472" s="475"/>
      <c r="C472" s="475"/>
      <c r="D472" s="475"/>
      <c r="E472" s="475"/>
      <c r="F472" s="475"/>
      <c r="G472" s="475"/>
      <c r="H472" s="475"/>
      <c r="I472" s="475"/>
      <c r="J472" s="475"/>
      <c r="K472" s="122"/>
      <c r="L472" s="122"/>
      <c r="M472" s="122"/>
      <c r="N472" s="122"/>
      <c r="O472" s="122"/>
      <c r="P472" s="122"/>
    </row>
    <row r="473" spans="1:16" ht="14.4" x14ac:dyDescent="0.3">
      <c r="A473" s="122"/>
      <c r="B473" s="122"/>
      <c r="C473" s="122"/>
      <c r="D473" s="122"/>
      <c r="E473" s="122"/>
      <c r="F473" s="122"/>
      <c r="G473" s="122"/>
      <c r="H473" s="130" t="s">
        <v>48</v>
      </c>
      <c r="I473" s="858">
        <f t="shared" ref="I473:K477" si="39">I12+I42+I66+I90+I122+I140+I155+I167+I227+I242+I251+I269+I286+I301+I361+I373+I385+I433</f>
        <v>987.90000000000009</v>
      </c>
      <c r="J473" s="858">
        <f t="shared" si="39"/>
        <v>3730.8</v>
      </c>
      <c r="K473" s="858">
        <f t="shared" si="39"/>
        <v>2141.4</v>
      </c>
      <c r="L473" s="867"/>
      <c r="M473" s="2111"/>
      <c r="N473" s="122"/>
      <c r="O473" s="122"/>
      <c r="P473" s="122"/>
    </row>
    <row r="474" spans="1:16" ht="14.4" x14ac:dyDescent="0.3">
      <c r="A474" s="129"/>
      <c r="B474" s="129"/>
      <c r="C474" s="126"/>
      <c r="D474" s="126"/>
      <c r="E474" s="126"/>
      <c r="F474" s="126"/>
      <c r="G474" s="126"/>
      <c r="H474" s="130" t="s">
        <v>57</v>
      </c>
      <c r="I474" s="2555">
        <f t="shared" si="39"/>
        <v>7531</v>
      </c>
      <c r="J474" s="2019">
        <f t="shared" si="39"/>
        <v>70</v>
      </c>
      <c r="K474" s="2019">
        <f t="shared" si="39"/>
        <v>0</v>
      </c>
      <c r="L474" s="867"/>
      <c r="M474" s="2111"/>
      <c r="N474" s="122"/>
      <c r="O474" s="122"/>
      <c r="P474" s="122"/>
    </row>
    <row r="475" spans="1:16" ht="14.4" x14ac:dyDescent="0.3">
      <c r="A475" s="129"/>
      <c r="B475" s="129"/>
      <c r="C475" s="126"/>
      <c r="D475" s="126"/>
      <c r="E475" s="126"/>
      <c r="F475" s="126"/>
      <c r="G475" s="126"/>
      <c r="H475" s="130" t="s">
        <v>230</v>
      </c>
      <c r="I475" s="131">
        <f t="shared" si="39"/>
        <v>5665.7999999999993</v>
      </c>
      <c r="J475" s="131">
        <f t="shared" si="39"/>
        <v>5441</v>
      </c>
      <c r="K475" s="131">
        <f t="shared" si="39"/>
        <v>6663</v>
      </c>
      <c r="L475" s="867"/>
      <c r="M475" s="2111"/>
      <c r="N475" s="122"/>
      <c r="O475" s="122"/>
      <c r="P475" s="122"/>
    </row>
    <row r="476" spans="1:16" ht="14.4" x14ac:dyDescent="0.3">
      <c r="A476" s="129"/>
      <c r="B476" s="129"/>
      <c r="C476" s="126"/>
      <c r="D476" s="126"/>
      <c r="E476" s="126"/>
      <c r="F476" s="126"/>
      <c r="G476" s="126"/>
      <c r="H476" s="130" t="s">
        <v>55</v>
      </c>
      <c r="I476" s="2556">
        <f t="shared" si="39"/>
        <v>9758.1</v>
      </c>
      <c r="J476" s="2034">
        <f t="shared" si="39"/>
        <v>5424.6</v>
      </c>
      <c r="K476" s="2034">
        <f t="shared" si="39"/>
        <v>566.70000000000005</v>
      </c>
      <c r="L476" s="867"/>
      <c r="M476" s="2111"/>
      <c r="N476" s="122"/>
      <c r="O476" s="122"/>
      <c r="P476" s="122"/>
    </row>
    <row r="477" spans="1:16" ht="14.4" x14ac:dyDescent="0.3">
      <c r="A477" s="129"/>
      <c r="B477" s="129"/>
      <c r="C477" s="126"/>
      <c r="D477" s="126"/>
      <c r="E477" s="126"/>
      <c r="F477" s="126"/>
      <c r="G477" s="126"/>
      <c r="H477" s="130" t="s">
        <v>229</v>
      </c>
      <c r="I477" s="131">
        <f t="shared" si="39"/>
        <v>6716</v>
      </c>
      <c r="J477" s="131">
        <f t="shared" si="39"/>
        <v>4842</v>
      </c>
      <c r="K477" s="131">
        <f t="shared" si="39"/>
        <v>6080</v>
      </c>
      <c r="L477" s="2112"/>
      <c r="M477" s="2111"/>
      <c r="N477" s="122"/>
      <c r="O477" s="122"/>
      <c r="P477" s="122"/>
    </row>
    <row r="478" spans="1:16" ht="13.8" x14ac:dyDescent="0.25">
      <c r="A478" s="129"/>
      <c r="B478" s="129"/>
      <c r="C478" s="126"/>
      <c r="D478" s="126"/>
      <c r="E478" s="126"/>
      <c r="F478" s="126"/>
      <c r="G478" s="126"/>
      <c r="H478" s="130" t="s">
        <v>437</v>
      </c>
      <c r="I478" s="131">
        <f>I438+I274</f>
        <v>0</v>
      </c>
      <c r="J478" s="131">
        <f>J438+J274</f>
        <v>0</v>
      </c>
      <c r="K478" s="131">
        <f>K438+K274</f>
        <v>0</v>
      </c>
      <c r="L478" s="122"/>
      <c r="M478" s="122"/>
      <c r="N478" s="122"/>
      <c r="O478" s="122"/>
      <c r="P478" s="122"/>
    </row>
    <row r="479" spans="1:16" ht="14.4" x14ac:dyDescent="0.3">
      <c r="A479" s="129"/>
      <c r="B479" s="129"/>
      <c r="C479" s="126"/>
      <c r="D479" s="126"/>
      <c r="E479" s="126"/>
      <c r="F479" s="126"/>
      <c r="G479" s="126"/>
      <c r="H479" s="130" t="s">
        <v>56</v>
      </c>
      <c r="I479" s="131">
        <f>I95+I390</f>
        <v>0</v>
      </c>
      <c r="J479" s="131">
        <f>J95*1</f>
        <v>0</v>
      </c>
      <c r="K479" s="131">
        <f>K95*1</f>
        <v>0</v>
      </c>
      <c r="L479" s="2113"/>
      <c r="M479" s="122"/>
      <c r="N479" s="122"/>
      <c r="O479" s="122"/>
      <c r="P479" s="122"/>
    </row>
    <row r="480" spans="1:16" ht="13.8" x14ac:dyDescent="0.25">
      <c r="A480" s="129"/>
      <c r="B480" s="129"/>
      <c r="C480" s="126"/>
      <c r="D480" s="126"/>
      <c r="E480" s="126"/>
      <c r="F480" s="126"/>
      <c r="G480" s="126"/>
      <c r="H480" s="130" t="s">
        <v>228</v>
      </c>
      <c r="I480" s="868">
        <f>SUM(I473:I479)</f>
        <v>30658.799999999999</v>
      </c>
      <c r="J480" s="868">
        <f t="shared" ref="J480:K480" si="40">SUM(J473:J479)</f>
        <v>19508.400000000001</v>
      </c>
      <c r="K480" s="868">
        <f t="shared" si="40"/>
        <v>15451.1</v>
      </c>
      <c r="L480" s="122"/>
      <c r="M480" s="122"/>
      <c r="N480" s="122"/>
      <c r="O480" s="122"/>
      <c r="P480" s="122"/>
    </row>
    <row r="481" spans="1:16" ht="13.8" x14ac:dyDescent="0.25">
      <c r="A481" s="129"/>
      <c r="B481" s="129"/>
      <c r="C481" s="126"/>
      <c r="D481" s="126"/>
      <c r="E481" s="126"/>
      <c r="F481" s="126"/>
      <c r="G481" s="126"/>
      <c r="H481" s="130"/>
      <c r="I481" s="868"/>
      <c r="J481" s="868"/>
      <c r="K481" s="868"/>
      <c r="L481" s="122"/>
      <c r="M481" s="122"/>
      <c r="N481" s="122"/>
      <c r="O481" s="122"/>
      <c r="P481" s="122"/>
    </row>
    <row r="482" spans="1:16" ht="13.8" x14ac:dyDescent="0.25">
      <c r="A482" s="129"/>
      <c r="B482" s="129"/>
      <c r="C482" s="126"/>
      <c r="D482" s="2114"/>
      <c r="E482" s="2954" t="s">
        <v>227</v>
      </c>
      <c r="F482" s="2954"/>
      <c r="G482" s="2954"/>
      <c r="H482" s="2954"/>
      <c r="I482" s="2954"/>
      <c r="J482" s="126"/>
      <c r="K482" s="126"/>
      <c r="L482" s="122"/>
      <c r="M482" s="122"/>
      <c r="N482" s="122"/>
      <c r="O482" s="122"/>
      <c r="P482" s="122"/>
    </row>
    <row r="483" spans="1:16" ht="14.4" thickBot="1" x14ac:dyDescent="0.3">
      <c r="A483" s="129"/>
      <c r="B483" s="129"/>
      <c r="C483" s="126"/>
      <c r="D483" s="126"/>
      <c r="E483" s="126"/>
      <c r="F483" s="126"/>
      <c r="G483" s="126"/>
      <c r="H483" s="126"/>
      <c r="I483" s="2569"/>
      <c r="J483" s="126"/>
      <c r="K483" s="126"/>
      <c r="L483" s="122"/>
      <c r="M483" s="122"/>
      <c r="N483" s="122"/>
      <c r="O483" s="122"/>
      <c r="P483" s="122"/>
    </row>
    <row r="484" spans="1:16" ht="31.2" thickBot="1" x14ac:dyDescent="0.3">
      <c r="A484" s="122"/>
      <c r="B484" s="122"/>
      <c r="C484" s="122"/>
      <c r="D484" s="122"/>
      <c r="E484" s="2972"/>
      <c r="F484" s="2973"/>
      <c r="G484" s="2973"/>
      <c r="H484" s="2974"/>
      <c r="I484" s="127" t="s">
        <v>679</v>
      </c>
      <c r="J484" s="128" t="s">
        <v>77</v>
      </c>
      <c r="K484" s="127" t="s">
        <v>680</v>
      </c>
      <c r="L484" s="122"/>
      <c r="M484" s="122"/>
      <c r="N484" s="122"/>
      <c r="O484" s="122"/>
      <c r="P484" s="122"/>
    </row>
    <row r="485" spans="1:16" ht="14.4" customHeight="1" thickBot="1" x14ac:dyDescent="0.3">
      <c r="A485" s="122"/>
      <c r="B485" s="122"/>
      <c r="C485" s="122"/>
      <c r="D485" s="122"/>
      <c r="E485" s="2955" t="s">
        <v>33</v>
      </c>
      <c r="F485" s="2956"/>
      <c r="G485" s="2956"/>
      <c r="H485" s="2957"/>
      <c r="I485" s="1625">
        <f>SUM(I486:I497)</f>
        <v>30658.800000000003</v>
      </c>
      <c r="J485" s="2121">
        <f>SUM(J486:J497)</f>
        <v>19508.400000000001</v>
      </c>
      <c r="K485" s="1626">
        <f>SUM(K486:K497)</f>
        <v>15451.1</v>
      </c>
      <c r="L485" s="2115"/>
      <c r="M485" s="122"/>
      <c r="N485" s="122"/>
      <c r="O485" s="122"/>
      <c r="P485" s="122"/>
    </row>
    <row r="486" spans="1:16" ht="13.8" x14ac:dyDescent="0.25">
      <c r="A486" s="122"/>
      <c r="B486" s="122"/>
      <c r="C486" s="122"/>
      <c r="D486" s="122"/>
      <c r="E486" s="2961" t="s">
        <v>226</v>
      </c>
      <c r="F486" s="2962"/>
      <c r="G486" s="2962"/>
      <c r="H486" s="2963"/>
      <c r="I486" s="1627">
        <v>987.9</v>
      </c>
      <c r="J486" s="1628">
        <v>3730.8</v>
      </c>
      <c r="K486" s="1627">
        <v>2141.4</v>
      </c>
      <c r="L486" s="122"/>
      <c r="M486" s="122"/>
      <c r="N486" s="122"/>
      <c r="O486" s="122"/>
      <c r="P486" s="122"/>
    </row>
    <row r="487" spans="1:16" ht="30" customHeight="1" x14ac:dyDescent="0.25">
      <c r="A487" s="122"/>
      <c r="B487" s="122"/>
      <c r="C487" s="122"/>
      <c r="D487" s="122"/>
      <c r="E487" s="2961" t="s">
        <v>838</v>
      </c>
      <c r="F487" s="2962"/>
      <c r="G487" s="2962"/>
      <c r="H487" s="2963"/>
      <c r="I487" s="2117"/>
      <c r="J487" s="2118"/>
      <c r="K487" s="2117"/>
      <c r="L487" s="122"/>
      <c r="M487" s="122"/>
      <c r="N487" s="122"/>
      <c r="O487" s="122"/>
      <c r="P487" s="122"/>
    </row>
    <row r="488" spans="1:16" ht="13.8" x14ac:dyDescent="0.25">
      <c r="A488" s="122"/>
      <c r="B488" s="122"/>
      <c r="C488" s="122"/>
      <c r="D488" s="122"/>
      <c r="E488" s="2961" t="s">
        <v>225</v>
      </c>
      <c r="F488" s="2962"/>
      <c r="G488" s="2962"/>
      <c r="H488" s="2963"/>
      <c r="I488" s="1629"/>
      <c r="J488" s="1630"/>
      <c r="K488" s="1629"/>
      <c r="L488" s="122"/>
      <c r="M488" s="122"/>
      <c r="N488" s="122"/>
      <c r="O488" s="122"/>
      <c r="P488" s="122"/>
    </row>
    <row r="489" spans="1:16" ht="13.8" x14ac:dyDescent="0.25">
      <c r="A489" s="122"/>
      <c r="B489" s="122"/>
      <c r="C489" s="122"/>
      <c r="D489" s="122"/>
      <c r="E489" s="2961" t="s">
        <v>224</v>
      </c>
      <c r="F489" s="2962"/>
      <c r="G489" s="2962"/>
      <c r="H489" s="2963"/>
      <c r="I489" s="1631"/>
      <c r="J489" s="1630"/>
      <c r="K489" s="1629"/>
      <c r="L489" s="122"/>
      <c r="M489" s="122"/>
      <c r="N489" s="122"/>
      <c r="O489" s="122"/>
      <c r="P489" s="122"/>
    </row>
    <row r="490" spans="1:16" ht="13.95" customHeight="1" x14ac:dyDescent="0.25">
      <c r="A490" s="122"/>
      <c r="B490" s="122"/>
      <c r="C490" s="122"/>
      <c r="D490" s="122"/>
      <c r="E490" s="2961" t="s">
        <v>223</v>
      </c>
      <c r="F490" s="2962"/>
      <c r="G490" s="2962"/>
      <c r="H490" s="2963"/>
      <c r="I490" s="1629"/>
      <c r="J490" s="1630"/>
      <c r="K490" s="1629"/>
      <c r="L490" s="909"/>
      <c r="M490" s="122"/>
      <c r="N490" s="122"/>
      <c r="O490" s="122"/>
      <c r="P490" s="122"/>
    </row>
    <row r="491" spans="1:16" ht="13.95" customHeight="1" x14ac:dyDescent="0.25">
      <c r="A491" s="122"/>
      <c r="B491" s="122"/>
      <c r="C491" s="122"/>
      <c r="D491" s="122"/>
      <c r="E491" s="2729" t="s">
        <v>222</v>
      </c>
      <c r="F491" s="2730"/>
      <c r="G491" s="2730"/>
      <c r="H491" s="2731"/>
      <c r="I491" s="848">
        <v>6716</v>
      </c>
      <c r="J491" s="847">
        <v>4842</v>
      </c>
      <c r="K491" s="2116">
        <v>6080</v>
      </c>
      <c r="L491" s="122"/>
      <c r="M491" s="122"/>
      <c r="N491" s="122"/>
      <c r="O491" s="122"/>
      <c r="P491" s="122"/>
    </row>
    <row r="492" spans="1:16" ht="13.8" x14ac:dyDescent="0.25">
      <c r="A492" s="122"/>
      <c r="B492" s="122"/>
      <c r="C492" s="122"/>
      <c r="D492" s="122"/>
      <c r="E492" s="2969" t="s">
        <v>221</v>
      </c>
      <c r="F492" s="2970"/>
      <c r="G492" s="2970"/>
      <c r="H492" s="2971"/>
      <c r="I492" s="1629"/>
      <c r="J492" s="1630"/>
      <c r="K492" s="1629"/>
      <c r="L492" s="122"/>
      <c r="M492" s="122"/>
      <c r="N492" s="122"/>
      <c r="O492" s="122"/>
      <c r="P492" s="122"/>
    </row>
    <row r="493" spans="1:16" ht="13.95" customHeight="1" x14ac:dyDescent="0.25">
      <c r="A493" s="122"/>
      <c r="B493" s="122"/>
      <c r="C493" s="122"/>
      <c r="D493" s="122"/>
      <c r="E493" s="2961" t="s">
        <v>220</v>
      </c>
      <c r="F493" s="2962"/>
      <c r="G493" s="2962"/>
      <c r="H493" s="2963"/>
      <c r="I493" s="1629"/>
      <c r="J493" s="1630"/>
      <c r="K493" s="1629"/>
      <c r="L493" s="122"/>
      <c r="M493" s="122"/>
      <c r="N493" s="122"/>
      <c r="O493" s="122"/>
      <c r="P493" s="122"/>
    </row>
    <row r="494" spans="1:16" ht="13.95" customHeight="1" x14ac:dyDescent="0.25">
      <c r="A494" s="122"/>
      <c r="B494" s="122"/>
      <c r="C494" s="122"/>
      <c r="D494" s="122"/>
      <c r="E494" s="2961" t="s">
        <v>219</v>
      </c>
      <c r="F494" s="2962"/>
      <c r="G494" s="2962"/>
      <c r="H494" s="2963"/>
      <c r="I494" s="1632"/>
      <c r="J494" s="1633"/>
      <c r="K494" s="1632"/>
      <c r="L494" s="122"/>
      <c r="M494" s="122"/>
      <c r="N494" s="122"/>
      <c r="O494" s="122"/>
      <c r="P494" s="122"/>
    </row>
    <row r="495" spans="1:16" ht="13.95" customHeight="1" x14ac:dyDescent="0.25">
      <c r="A495" s="122"/>
      <c r="B495" s="122"/>
      <c r="C495" s="122"/>
      <c r="D495" s="122"/>
      <c r="E495" s="2961" t="s">
        <v>218</v>
      </c>
      <c r="F495" s="2962"/>
      <c r="G495" s="2962"/>
      <c r="H495" s="2963"/>
      <c r="I495" s="1634">
        <v>5665.8</v>
      </c>
      <c r="J495" s="1635">
        <v>5441</v>
      </c>
      <c r="K495" s="1632">
        <v>6663</v>
      </c>
      <c r="L495" s="122"/>
      <c r="M495" s="122"/>
      <c r="N495" s="122"/>
      <c r="O495" s="122"/>
      <c r="P495" s="122"/>
    </row>
    <row r="496" spans="1:16" ht="13.95" customHeight="1" x14ac:dyDescent="0.25">
      <c r="A496" s="122"/>
      <c r="B496" s="122"/>
      <c r="C496" s="122"/>
      <c r="D496" s="122"/>
      <c r="E496" s="2961" t="s">
        <v>217</v>
      </c>
      <c r="F496" s="2962"/>
      <c r="G496" s="2962"/>
      <c r="H496" s="2963"/>
      <c r="I496" s="2538">
        <v>9758.1</v>
      </c>
      <c r="J496" s="2539">
        <v>5424.6</v>
      </c>
      <c r="K496" s="2538">
        <v>566.70000000000005</v>
      </c>
      <c r="L496" s="122"/>
      <c r="M496" s="122"/>
      <c r="N496" s="122"/>
      <c r="O496" s="122"/>
      <c r="P496" s="122"/>
    </row>
    <row r="497" spans="1:16" ht="13.8" x14ac:dyDescent="0.25">
      <c r="A497" s="122"/>
      <c r="B497" s="122"/>
      <c r="C497" s="122"/>
      <c r="D497" s="122"/>
      <c r="E497" s="2961" t="s">
        <v>216</v>
      </c>
      <c r="F497" s="2962"/>
      <c r="G497" s="2962"/>
      <c r="H497" s="2963"/>
      <c r="I497" s="2540">
        <v>7531</v>
      </c>
      <c r="J497" s="2125">
        <v>70</v>
      </c>
      <c r="K497" s="1631"/>
      <c r="L497" s="122"/>
      <c r="M497" s="122"/>
      <c r="N497" s="122"/>
      <c r="O497" s="122"/>
      <c r="P497" s="122"/>
    </row>
    <row r="498" spans="1:16" ht="27.6" customHeight="1" thickBot="1" x14ac:dyDescent="0.3">
      <c r="A498" s="122"/>
      <c r="B498" s="122"/>
      <c r="C498" s="122"/>
      <c r="D498" s="122"/>
      <c r="E498" s="2975" t="s">
        <v>839</v>
      </c>
      <c r="F498" s="2976"/>
      <c r="G498" s="2976"/>
      <c r="H498" s="2977"/>
      <c r="I498" s="2119"/>
      <c r="J498" s="2120"/>
      <c r="K498" s="2119"/>
      <c r="L498" s="122"/>
      <c r="M498" s="122"/>
      <c r="N498" s="122"/>
      <c r="O498" s="122"/>
      <c r="P498" s="122"/>
    </row>
    <row r="499" spans="1:16" ht="14.4" thickBot="1" x14ac:dyDescent="0.3">
      <c r="A499" s="122"/>
      <c r="B499" s="122"/>
      <c r="C499" s="122"/>
      <c r="D499" s="122"/>
      <c r="E499" s="2964" t="s">
        <v>34</v>
      </c>
      <c r="F499" s="2965"/>
      <c r="G499" s="2965"/>
      <c r="H499" s="2965"/>
      <c r="I499" s="125"/>
      <c r="J499" s="2122"/>
      <c r="K499" s="125"/>
      <c r="L499" s="122"/>
      <c r="M499" s="122"/>
      <c r="N499" s="122"/>
      <c r="O499" s="122"/>
      <c r="P499" s="122"/>
    </row>
    <row r="500" spans="1:16" ht="28.8" customHeight="1" thickBot="1" x14ac:dyDescent="0.3">
      <c r="A500" s="122"/>
      <c r="B500" s="122"/>
      <c r="C500" s="122"/>
      <c r="D500" s="122"/>
      <c r="E500" s="2966" t="s">
        <v>840</v>
      </c>
      <c r="F500" s="2967"/>
      <c r="G500" s="2967"/>
      <c r="H500" s="2968"/>
      <c r="I500" s="124"/>
      <c r="J500" s="2123"/>
      <c r="K500" s="124"/>
      <c r="L500" s="122"/>
      <c r="M500" s="122"/>
      <c r="N500" s="122"/>
      <c r="O500" s="122"/>
      <c r="P500" s="122"/>
    </row>
    <row r="501" spans="1:16" ht="14.4" thickBot="1" x14ac:dyDescent="0.3">
      <c r="A501" s="122"/>
      <c r="B501" s="122"/>
      <c r="C501" s="122"/>
      <c r="D501" s="122"/>
      <c r="E501" s="2958"/>
      <c r="F501" s="2959"/>
      <c r="G501" s="2959"/>
      <c r="H501" s="2960"/>
      <c r="I501" s="123"/>
      <c r="J501" s="2124"/>
      <c r="K501" s="123"/>
      <c r="L501" s="122"/>
      <c r="M501" s="122"/>
      <c r="N501" s="122"/>
      <c r="O501" s="122"/>
      <c r="P501" s="122"/>
    </row>
    <row r="502" spans="1:16" x14ac:dyDescent="0.25">
      <c r="C502" s="19"/>
      <c r="D502" s="19"/>
      <c r="E502" s="19"/>
      <c r="F502" s="19"/>
      <c r="G502" s="19"/>
      <c r="H502" s="19"/>
      <c r="I502" s="19"/>
      <c r="J502" s="19"/>
      <c r="K502" s="19"/>
      <c r="L502" s="19"/>
      <c r="M502" s="19"/>
      <c r="N502" s="19"/>
      <c r="O502" s="19"/>
      <c r="P502" s="19"/>
    </row>
  </sheetData>
  <mergeCells count="352">
    <mergeCell ref="C465:G465"/>
    <mergeCell ref="C466:G466"/>
    <mergeCell ref="C467:G467"/>
    <mergeCell ref="C468:G468"/>
    <mergeCell ref="E482:I482"/>
    <mergeCell ref="E485:H485"/>
    <mergeCell ref="E501:H501"/>
    <mergeCell ref="E494:H494"/>
    <mergeCell ref="E495:H495"/>
    <mergeCell ref="E496:H496"/>
    <mergeCell ref="E497:H497"/>
    <mergeCell ref="E499:H499"/>
    <mergeCell ref="E500:H500"/>
    <mergeCell ref="E486:H486"/>
    <mergeCell ref="E488:H488"/>
    <mergeCell ref="E489:H489"/>
    <mergeCell ref="E490:H490"/>
    <mergeCell ref="E491:H491"/>
    <mergeCell ref="E493:H493"/>
    <mergeCell ref="E487:H487"/>
    <mergeCell ref="E492:H492"/>
    <mergeCell ref="E484:H484"/>
    <mergeCell ref="E498:H498"/>
    <mergeCell ref="A453:A456"/>
    <mergeCell ref="B453:B456"/>
    <mergeCell ref="C453:C456"/>
    <mergeCell ref="E453:E455"/>
    <mergeCell ref="F453:F456"/>
    <mergeCell ref="G453:G456"/>
    <mergeCell ref="A446:A452"/>
    <mergeCell ref="B446:B452"/>
    <mergeCell ref="F343:F348"/>
    <mergeCell ref="G343:G348"/>
    <mergeCell ref="E343:E347"/>
    <mergeCell ref="C446:C452"/>
    <mergeCell ref="E446:E452"/>
    <mergeCell ref="F446:F452"/>
    <mergeCell ref="G446:G452"/>
    <mergeCell ref="A440:A445"/>
    <mergeCell ref="B440:B445"/>
    <mergeCell ref="C440:C445"/>
    <mergeCell ref="E440:E445"/>
    <mergeCell ref="F440:F445"/>
    <mergeCell ref="G440:G445"/>
    <mergeCell ref="A433:A439"/>
    <mergeCell ref="B433:B439"/>
    <mergeCell ref="C433:C439"/>
    <mergeCell ref="A461:A464"/>
    <mergeCell ref="B461:B464"/>
    <mergeCell ref="C461:C464"/>
    <mergeCell ref="E461:E464"/>
    <mergeCell ref="F461:F464"/>
    <mergeCell ref="G461:G464"/>
    <mergeCell ref="A457:A460"/>
    <mergeCell ref="B457:B460"/>
    <mergeCell ref="C457:C460"/>
    <mergeCell ref="E457:E458"/>
    <mergeCell ref="F457:F460"/>
    <mergeCell ref="G457:G460"/>
    <mergeCell ref="E433:E437"/>
    <mergeCell ref="F433:F439"/>
    <mergeCell ref="G433:G439"/>
    <mergeCell ref="C428:G428"/>
    <mergeCell ref="O431:P431"/>
    <mergeCell ref="E392:E398"/>
    <mergeCell ref="F392:F398"/>
    <mergeCell ref="G392:G398"/>
    <mergeCell ref="E399:E405"/>
    <mergeCell ref="F399:F405"/>
    <mergeCell ref="G399:G405"/>
    <mergeCell ref="E406:E412"/>
    <mergeCell ref="F406:F412"/>
    <mergeCell ref="G406:G412"/>
    <mergeCell ref="C427:G427"/>
    <mergeCell ref="L407:L410"/>
    <mergeCell ref="E413:E419"/>
    <mergeCell ref="F413:F419"/>
    <mergeCell ref="G413:G419"/>
    <mergeCell ref="E420:E426"/>
    <mergeCell ref="F420:F426"/>
    <mergeCell ref="G420:G426"/>
    <mergeCell ref="L416:L417"/>
    <mergeCell ref="C379:G379"/>
    <mergeCell ref="C380:G380"/>
    <mergeCell ref="O383:P383"/>
    <mergeCell ref="B385:B391"/>
    <mergeCell ref="E385:E391"/>
    <mergeCell ref="F385:F391"/>
    <mergeCell ref="G385:G391"/>
    <mergeCell ref="E367:E372"/>
    <mergeCell ref="F367:F371"/>
    <mergeCell ref="G367:G372"/>
    <mergeCell ref="B373:B378"/>
    <mergeCell ref="E373:E378"/>
    <mergeCell ref="F373:F378"/>
    <mergeCell ref="G373:G378"/>
    <mergeCell ref="C355:G355"/>
    <mergeCell ref="C356:G356"/>
    <mergeCell ref="O359:P359"/>
    <mergeCell ref="B361:B366"/>
    <mergeCell ref="E361:E366"/>
    <mergeCell ref="F361:F366"/>
    <mergeCell ref="G361:G366"/>
    <mergeCell ref="A349:A354"/>
    <mergeCell ref="B349:B354"/>
    <mergeCell ref="C349:C354"/>
    <mergeCell ref="E349:E351"/>
    <mergeCell ref="F349:F354"/>
    <mergeCell ref="G349:G354"/>
    <mergeCell ref="A337:A342"/>
    <mergeCell ref="B337:B342"/>
    <mergeCell ref="C337:C342"/>
    <mergeCell ref="E337:E339"/>
    <mergeCell ref="F337:F342"/>
    <mergeCell ref="G337:G342"/>
    <mergeCell ref="A331:A336"/>
    <mergeCell ref="B331:B336"/>
    <mergeCell ref="C331:C336"/>
    <mergeCell ref="E331:E336"/>
    <mergeCell ref="F331:F336"/>
    <mergeCell ref="G331:G336"/>
    <mergeCell ref="A325:A330"/>
    <mergeCell ref="B325:B330"/>
    <mergeCell ref="C325:C330"/>
    <mergeCell ref="E325:E330"/>
    <mergeCell ref="F325:F330"/>
    <mergeCell ref="G325:G330"/>
    <mergeCell ref="A319:A324"/>
    <mergeCell ref="B319:B324"/>
    <mergeCell ref="C319:C324"/>
    <mergeCell ref="E319:E321"/>
    <mergeCell ref="F319:F324"/>
    <mergeCell ref="G319:G324"/>
    <mergeCell ref="A313:A318"/>
    <mergeCell ref="B313:B318"/>
    <mergeCell ref="C313:C318"/>
    <mergeCell ref="E313:E315"/>
    <mergeCell ref="F313:F318"/>
    <mergeCell ref="G313:G318"/>
    <mergeCell ref="A307:A312"/>
    <mergeCell ref="B307:B312"/>
    <mergeCell ref="C307:C312"/>
    <mergeCell ref="E307:E312"/>
    <mergeCell ref="F307:F312"/>
    <mergeCell ref="G307:G312"/>
    <mergeCell ref="C298:G298"/>
    <mergeCell ref="O299:P299"/>
    <mergeCell ref="B301:B306"/>
    <mergeCell ref="E301:E306"/>
    <mergeCell ref="F301:F306"/>
    <mergeCell ref="G301:G306"/>
    <mergeCell ref="A292:A297"/>
    <mergeCell ref="B292:B297"/>
    <mergeCell ref="C292:C297"/>
    <mergeCell ref="E292:E297"/>
    <mergeCell ref="F292:F297"/>
    <mergeCell ref="G292:G297"/>
    <mergeCell ref="C283:G283"/>
    <mergeCell ref="O284:P284"/>
    <mergeCell ref="A286:A291"/>
    <mergeCell ref="B286:B291"/>
    <mergeCell ref="C286:C291"/>
    <mergeCell ref="E286:E288"/>
    <mergeCell ref="F286:F291"/>
    <mergeCell ref="G286:G291"/>
    <mergeCell ref="L294:L295"/>
    <mergeCell ref="L270:L271"/>
    <mergeCell ref="M270:M271"/>
    <mergeCell ref="N270:N271"/>
    <mergeCell ref="O270:O271"/>
    <mergeCell ref="P270:P271"/>
    <mergeCell ref="A276:A282"/>
    <mergeCell ref="B276:B282"/>
    <mergeCell ref="C276:C282"/>
    <mergeCell ref="E276:E282"/>
    <mergeCell ref="F276:F282"/>
    <mergeCell ref="A269:A275"/>
    <mergeCell ref="B269:B275"/>
    <mergeCell ref="C269:C275"/>
    <mergeCell ref="E269:E271"/>
    <mergeCell ref="F269:F275"/>
    <mergeCell ref="G269:G275"/>
    <mergeCell ref="G276:G282"/>
    <mergeCell ref="E257:E262"/>
    <mergeCell ref="F257:F262"/>
    <mergeCell ref="G257:G262"/>
    <mergeCell ref="C263:G263"/>
    <mergeCell ref="C264:G264"/>
    <mergeCell ref="O267:P267"/>
    <mergeCell ref="C248:G248"/>
    <mergeCell ref="O249:P249"/>
    <mergeCell ref="B251:B256"/>
    <mergeCell ref="E251:E256"/>
    <mergeCell ref="F251:F256"/>
    <mergeCell ref="G251:G256"/>
    <mergeCell ref="C239:G239"/>
    <mergeCell ref="O240:P240"/>
    <mergeCell ref="B242:B247"/>
    <mergeCell ref="E242:E247"/>
    <mergeCell ref="F242:F247"/>
    <mergeCell ref="G242:G247"/>
    <mergeCell ref="B227:B232"/>
    <mergeCell ref="E227:E232"/>
    <mergeCell ref="F227:F232"/>
    <mergeCell ref="G227:G232"/>
    <mergeCell ref="E233:E238"/>
    <mergeCell ref="F233:F238"/>
    <mergeCell ref="G233:G238"/>
    <mergeCell ref="E215:E220"/>
    <mergeCell ref="F215:F220"/>
    <mergeCell ref="G215:G220"/>
    <mergeCell ref="C221:G221"/>
    <mergeCell ref="C222:G222"/>
    <mergeCell ref="O225:P225"/>
    <mergeCell ref="E203:E208"/>
    <mergeCell ref="F203:F208"/>
    <mergeCell ref="G203:G208"/>
    <mergeCell ref="E209:E214"/>
    <mergeCell ref="F209:F214"/>
    <mergeCell ref="G209:G214"/>
    <mergeCell ref="E191:E196"/>
    <mergeCell ref="F191:F196"/>
    <mergeCell ref="G191:G196"/>
    <mergeCell ref="E197:E202"/>
    <mergeCell ref="F197:F202"/>
    <mergeCell ref="G197:G202"/>
    <mergeCell ref="E173:E178"/>
    <mergeCell ref="F173:F178"/>
    <mergeCell ref="G175:G178"/>
    <mergeCell ref="E185:E190"/>
    <mergeCell ref="F185:F190"/>
    <mergeCell ref="G185:G190"/>
    <mergeCell ref="F179:F184"/>
    <mergeCell ref="G181:G184"/>
    <mergeCell ref="E179:E181"/>
    <mergeCell ref="C162:G162"/>
    <mergeCell ref="O165:P165"/>
    <mergeCell ref="B167:B172"/>
    <mergeCell ref="E167:E172"/>
    <mergeCell ref="F167:F172"/>
    <mergeCell ref="G167:G172"/>
    <mergeCell ref="O153:P153"/>
    <mergeCell ref="B155:B160"/>
    <mergeCell ref="E155:E160"/>
    <mergeCell ref="F155:F160"/>
    <mergeCell ref="G155:G160"/>
    <mergeCell ref="C161:G161"/>
    <mergeCell ref="B140:B145"/>
    <mergeCell ref="E140:E145"/>
    <mergeCell ref="F140:F145"/>
    <mergeCell ref="G140:G145"/>
    <mergeCell ref="L141:L142"/>
    <mergeCell ref="C152:G152"/>
    <mergeCell ref="E128:E133"/>
    <mergeCell ref="F128:F133"/>
    <mergeCell ref="G128:G133"/>
    <mergeCell ref="E134:E139"/>
    <mergeCell ref="F134:F139"/>
    <mergeCell ref="G134:G139"/>
    <mergeCell ref="E146:E151"/>
    <mergeCell ref="F146:F151"/>
    <mergeCell ref="G146:G151"/>
    <mergeCell ref="G109:G115"/>
    <mergeCell ref="C116:G116"/>
    <mergeCell ref="C117:G117"/>
    <mergeCell ref="O120:P120"/>
    <mergeCell ref="B122:B127"/>
    <mergeCell ref="E122:E127"/>
    <mergeCell ref="F122:F127"/>
    <mergeCell ref="G122:G127"/>
    <mergeCell ref="A109:A115"/>
    <mergeCell ref="B109:B115"/>
    <mergeCell ref="C109:C115"/>
    <mergeCell ref="D109:D115"/>
    <mergeCell ref="E109:E115"/>
    <mergeCell ref="F109:F115"/>
    <mergeCell ref="B103:B108"/>
    <mergeCell ref="C103:C108"/>
    <mergeCell ref="D103:D108"/>
    <mergeCell ref="E103:E108"/>
    <mergeCell ref="F103:F108"/>
    <mergeCell ref="G103:G108"/>
    <mergeCell ref="B90:B96"/>
    <mergeCell ref="E90:E96"/>
    <mergeCell ref="F90:F96"/>
    <mergeCell ref="G90:G96"/>
    <mergeCell ref="E97:E101"/>
    <mergeCell ref="F97:F102"/>
    <mergeCell ref="G97:G102"/>
    <mergeCell ref="G18:G23"/>
    <mergeCell ref="E24:E29"/>
    <mergeCell ref="E78:E83"/>
    <mergeCell ref="F78:F83"/>
    <mergeCell ref="G78:G83"/>
    <mergeCell ref="E84:E89"/>
    <mergeCell ref="F84:F89"/>
    <mergeCell ref="G88:G89"/>
    <mergeCell ref="B66:B71"/>
    <mergeCell ref="E66:E71"/>
    <mergeCell ref="F66:F71"/>
    <mergeCell ref="G66:G71"/>
    <mergeCell ref="E72:E77"/>
    <mergeCell ref="F72:F77"/>
    <mergeCell ref="G72:G77"/>
    <mergeCell ref="B5:B7"/>
    <mergeCell ref="C5:C7"/>
    <mergeCell ref="F5:F7"/>
    <mergeCell ref="E54:E59"/>
    <mergeCell ref="F54:F59"/>
    <mergeCell ref="G54:G59"/>
    <mergeCell ref="C60:G60"/>
    <mergeCell ref="C61:G61"/>
    <mergeCell ref="O64:P64"/>
    <mergeCell ref="B42:B47"/>
    <mergeCell ref="E42:E47"/>
    <mergeCell ref="F42:F47"/>
    <mergeCell ref="G42:G47"/>
    <mergeCell ref="E48:E53"/>
    <mergeCell ref="F48:F53"/>
    <mergeCell ref="G48:G53"/>
    <mergeCell ref="E30:E35"/>
    <mergeCell ref="F30:F35"/>
    <mergeCell ref="G30:G35"/>
    <mergeCell ref="E36:E41"/>
    <mergeCell ref="F36:F41"/>
    <mergeCell ref="G36:G41"/>
    <mergeCell ref="E18:E23"/>
    <mergeCell ref="F18:F23"/>
    <mergeCell ref="D5:D7"/>
    <mergeCell ref="E5:E7"/>
    <mergeCell ref="F24:F29"/>
    <mergeCell ref="G24:G29"/>
    <mergeCell ref="L1:O1"/>
    <mergeCell ref="O10:P10"/>
    <mergeCell ref="B12:B17"/>
    <mergeCell ref="E12:E17"/>
    <mergeCell ref="F12:F17"/>
    <mergeCell ref="G12:G17"/>
    <mergeCell ref="L13:L14"/>
    <mergeCell ref="G5:G7"/>
    <mergeCell ref="H5:H7"/>
    <mergeCell ref="I5:I7"/>
    <mergeCell ref="J5:J7"/>
    <mergeCell ref="K5:K7"/>
    <mergeCell ref="L5:P5"/>
    <mergeCell ref="L6:L7"/>
    <mergeCell ref="M6:M7"/>
    <mergeCell ref="N6:P6"/>
    <mergeCell ref="A2:N2"/>
    <mergeCell ref="A3:P3"/>
    <mergeCell ref="O4:P4"/>
    <mergeCell ref="A5:A7"/>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M57" sqref="M5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5.6" customHeight="1" x14ac:dyDescent="0.25">
      <c r="L1" s="2649" t="s">
        <v>1005</v>
      </c>
      <c r="M1" s="2649"/>
      <c r="N1" s="2649"/>
      <c r="O1" s="2649"/>
      <c r="P1" s="466"/>
    </row>
    <row r="2" spans="1:16" ht="15.6" x14ac:dyDescent="0.25">
      <c r="L2" s="2649"/>
      <c r="M2" s="2649"/>
      <c r="N2" s="3129"/>
      <c r="O2" s="3129"/>
      <c r="P2" s="3129"/>
    </row>
    <row r="3" spans="1:16" ht="13.8" customHeight="1" x14ac:dyDescent="0.25">
      <c r="A3" s="2660" t="s">
        <v>849</v>
      </c>
      <c r="B3" s="2660"/>
      <c r="C3" s="2660"/>
      <c r="D3" s="2660"/>
      <c r="E3" s="2660"/>
      <c r="F3" s="2660"/>
      <c r="G3" s="2660"/>
      <c r="H3" s="2660"/>
      <c r="I3" s="2660"/>
      <c r="J3" s="2660"/>
      <c r="K3" s="2660"/>
      <c r="L3" s="2660"/>
      <c r="M3" s="2660"/>
      <c r="N3" s="2660"/>
      <c r="O3" s="9"/>
      <c r="P3" s="9"/>
    </row>
    <row r="4" spans="1:16" ht="13.8" x14ac:dyDescent="0.25">
      <c r="A4" s="2670" t="s">
        <v>35</v>
      </c>
      <c r="B4" s="2670"/>
      <c r="C4" s="2670"/>
      <c r="D4" s="2670"/>
      <c r="E4" s="2670"/>
      <c r="F4" s="2670"/>
      <c r="G4" s="2670"/>
      <c r="H4" s="2670"/>
      <c r="I4" s="2670"/>
      <c r="J4" s="2670"/>
      <c r="K4" s="2670"/>
      <c r="L4" s="2670"/>
      <c r="M4" s="2670"/>
      <c r="N4" s="2670"/>
      <c r="O4" s="2670"/>
      <c r="P4" s="2670"/>
    </row>
    <row r="5" spans="1:16" ht="16.2" thickBot="1" x14ac:dyDescent="0.3">
      <c r="A5" s="962"/>
      <c r="B5" s="962"/>
      <c r="C5" s="962"/>
      <c r="D5" s="962"/>
      <c r="E5" s="962"/>
      <c r="F5" s="962"/>
      <c r="G5" s="962"/>
      <c r="H5" s="962"/>
      <c r="I5" s="962"/>
      <c r="J5" s="962"/>
      <c r="K5" s="962"/>
      <c r="L5" s="15"/>
      <c r="M5" s="962"/>
      <c r="N5" s="16"/>
      <c r="O5" s="3130" t="s">
        <v>389</v>
      </c>
      <c r="P5" s="3131"/>
    </row>
    <row r="6" spans="1:16" ht="14.4" customHeight="1" thickBot="1" x14ac:dyDescent="0.3">
      <c r="A6" s="2664" t="s">
        <v>0</v>
      </c>
      <c r="B6" s="2664" t="s">
        <v>1</v>
      </c>
      <c r="C6" s="2667" t="s">
        <v>2</v>
      </c>
      <c r="D6" s="2664" t="s">
        <v>32</v>
      </c>
      <c r="E6" s="2759" t="s">
        <v>54</v>
      </c>
      <c r="F6" s="2661" t="s">
        <v>3</v>
      </c>
      <c r="G6" s="2667" t="s">
        <v>4</v>
      </c>
      <c r="H6" s="2661" t="s">
        <v>5</v>
      </c>
      <c r="I6" s="2708" t="s">
        <v>666</v>
      </c>
      <c r="J6" s="2661" t="s">
        <v>77</v>
      </c>
      <c r="K6" s="2661" t="s">
        <v>667</v>
      </c>
      <c r="L6" s="2671" t="s">
        <v>11</v>
      </c>
      <c r="M6" s="2672"/>
      <c r="N6" s="2672"/>
      <c r="O6" s="2672"/>
      <c r="P6" s="2673"/>
    </row>
    <row r="7" spans="1:16" ht="13.8" x14ac:dyDescent="0.25">
      <c r="A7" s="2665"/>
      <c r="B7" s="2665"/>
      <c r="C7" s="2668"/>
      <c r="D7" s="2665"/>
      <c r="E7" s="2760"/>
      <c r="F7" s="2662"/>
      <c r="G7" s="2668"/>
      <c r="H7" s="2662"/>
      <c r="I7" s="2709"/>
      <c r="J7" s="2662"/>
      <c r="K7" s="2662"/>
      <c r="L7" s="2674" t="s">
        <v>37</v>
      </c>
      <c r="M7" s="2681" t="s">
        <v>36</v>
      </c>
      <c r="N7" s="2717" t="s">
        <v>38</v>
      </c>
      <c r="O7" s="2717"/>
      <c r="P7" s="2718"/>
    </row>
    <row r="8" spans="1:16" ht="143.4" customHeight="1" thickBot="1" x14ac:dyDescent="0.3">
      <c r="A8" s="2666"/>
      <c r="B8" s="2666"/>
      <c r="C8" s="2669"/>
      <c r="D8" s="2666"/>
      <c r="E8" s="2761"/>
      <c r="F8" s="2663"/>
      <c r="G8" s="2669"/>
      <c r="H8" s="2663"/>
      <c r="I8" s="2710"/>
      <c r="J8" s="2663"/>
      <c r="K8" s="2663"/>
      <c r="L8" s="2675"/>
      <c r="M8" s="2682"/>
      <c r="N8" s="23" t="s">
        <v>668</v>
      </c>
      <c r="O8" s="23" t="s">
        <v>52</v>
      </c>
      <c r="P8" s="24" t="s">
        <v>669</v>
      </c>
    </row>
    <row r="9" spans="1:16" ht="14.4" thickBot="1" x14ac:dyDescent="0.3">
      <c r="A9" s="14" t="s">
        <v>6</v>
      </c>
      <c r="B9" s="465" t="s">
        <v>432</v>
      </c>
      <c r="C9" s="464"/>
      <c r="D9" s="462"/>
      <c r="E9" s="463"/>
      <c r="F9" s="462"/>
      <c r="G9" s="462"/>
      <c r="H9" s="462"/>
      <c r="I9" s="461"/>
      <c r="J9" s="460"/>
      <c r="K9" s="461"/>
      <c r="L9" s="13"/>
      <c r="M9" s="13"/>
      <c r="N9" s="461"/>
      <c r="O9" s="460"/>
      <c r="P9" s="459"/>
    </row>
    <row r="10" spans="1:16" ht="13.8" thickBot="1" x14ac:dyDescent="0.3">
      <c r="A10" s="2143"/>
      <c r="B10" s="3124"/>
      <c r="C10" s="3125"/>
      <c r="D10" s="3125"/>
      <c r="E10" s="3125"/>
      <c r="F10" s="3125"/>
      <c r="G10" s="3125"/>
      <c r="H10" s="3125"/>
      <c r="I10" s="3125"/>
      <c r="J10" s="3125"/>
      <c r="K10" s="3126"/>
      <c r="L10" s="2144" t="s">
        <v>433</v>
      </c>
      <c r="M10" s="2145" t="s">
        <v>342</v>
      </c>
      <c r="N10" s="2146">
        <v>76.25</v>
      </c>
      <c r="O10" s="2146">
        <v>76.25</v>
      </c>
      <c r="P10" s="2147">
        <v>76.25</v>
      </c>
    </row>
    <row r="11" spans="1:16" ht="13.8" thickBot="1" x14ac:dyDescent="0.3">
      <c r="A11" s="919" t="s">
        <v>6</v>
      </c>
      <c r="B11" s="2148" t="s">
        <v>6</v>
      </c>
      <c r="C11" s="3009" t="s">
        <v>850</v>
      </c>
      <c r="D11" s="3010"/>
      <c r="E11" s="3010"/>
      <c r="F11" s="3010"/>
      <c r="G11" s="3010"/>
      <c r="H11" s="3010"/>
      <c r="I11" s="3010"/>
      <c r="J11" s="3010"/>
      <c r="K11" s="3010"/>
      <c r="L11" s="3010"/>
      <c r="M11" s="3010"/>
      <c r="N11" s="3010"/>
      <c r="O11" s="3010"/>
      <c r="P11" s="2149"/>
    </row>
    <row r="12" spans="1:16" ht="27" thickBot="1" x14ac:dyDescent="0.3">
      <c r="A12" s="941"/>
      <c r="B12" s="2150"/>
      <c r="C12" s="2151"/>
      <c r="D12" s="2151"/>
      <c r="E12" s="2151"/>
      <c r="F12" s="2151"/>
      <c r="G12" s="2151"/>
      <c r="H12" s="2152"/>
      <c r="I12" s="2152"/>
      <c r="J12" s="2152"/>
      <c r="K12" s="2152"/>
      <c r="L12" s="2153" t="s">
        <v>851</v>
      </c>
      <c r="M12" s="1082" t="s">
        <v>342</v>
      </c>
      <c r="N12" s="2154">
        <v>35</v>
      </c>
      <c r="O12" s="2154">
        <v>34</v>
      </c>
      <c r="P12" s="2155">
        <v>33</v>
      </c>
    </row>
    <row r="13" spans="1:16" x14ac:dyDescent="0.25">
      <c r="A13" s="2137" t="s">
        <v>6</v>
      </c>
      <c r="B13" s="2140" t="s">
        <v>6</v>
      </c>
      <c r="C13" s="2156" t="s">
        <v>6</v>
      </c>
      <c r="D13" s="3053"/>
      <c r="E13" s="2133" t="s">
        <v>852</v>
      </c>
      <c r="F13" s="2157" t="s">
        <v>62</v>
      </c>
      <c r="G13" s="2158" t="s">
        <v>654</v>
      </c>
      <c r="H13" s="2159" t="s">
        <v>1003</v>
      </c>
      <c r="I13" s="2160">
        <v>44.7</v>
      </c>
      <c r="J13" s="2160">
        <v>100</v>
      </c>
      <c r="K13" s="2161">
        <v>100</v>
      </c>
      <c r="L13" s="2162" t="s">
        <v>853</v>
      </c>
      <c r="M13" s="1031" t="s">
        <v>854</v>
      </c>
      <c r="N13" s="1018">
        <v>90</v>
      </c>
      <c r="O13" s="1018">
        <v>30</v>
      </c>
      <c r="P13" s="1016">
        <v>30</v>
      </c>
    </row>
    <row r="14" spans="1:16" x14ac:dyDescent="0.25">
      <c r="A14" s="2138"/>
      <c r="B14" s="1081"/>
      <c r="C14" s="2163"/>
      <c r="D14" s="3054"/>
      <c r="E14" s="2134"/>
      <c r="F14" s="2164"/>
      <c r="G14" s="2165"/>
      <c r="H14" s="2166" t="s">
        <v>56</v>
      </c>
      <c r="I14" s="2167">
        <v>36.799999999999997</v>
      </c>
      <c r="J14" s="2167"/>
      <c r="K14" s="2168"/>
      <c r="L14" s="1029" t="s">
        <v>855</v>
      </c>
      <c r="M14" s="915" t="s">
        <v>854</v>
      </c>
      <c r="N14" s="1019">
        <v>80</v>
      </c>
      <c r="O14" s="1019">
        <v>100</v>
      </c>
      <c r="P14" s="1017">
        <v>100</v>
      </c>
    </row>
    <row r="15" spans="1:16" ht="13.2" customHeight="1" x14ac:dyDescent="0.25">
      <c r="A15" s="2138"/>
      <c r="B15" s="1081"/>
      <c r="C15" s="2163"/>
      <c r="D15" s="3054"/>
      <c r="E15" s="2134"/>
      <c r="F15" s="2164"/>
      <c r="G15" s="2165"/>
      <c r="H15" s="3108" t="s">
        <v>1002</v>
      </c>
      <c r="I15" s="3110">
        <v>118.4</v>
      </c>
      <c r="J15" s="3112"/>
      <c r="K15" s="3114"/>
      <c r="L15" s="3085" t="s">
        <v>856</v>
      </c>
      <c r="M15" s="3067" t="s">
        <v>854</v>
      </c>
      <c r="N15" s="3042">
        <v>20</v>
      </c>
      <c r="O15" s="3042">
        <v>100</v>
      </c>
      <c r="P15" s="2984">
        <v>100</v>
      </c>
    </row>
    <row r="16" spans="1:16" x14ac:dyDescent="0.25">
      <c r="A16" s="2138"/>
      <c r="B16" s="1081"/>
      <c r="C16" s="2163"/>
      <c r="D16" s="3054"/>
      <c r="E16" s="2134"/>
      <c r="F16" s="2164"/>
      <c r="G16" s="2165"/>
      <c r="H16" s="3109"/>
      <c r="I16" s="3111"/>
      <c r="J16" s="3113"/>
      <c r="K16" s="3115"/>
      <c r="L16" s="3091"/>
      <c r="M16" s="3094"/>
      <c r="N16" s="3043"/>
      <c r="O16" s="3043"/>
      <c r="P16" s="3099"/>
    </row>
    <row r="17" spans="1:16" x14ac:dyDescent="0.25">
      <c r="A17" s="2138"/>
      <c r="B17" s="1081"/>
      <c r="C17" s="2163"/>
      <c r="D17" s="3054"/>
      <c r="E17" s="2134"/>
      <c r="F17" s="2164"/>
      <c r="G17" s="2165"/>
      <c r="H17" s="3108" t="s">
        <v>57</v>
      </c>
      <c r="I17" s="3110">
        <v>11.7</v>
      </c>
      <c r="J17" s="2626"/>
      <c r="K17" s="3114"/>
      <c r="L17" s="1029" t="s">
        <v>857</v>
      </c>
      <c r="M17" s="915" t="s">
        <v>69</v>
      </c>
      <c r="N17" s="1019">
        <v>200</v>
      </c>
      <c r="O17" s="1019">
        <v>300</v>
      </c>
      <c r="P17" s="1017">
        <v>300</v>
      </c>
    </row>
    <row r="18" spans="1:16" x14ac:dyDescent="0.25">
      <c r="A18" s="2138"/>
      <c r="B18" s="1081"/>
      <c r="C18" s="2163"/>
      <c r="D18" s="3054"/>
      <c r="E18" s="2134"/>
      <c r="F18" s="2164"/>
      <c r="G18" s="2165"/>
      <c r="H18" s="3116"/>
      <c r="I18" s="3118"/>
      <c r="J18" s="3122"/>
      <c r="K18" s="3120"/>
      <c r="L18" s="1029" t="s">
        <v>858</v>
      </c>
      <c r="M18" s="915" t="s">
        <v>854</v>
      </c>
      <c r="N18" s="1019">
        <v>0</v>
      </c>
      <c r="O18" s="1019">
        <v>50</v>
      </c>
      <c r="P18" s="1017">
        <v>50</v>
      </c>
    </row>
    <row r="19" spans="1:16" x14ac:dyDescent="0.25">
      <c r="A19" s="2138"/>
      <c r="B19" s="1081"/>
      <c r="C19" s="2163"/>
      <c r="D19" s="3054"/>
      <c r="E19" s="2134"/>
      <c r="F19" s="2164"/>
      <c r="G19" s="2165"/>
      <c r="H19" s="3116"/>
      <c r="I19" s="3118"/>
      <c r="J19" s="3122"/>
      <c r="K19" s="3120"/>
      <c r="L19" s="1029" t="s">
        <v>859</v>
      </c>
      <c r="M19" s="2169"/>
      <c r="N19" s="2170" t="s">
        <v>66</v>
      </c>
      <c r="O19" s="2170" t="s">
        <v>66</v>
      </c>
      <c r="P19" s="2171" t="s">
        <v>66</v>
      </c>
    </row>
    <row r="20" spans="1:16" ht="13.8" thickBot="1" x14ac:dyDescent="0.3">
      <c r="A20" s="2138"/>
      <c r="B20" s="1081"/>
      <c r="C20" s="2163"/>
      <c r="D20" s="3054"/>
      <c r="E20" s="2134"/>
      <c r="F20" s="2164"/>
      <c r="G20" s="2165"/>
      <c r="H20" s="3117"/>
      <c r="I20" s="3119"/>
      <c r="J20" s="3123"/>
      <c r="K20" s="3121"/>
      <c r="L20" s="1029" t="s">
        <v>860</v>
      </c>
      <c r="M20" s="915" t="s">
        <v>627</v>
      </c>
      <c r="N20" s="2170">
        <v>150</v>
      </c>
      <c r="O20" s="1019">
        <v>50</v>
      </c>
      <c r="P20" s="1017">
        <v>50</v>
      </c>
    </row>
    <row r="21" spans="1:16" ht="13.8" thickBot="1" x14ac:dyDescent="0.3">
      <c r="A21" s="2139"/>
      <c r="B21" s="2141"/>
      <c r="C21" s="2172"/>
      <c r="D21" s="3055"/>
      <c r="E21" s="2135"/>
      <c r="F21" s="2173"/>
      <c r="G21" s="2174"/>
      <c r="H21" s="2175" t="s">
        <v>7</v>
      </c>
      <c r="I21" s="2627">
        <f>SUM(I13:I20)</f>
        <v>211.6</v>
      </c>
      <c r="J21" s="2176">
        <f>SUM(J13:J15)</f>
        <v>100</v>
      </c>
      <c r="K21" s="2176">
        <f>SUM(K13:K15)</f>
        <v>100</v>
      </c>
      <c r="L21" s="2177"/>
      <c r="M21" s="2178"/>
      <c r="N21" s="2179"/>
      <c r="O21" s="2179"/>
      <c r="P21" s="2180"/>
    </row>
    <row r="22" spans="1:16" ht="13.2" customHeight="1" x14ac:dyDescent="0.25">
      <c r="A22" s="3011" t="s">
        <v>6</v>
      </c>
      <c r="B22" s="3102" t="s">
        <v>6</v>
      </c>
      <c r="C22" s="3104" t="s">
        <v>8</v>
      </c>
      <c r="D22" s="3053"/>
      <c r="E22" s="3082" t="s">
        <v>861</v>
      </c>
      <c r="F22" s="3032" t="s">
        <v>62</v>
      </c>
      <c r="G22" s="3038" t="s">
        <v>654</v>
      </c>
      <c r="H22" s="2159" t="s">
        <v>1003</v>
      </c>
      <c r="I22" s="2160">
        <v>56</v>
      </c>
      <c r="J22" s="2160">
        <v>0</v>
      </c>
      <c r="K22" s="2161">
        <v>0</v>
      </c>
      <c r="L22" s="3127" t="s">
        <v>862</v>
      </c>
      <c r="M22" s="3095" t="s">
        <v>69</v>
      </c>
      <c r="N22" s="3095">
        <v>1000</v>
      </c>
      <c r="O22" s="3095">
        <v>0</v>
      </c>
      <c r="P22" s="3107">
        <v>0</v>
      </c>
    </row>
    <row r="23" spans="1:16" x14ac:dyDescent="0.25">
      <c r="A23" s="3101"/>
      <c r="B23" s="3025"/>
      <c r="C23" s="3105"/>
      <c r="D23" s="3054"/>
      <c r="E23" s="3083"/>
      <c r="F23" s="3033"/>
      <c r="G23" s="3039"/>
      <c r="H23" s="2166" t="s">
        <v>56</v>
      </c>
      <c r="I23" s="2628">
        <v>384.4</v>
      </c>
      <c r="J23" s="2167"/>
      <c r="K23" s="2168"/>
      <c r="L23" s="3041"/>
      <c r="M23" s="3043"/>
      <c r="N23" s="3043"/>
      <c r="O23" s="3043"/>
      <c r="P23" s="3045"/>
    </row>
    <row r="24" spans="1:16" x14ac:dyDescent="0.25">
      <c r="A24" s="3101"/>
      <c r="B24" s="3025"/>
      <c r="C24" s="3105"/>
      <c r="D24" s="3054"/>
      <c r="E24" s="3083"/>
      <c r="F24" s="3033"/>
      <c r="G24" s="3039"/>
      <c r="H24" s="2607" t="s">
        <v>1002</v>
      </c>
      <c r="I24" s="2629">
        <v>23.7</v>
      </c>
      <c r="J24" s="2605"/>
      <c r="K24" s="2606"/>
      <c r="L24" s="3040" t="s">
        <v>863</v>
      </c>
      <c r="M24" s="3042" t="s">
        <v>69</v>
      </c>
      <c r="N24" s="3042">
        <v>43000</v>
      </c>
      <c r="O24" s="3042">
        <v>0</v>
      </c>
      <c r="P24" s="3044">
        <v>0</v>
      </c>
    </row>
    <row r="25" spans="1:16" ht="13.8" thickBot="1" x14ac:dyDescent="0.3">
      <c r="A25" s="3101"/>
      <c r="B25" s="3025"/>
      <c r="C25" s="3105"/>
      <c r="D25" s="3054"/>
      <c r="E25" s="3083"/>
      <c r="F25" s="3033"/>
      <c r="G25" s="3039"/>
      <c r="H25" s="2181" t="s">
        <v>57</v>
      </c>
      <c r="I25" s="2630">
        <v>16.399999999999999</v>
      </c>
      <c r="J25" s="2182"/>
      <c r="K25" s="2183"/>
      <c r="L25" s="3041"/>
      <c r="M25" s="3043"/>
      <c r="N25" s="3043"/>
      <c r="O25" s="3043"/>
      <c r="P25" s="3045"/>
    </row>
    <row r="26" spans="1:16" ht="13.2" customHeight="1" thickBot="1" x14ac:dyDescent="0.3">
      <c r="A26" s="3012"/>
      <c r="B26" s="3103"/>
      <c r="C26" s="3106"/>
      <c r="D26" s="3055"/>
      <c r="E26" s="3128"/>
      <c r="F26" s="3034"/>
      <c r="G26" s="3037"/>
      <c r="H26" s="2184" t="s">
        <v>7</v>
      </c>
      <c r="I26" s="2631">
        <f>SUM(I22:I25)</f>
        <v>480.49999999999994</v>
      </c>
      <c r="J26" s="2185">
        <f t="shared" ref="J26:K26" si="0">SUM(J22:J25)</f>
        <v>0</v>
      </c>
      <c r="K26" s="2186">
        <f t="shared" si="0"/>
        <v>0</v>
      </c>
      <c r="L26" s="2187" t="s">
        <v>864</v>
      </c>
      <c r="M26" s="2188" t="s">
        <v>69</v>
      </c>
      <c r="N26" s="2188">
        <v>60</v>
      </c>
      <c r="O26" s="2188">
        <v>0</v>
      </c>
      <c r="P26" s="2189">
        <v>0</v>
      </c>
    </row>
    <row r="27" spans="1:16" x14ac:dyDescent="0.25">
      <c r="A27" s="3046" t="s">
        <v>6</v>
      </c>
      <c r="B27" s="3024" t="s">
        <v>6</v>
      </c>
      <c r="C27" s="3050" t="s">
        <v>49</v>
      </c>
      <c r="D27" s="3053"/>
      <c r="E27" s="3056" t="s">
        <v>865</v>
      </c>
      <c r="F27" s="3059" t="s">
        <v>62</v>
      </c>
      <c r="G27" s="3062" t="s">
        <v>654</v>
      </c>
      <c r="H27" s="2159" t="s">
        <v>1003</v>
      </c>
      <c r="I27" s="2160">
        <v>17.100000000000001</v>
      </c>
      <c r="J27" s="2160">
        <v>50</v>
      </c>
      <c r="K27" s="2161">
        <v>50</v>
      </c>
      <c r="L27" s="2190" t="s">
        <v>866</v>
      </c>
      <c r="M27" s="1031" t="s">
        <v>257</v>
      </c>
      <c r="N27" s="1018">
        <v>5</v>
      </c>
      <c r="O27" s="1018">
        <v>5</v>
      </c>
      <c r="P27" s="1016">
        <v>5</v>
      </c>
    </row>
    <row r="28" spans="1:16" x14ac:dyDescent="0.25">
      <c r="A28" s="3047"/>
      <c r="B28" s="3049"/>
      <c r="C28" s="3051"/>
      <c r="D28" s="3054"/>
      <c r="E28" s="3057"/>
      <c r="F28" s="3060"/>
      <c r="G28" s="3063"/>
      <c r="H28" s="2166" t="s">
        <v>56</v>
      </c>
      <c r="I28" s="2167">
        <v>0</v>
      </c>
      <c r="J28" s="2167"/>
      <c r="K28" s="2168"/>
      <c r="L28" s="3085" t="s">
        <v>867</v>
      </c>
      <c r="M28" s="3067" t="s">
        <v>69</v>
      </c>
      <c r="N28" s="3042">
        <v>3</v>
      </c>
      <c r="O28" s="3042">
        <v>3</v>
      </c>
      <c r="P28" s="2984">
        <v>3</v>
      </c>
    </row>
    <row r="29" spans="1:16" x14ac:dyDescent="0.25">
      <c r="A29" s="3047"/>
      <c r="B29" s="3049"/>
      <c r="C29" s="3051"/>
      <c r="D29" s="3054"/>
      <c r="E29" s="3057"/>
      <c r="F29" s="3060"/>
      <c r="G29" s="3063"/>
      <c r="H29" s="2607" t="s">
        <v>1002</v>
      </c>
      <c r="I29" s="2629">
        <v>17</v>
      </c>
      <c r="J29" s="2605"/>
      <c r="K29" s="2606"/>
      <c r="L29" s="3091"/>
      <c r="M29" s="3094"/>
      <c r="N29" s="3043"/>
      <c r="O29" s="3043"/>
      <c r="P29" s="3099"/>
    </row>
    <row r="30" spans="1:16" ht="13.8" customHeight="1" thickBot="1" x14ac:dyDescent="0.3">
      <c r="A30" s="3047"/>
      <c r="B30" s="3049"/>
      <c r="C30" s="3051"/>
      <c r="D30" s="3054"/>
      <c r="E30" s="3057"/>
      <c r="F30" s="3060"/>
      <c r="G30" s="3063"/>
      <c r="H30" s="2181" t="s">
        <v>57</v>
      </c>
      <c r="I30" s="2630">
        <v>0</v>
      </c>
      <c r="J30" s="2182"/>
      <c r="K30" s="2183"/>
      <c r="L30" s="3065" t="s">
        <v>868</v>
      </c>
      <c r="M30" s="3067" t="s">
        <v>69</v>
      </c>
      <c r="N30" s="3042">
        <v>10</v>
      </c>
      <c r="O30" s="3042">
        <v>15</v>
      </c>
      <c r="P30" s="2984">
        <v>15</v>
      </c>
    </row>
    <row r="31" spans="1:16" ht="25.2" customHeight="1" thickBot="1" x14ac:dyDescent="0.3">
      <c r="A31" s="3048"/>
      <c r="B31" s="3026"/>
      <c r="C31" s="3052"/>
      <c r="D31" s="3055"/>
      <c r="E31" s="3058"/>
      <c r="F31" s="3061"/>
      <c r="G31" s="3064"/>
      <c r="H31" s="2191" t="s">
        <v>7</v>
      </c>
      <c r="I31" s="2192">
        <f>SUM(I27:I30)</f>
        <v>34.1</v>
      </c>
      <c r="J31" s="2192">
        <f t="shared" ref="J31:K31" si="1">SUM(J27:J30)</f>
        <v>50</v>
      </c>
      <c r="K31" s="2193">
        <f t="shared" si="1"/>
        <v>50</v>
      </c>
      <c r="L31" s="3066"/>
      <c r="M31" s="3068"/>
      <c r="N31" s="3069"/>
      <c r="O31" s="3069"/>
      <c r="P31" s="2985"/>
    </row>
    <row r="32" spans="1:16" ht="13.8" thickBot="1" x14ac:dyDescent="0.3">
      <c r="A32" s="2196" t="s">
        <v>6</v>
      </c>
      <c r="B32" s="1213" t="s">
        <v>6</v>
      </c>
      <c r="C32" s="3007" t="s">
        <v>31</v>
      </c>
      <c r="D32" s="3007"/>
      <c r="E32" s="3007"/>
      <c r="F32" s="3007"/>
      <c r="G32" s="3008"/>
      <c r="H32" s="2197" t="s">
        <v>7</v>
      </c>
      <c r="I32" s="2198">
        <f>I21+I26+I31</f>
        <v>726.19999999999993</v>
      </c>
      <c r="J32" s="2198">
        <f t="shared" ref="J32:K32" si="2">J21+J26+J31</f>
        <v>150</v>
      </c>
      <c r="K32" s="2198">
        <f t="shared" si="2"/>
        <v>150</v>
      </c>
      <c r="L32" s="2199"/>
      <c r="M32" s="2199"/>
      <c r="N32" s="2199"/>
      <c r="O32" s="2199"/>
      <c r="P32" s="2200"/>
    </row>
    <row r="33" spans="1:16" ht="36.6" customHeight="1" thickBot="1" x14ac:dyDescent="0.3">
      <c r="A33" s="919" t="s">
        <v>6</v>
      </c>
      <c r="B33" s="1020" t="s">
        <v>8</v>
      </c>
      <c r="C33" s="3009" t="s">
        <v>434</v>
      </c>
      <c r="D33" s="3010"/>
      <c r="E33" s="3010"/>
      <c r="F33" s="3010"/>
      <c r="G33" s="3010"/>
      <c r="H33" s="3010"/>
      <c r="I33" s="3010"/>
      <c r="J33" s="3010"/>
      <c r="K33" s="3010"/>
      <c r="L33" s="3010"/>
      <c r="M33" s="3010"/>
      <c r="N33" s="3010"/>
      <c r="O33" s="3010"/>
      <c r="P33" s="2149"/>
    </row>
    <row r="34" spans="1:16" ht="13.2" customHeight="1" thickBot="1" x14ac:dyDescent="0.3">
      <c r="A34" s="3011"/>
      <c r="B34" s="3013"/>
      <c r="C34" s="3015"/>
      <c r="D34" s="3016"/>
      <c r="E34" s="3016"/>
      <c r="F34" s="3016"/>
      <c r="G34" s="3016"/>
      <c r="H34" s="3016"/>
      <c r="I34" s="3016"/>
      <c r="J34" s="3016"/>
      <c r="K34" s="3017"/>
      <c r="L34" s="2201" t="s">
        <v>869</v>
      </c>
      <c r="M34" s="2202" t="s">
        <v>69</v>
      </c>
      <c r="N34" s="2202"/>
      <c r="O34" s="2202"/>
      <c r="P34" s="2203">
        <v>1</v>
      </c>
    </row>
    <row r="35" spans="1:16" ht="27" thickBot="1" x14ac:dyDescent="0.3">
      <c r="A35" s="3012"/>
      <c r="B35" s="3014"/>
      <c r="C35" s="3018"/>
      <c r="D35" s="3019"/>
      <c r="E35" s="3019"/>
      <c r="F35" s="3019"/>
      <c r="G35" s="3019"/>
      <c r="H35" s="3019"/>
      <c r="I35" s="3019"/>
      <c r="J35" s="3019"/>
      <c r="K35" s="3020"/>
      <c r="L35" s="2136" t="s">
        <v>435</v>
      </c>
      <c r="M35" s="1082" t="s">
        <v>69</v>
      </c>
      <c r="N35" s="2204"/>
      <c r="O35" s="2204"/>
      <c r="P35" s="2195">
        <v>1</v>
      </c>
    </row>
    <row r="36" spans="1:16" x14ac:dyDescent="0.25">
      <c r="A36" s="3021" t="s">
        <v>6</v>
      </c>
      <c r="B36" s="3024" t="s">
        <v>8</v>
      </c>
      <c r="C36" s="3027" t="s">
        <v>6</v>
      </c>
      <c r="D36" s="1021"/>
      <c r="E36" s="3030" t="s">
        <v>870</v>
      </c>
      <c r="F36" s="3032" t="s">
        <v>62</v>
      </c>
      <c r="G36" s="3035" t="s">
        <v>654</v>
      </c>
      <c r="H36" s="2159" t="s">
        <v>1003</v>
      </c>
      <c r="I36" s="2160">
        <v>89.7</v>
      </c>
      <c r="J36" s="2160">
        <v>100</v>
      </c>
      <c r="K36" s="2161">
        <v>100</v>
      </c>
      <c r="L36" s="1030" t="s">
        <v>871</v>
      </c>
      <c r="M36" s="1031" t="s">
        <v>69</v>
      </c>
      <c r="N36" s="1018">
        <v>5</v>
      </c>
      <c r="O36" s="1018">
        <v>5</v>
      </c>
      <c r="P36" s="1016">
        <v>5</v>
      </c>
    </row>
    <row r="37" spans="1:16" x14ac:dyDescent="0.25">
      <c r="A37" s="3022"/>
      <c r="B37" s="3025"/>
      <c r="C37" s="3028"/>
      <c r="D37" s="1022"/>
      <c r="E37" s="2948"/>
      <c r="F37" s="3033"/>
      <c r="G37" s="3036"/>
      <c r="H37" s="2166" t="s">
        <v>56</v>
      </c>
      <c r="I37" s="2167">
        <v>0</v>
      </c>
      <c r="J37" s="2167"/>
      <c r="K37" s="2168"/>
      <c r="L37" s="1029" t="s">
        <v>872</v>
      </c>
      <c r="M37" s="915" t="s">
        <v>236</v>
      </c>
      <c r="N37" s="1019">
        <v>5</v>
      </c>
      <c r="O37" s="1019">
        <v>6</v>
      </c>
      <c r="P37" s="1017">
        <v>6</v>
      </c>
    </row>
    <row r="38" spans="1:16" ht="13.2" customHeight="1" x14ac:dyDescent="0.25">
      <c r="A38" s="3022"/>
      <c r="B38" s="3025"/>
      <c r="C38" s="3028"/>
      <c r="D38" s="1022"/>
      <c r="E38" s="2948"/>
      <c r="F38" s="3033"/>
      <c r="G38" s="3036"/>
      <c r="H38" s="2607" t="s">
        <v>1002</v>
      </c>
      <c r="I38" s="2605">
        <v>0</v>
      </c>
      <c r="J38" s="2605"/>
      <c r="K38" s="2606"/>
      <c r="L38" s="3085" t="s">
        <v>873</v>
      </c>
      <c r="M38" s="1032"/>
      <c r="N38" s="1033"/>
      <c r="O38" s="1033"/>
      <c r="P38" s="3087">
        <v>62.3</v>
      </c>
    </row>
    <row r="39" spans="1:16" ht="13.8" thickBot="1" x14ac:dyDescent="0.3">
      <c r="A39" s="3022"/>
      <c r="B39" s="3025"/>
      <c r="C39" s="3028"/>
      <c r="D39" s="1022"/>
      <c r="E39" s="2948"/>
      <c r="F39" s="3033"/>
      <c r="G39" s="3036"/>
      <c r="H39" s="2181" t="s">
        <v>57</v>
      </c>
      <c r="I39" s="2182">
        <v>0</v>
      </c>
      <c r="J39" s="2182"/>
      <c r="K39" s="2183"/>
      <c r="L39" s="3086"/>
      <c r="M39" s="1032" t="s">
        <v>436</v>
      </c>
      <c r="N39" s="1033">
        <v>62.3</v>
      </c>
      <c r="O39" s="1033">
        <v>62.3</v>
      </c>
      <c r="P39" s="3088"/>
    </row>
    <row r="40" spans="1:16" ht="13.8" thickBot="1" x14ac:dyDescent="0.3">
      <c r="A40" s="3023"/>
      <c r="B40" s="3026"/>
      <c r="C40" s="3029"/>
      <c r="D40" s="1023"/>
      <c r="E40" s="3031"/>
      <c r="F40" s="3034"/>
      <c r="G40" s="3037"/>
      <c r="H40" s="2225" t="s">
        <v>7</v>
      </c>
      <c r="I40" s="2226">
        <f>SUM(I36:I39)</f>
        <v>89.7</v>
      </c>
      <c r="J40" s="2226">
        <f>SUM(J36:J39)</f>
        <v>100</v>
      </c>
      <c r="K40" s="2226">
        <f>SUM(K36:K39)</f>
        <v>100</v>
      </c>
      <c r="L40" s="2177"/>
      <c r="M40" s="2194"/>
      <c r="N40" s="2188"/>
      <c r="O40" s="2188"/>
      <c r="P40" s="3089"/>
    </row>
    <row r="41" spans="1:16" x14ac:dyDescent="0.25">
      <c r="A41" s="3021" t="s">
        <v>6</v>
      </c>
      <c r="B41" s="3024" t="s">
        <v>8</v>
      </c>
      <c r="C41" s="3027" t="s">
        <v>8</v>
      </c>
      <c r="D41" s="1021"/>
      <c r="E41" s="3082" t="s">
        <v>874</v>
      </c>
      <c r="F41" s="3032" t="s">
        <v>62</v>
      </c>
      <c r="G41" s="3035" t="s">
        <v>654</v>
      </c>
      <c r="H41" s="2159" t="s">
        <v>1003</v>
      </c>
      <c r="I41" s="2160">
        <v>44.5</v>
      </c>
      <c r="J41" s="2160">
        <v>70</v>
      </c>
      <c r="K41" s="2161">
        <v>70</v>
      </c>
      <c r="L41" s="3090" t="s">
        <v>875</v>
      </c>
      <c r="M41" s="3092" t="s">
        <v>69</v>
      </c>
      <c r="N41" s="3095">
        <v>0</v>
      </c>
      <c r="O41" s="3095">
        <v>1</v>
      </c>
      <c r="P41" s="3097">
        <v>1</v>
      </c>
    </row>
    <row r="42" spans="1:16" ht="13.8" customHeight="1" x14ac:dyDescent="0.25">
      <c r="A42" s="3022"/>
      <c r="B42" s="3025"/>
      <c r="C42" s="3028"/>
      <c r="D42" s="1022"/>
      <c r="E42" s="3083"/>
      <c r="F42" s="3033"/>
      <c r="G42" s="3036"/>
      <c r="H42" s="2166" t="s">
        <v>56</v>
      </c>
      <c r="I42" s="2167">
        <v>0</v>
      </c>
      <c r="J42" s="2167"/>
      <c r="K42" s="2168"/>
      <c r="L42" s="3086"/>
      <c r="M42" s="3093"/>
      <c r="N42" s="3096"/>
      <c r="O42" s="3096"/>
      <c r="P42" s="3098"/>
    </row>
    <row r="43" spans="1:16" ht="13.8" customHeight="1" x14ac:dyDescent="0.25">
      <c r="A43" s="3022"/>
      <c r="B43" s="3025"/>
      <c r="C43" s="3028"/>
      <c r="D43" s="1022"/>
      <c r="E43" s="3083"/>
      <c r="F43" s="3033"/>
      <c r="G43" s="3036"/>
      <c r="H43" s="2607" t="s">
        <v>1002</v>
      </c>
      <c r="I43" s="2605">
        <v>0</v>
      </c>
      <c r="J43" s="2605"/>
      <c r="K43" s="2606"/>
      <c r="L43" s="3091"/>
      <c r="M43" s="3094"/>
      <c r="N43" s="3043"/>
      <c r="O43" s="3043"/>
      <c r="P43" s="3099"/>
    </row>
    <row r="44" spans="1:16" ht="13.8" thickBot="1" x14ac:dyDescent="0.3">
      <c r="A44" s="3022"/>
      <c r="B44" s="3025"/>
      <c r="C44" s="3028"/>
      <c r="D44" s="1022"/>
      <c r="E44" s="2869"/>
      <c r="F44" s="3033"/>
      <c r="G44" s="3036"/>
      <c r="H44" s="2181" t="s">
        <v>57</v>
      </c>
      <c r="I44" s="2182">
        <v>0</v>
      </c>
      <c r="J44" s="2182"/>
      <c r="K44" s="2183"/>
      <c r="L44" s="3085" t="s">
        <v>876</v>
      </c>
      <c r="M44" s="3067" t="s">
        <v>69</v>
      </c>
      <c r="N44" s="3042">
        <v>0</v>
      </c>
      <c r="O44" s="3042">
        <v>200</v>
      </c>
      <c r="P44" s="2984">
        <v>200</v>
      </c>
    </row>
    <row r="45" spans="1:16" ht="13.8" thickBot="1" x14ac:dyDescent="0.3">
      <c r="A45" s="3023"/>
      <c r="B45" s="3026"/>
      <c r="C45" s="3029"/>
      <c r="D45" s="1023"/>
      <c r="E45" s="3084"/>
      <c r="F45" s="3034"/>
      <c r="G45" s="3037"/>
      <c r="H45" s="2205" t="s">
        <v>7</v>
      </c>
      <c r="I45" s="2206">
        <f>SUM(I41:I44)</f>
        <v>44.5</v>
      </c>
      <c r="J45" s="2206">
        <f t="shared" ref="J45:K45" si="3">SUM(J41:J44)</f>
        <v>70</v>
      </c>
      <c r="K45" s="2206">
        <f t="shared" si="3"/>
        <v>70</v>
      </c>
      <c r="L45" s="3100"/>
      <c r="M45" s="3068"/>
      <c r="N45" s="3069"/>
      <c r="O45" s="3069"/>
      <c r="P45" s="2985"/>
    </row>
    <row r="46" spans="1:16" ht="13.8" thickBot="1" x14ac:dyDescent="0.3">
      <c r="A46" s="1043" t="s">
        <v>6</v>
      </c>
      <c r="B46" s="1044" t="s">
        <v>8</v>
      </c>
      <c r="C46" s="2986" t="s">
        <v>877</v>
      </c>
      <c r="D46" s="2987"/>
      <c r="E46" s="2987"/>
      <c r="F46" s="2987"/>
      <c r="G46" s="2987"/>
      <c r="H46" s="2988"/>
      <c r="I46" s="916">
        <f>I40+I45</f>
        <v>134.19999999999999</v>
      </c>
      <c r="J46" s="916">
        <f t="shared" ref="J46:K46" si="4">J40+J45</f>
        <v>170</v>
      </c>
      <c r="K46" s="916">
        <f t="shared" si="4"/>
        <v>170</v>
      </c>
      <c r="L46" s="917"/>
      <c r="M46" s="917"/>
      <c r="N46" s="917"/>
      <c r="O46" s="917"/>
      <c r="P46" s="918"/>
    </row>
    <row r="47" spans="1:16" ht="13.8" thickBot="1" x14ac:dyDescent="0.3">
      <c r="A47" s="1043" t="s">
        <v>6</v>
      </c>
      <c r="B47" s="2989" t="s">
        <v>75</v>
      </c>
      <c r="C47" s="2990"/>
      <c r="D47" s="2990"/>
      <c r="E47" s="2990"/>
      <c r="F47" s="2990"/>
      <c r="G47" s="2990"/>
      <c r="H47" s="2991"/>
      <c r="I47" s="2207">
        <f>I46+I32</f>
        <v>860.39999999999986</v>
      </c>
      <c r="J47" s="2207">
        <f>J46+J32</f>
        <v>320</v>
      </c>
      <c r="K47" s="2207">
        <f>K46+K32</f>
        <v>320</v>
      </c>
      <c r="L47" s="2208"/>
      <c r="M47" s="2208"/>
      <c r="N47" s="2208"/>
      <c r="O47" s="2208"/>
      <c r="P47" s="2209"/>
    </row>
    <row r="48" spans="1:16" ht="13.8" thickBot="1" x14ac:dyDescent="0.3">
      <c r="A48" s="2992" t="s">
        <v>878</v>
      </c>
      <c r="B48" s="2993"/>
      <c r="C48" s="2993"/>
      <c r="D48" s="2993"/>
      <c r="E48" s="2993"/>
      <c r="F48" s="2993"/>
      <c r="G48" s="2993"/>
      <c r="H48" s="2994"/>
      <c r="I48" s="2210">
        <f>SUM(I17+I25+I43+I29+I24+I15+I30+I39+I44)</f>
        <v>187.2</v>
      </c>
      <c r="J48" s="2210">
        <f t="shared" ref="J48:K48" si="5">SUM(J15+J25+J30+J39+J44)</f>
        <v>0</v>
      </c>
      <c r="K48" s="2210">
        <f t="shared" si="5"/>
        <v>0</v>
      </c>
      <c r="L48" s="2211"/>
      <c r="M48" s="2211"/>
      <c r="N48" s="2211"/>
      <c r="O48" s="2211"/>
      <c r="P48" s="2212"/>
    </row>
    <row r="49" spans="1:16" ht="13.8" thickBot="1" x14ac:dyDescent="0.3">
      <c r="A49" s="2995" t="s">
        <v>79</v>
      </c>
      <c r="B49" s="2996"/>
      <c r="C49" s="2996"/>
      <c r="D49" s="2996"/>
      <c r="E49" s="2996"/>
      <c r="F49" s="2996"/>
      <c r="G49" s="2996"/>
      <c r="H49" s="2997"/>
      <c r="I49" s="2213">
        <f>I13+I14+I22+I23+I27+I28+I36+I37+I41+I42</f>
        <v>673.2</v>
      </c>
      <c r="J49" s="2213">
        <f>SUM(J13+J22+J27+J36+J41)</f>
        <v>320</v>
      </c>
      <c r="K49" s="2213">
        <f>SUM(K13+K22+K27+K36+K41)</f>
        <v>320</v>
      </c>
      <c r="L49" s="2214"/>
      <c r="M49" s="2214"/>
      <c r="N49" s="2214"/>
      <c r="O49" s="2214"/>
      <c r="P49" s="2215"/>
    </row>
    <row r="50" spans="1:16" ht="13.8" thickBot="1" x14ac:dyDescent="0.3">
      <c r="A50" s="2998" t="s">
        <v>9</v>
      </c>
      <c r="B50" s="2999"/>
      <c r="C50" s="2999"/>
      <c r="D50" s="2999"/>
      <c r="E50" s="2999"/>
      <c r="F50" s="2999"/>
      <c r="G50" s="2999"/>
      <c r="H50" s="3000"/>
      <c r="I50" s="110">
        <f>I21+I26+I31+I40+I45</f>
        <v>860.4</v>
      </c>
      <c r="J50" s="110">
        <f t="shared" ref="J50:K50" si="6">J47*1</f>
        <v>320</v>
      </c>
      <c r="K50" s="110">
        <f t="shared" si="6"/>
        <v>320</v>
      </c>
      <c r="L50" s="2130"/>
      <c r="M50" s="2131"/>
      <c r="N50" s="2131"/>
      <c r="O50" s="2131"/>
      <c r="P50" s="2132"/>
    </row>
    <row r="51" spans="1:16" x14ac:dyDescent="0.25">
      <c r="A51" s="862" t="s">
        <v>879</v>
      </c>
      <c r="B51" s="862"/>
      <c r="C51" s="862"/>
      <c r="D51" s="862"/>
      <c r="E51" s="862"/>
      <c r="F51" s="862"/>
      <c r="G51" s="862"/>
      <c r="H51" s="862"/>
      <c r="I51" s="862"/>
      <c r="J51" s="862"/>
      <c r="K51" s="19"/>
      <c r="L51" s="19"/>
      <c r="M51" s="19"/>
      <c r="N51" s="19"/>
      <c r="O51" s="19"/>
      <c r="P51" s="19"/>
    </row>
    <row r="52" spans="1:16" x14ac:dyDescent="0.25">
      <c r="A52" s="420"/>
      <c r="B52" s="420"/>
      <c r="C52" s="420"/>
      <c r="D52" s="420"/>
      <c r="E52" s="19"/>
      <c r="F52" s="19"/>
      <c r="G52" s="19"/>
      <c r="H52" s="19"/>
      <c r="I52" s="19"/>
      <c r="J52" s="19"/>
      <c r="K52" s="19"/>
      <c r="L52" s="420"/>
      <c r="M52" s="420"/>
      <c r="N52" s="420"/>
      <c r="O52" s="420"/>
      <c r="P52" s="420"/>
    </row>
    <row r="53" spans="1:16" ht="25.2" customHeight="1" thickBot="1" x14ac:dyDescent="0.3">
      <c r="A53" s="420"/>
      <c r="B53" s="420"/>
      <c r="C53" s="420"/>
      <c r="D53" s="420"/>
      <c r="E53" s="3001" t="s">
        <v>10</v>
      </c>
      <c r="F53" s="3001"/>
      <c r="G53" s="3001"/>
      <c r="H53" s="3001"/>
      <c r="I53" s="3001"/>
      <c r="J53" s="3001"/>
      <c r="K53" s="3001"/>
      <c r="L53" s="420"/>
      <c r="M53" s="420"/>
      <c r="N53" s="420"/>
      <c r="O53" s="420"/>
      <c r="P53" s="420"/>
    </row>
    <row r="54" spans="1:16" ht="31.2" thickBot="1" x14ac:dyDescent="0.3">
      <c r="A54" s="420"/>
      <c r="B54" s="420"/>
      <c r="C54" s="420"/>
      <c r="D54" s="420"/>
      <c r="E54" s="1200"/>
      <c r="F54" s="1201"/>
      <c r="G54" s="1201"/>
      <c r="H54" s="2217"/>
      <c r="I54" s="865" t="s">
        <v>679</v>
      </c>
      <c r="J54" s="864" t="s">
        <v>77</v>
      </c>
      <c r="K54" s="865" t="s">
        <v>680</v>
      </c>
      <c r="L54" s="420"/>
      <c r="M54" s="420"/>
      <c r="N54" s="420"/>
      <c r="O54" s="420"/>
      <c r="P54" s="420"/>
    </row>
    <row r="55" spans="1:16" x14ac:dyDescent="0.25">
      <c r="A55" s="420"/>
      <c r="B55" s="420"/>
      <c r="C55" s="420"/>
      <c r="D55" s="420"/>
      <c r="E55" s="3079" t="s">
        <v>33</v>
      </c>
      <c r="F55" s="3080"/>
      <c r="G55" s="3080"/>
      <c r="H55" s="3081"/>
      <c r="I55" s="2632">
        <f>SUM(I57:I68)</f>
        <v>860.43000000000006</v>
      </c>
      <c r="J55" s="2633">
        <f>SUM(J57:J68)</f>
        <v>320</v>
      </c>
      <c r="K55" s="2632">
        <f>SUM(K57:K68)</f>
        <v>320</v>
      </c>
      <c r="L55" s="420"/>
      <c r="M55" s="420"/>
      <c r="N55" s="420"/>
      <c r="O55" s="420"/>
      <c r="P55" s="420"/>
    </row>
    <row r="56" spans="1:16" ht="13.2" customHeight="1" x14ac:dyDescent="0.25">
      <c r="A56" s="420"/>
      <c r="B56" s="420"/>
      <c r="C56" s="420"/>
      <c r="D56" s="420"/>
      <c r="E56" s="3070" t="s">
        <v>39</v>
      </c>
      <c r="F56" s="3071"/>
      <c r="G56" s="3071"/>
      <c r="H56" s="3072"/>
      <c r="I56" s="2634"/>
      <c r="J56" s="2635"/>
      <c r="K56" s="2636"/>
      <c r="L56" s="420"/>
      <c r="M56" s="420"/>
      <c r="N56" s="420"/>
      <c r="O56" s="420"/>
      <c r="P56" s="420"/>
    </row>
    <row r="57" spans="1:16" ht="24" customHeight="1" x14ac:dyDescent="0.25">
      <c r="A57" s="420"/>
      <c r="B57" s="420"/>
      <c r="C57" s="420"/>
      <c r="D57" s="420"/>
      <c r="E57" s="3070" t="s">
        <v>1013</v>
      </c>
      <c r="F57" s="3071"/>
      <c r="G57" s="3071"/>
      <c r="H57" s="3072"/>
      <c r="I57" s="2637">
        <f>I13+I22+I27+I36+I41</f>
        <v>252</v>
      </c>
      <c r="J57" s="2638">
        <f>J13+J22+J27+J36+J41</f>
        <v>320</v>
      </c>
      <c r="K57" s="2637">
        <f>K13+K22+K27+K36+K41</f>
        <v>320</v>
      </c>
      <c r="L57" s="420"/>
      <c r="M57" s="420"/>
      <c r="N57" s="420"/>
      <c r="O57" s="420"/>
      <c r="P57" s="420"/>
    </row>
    <row r="58" spans="1:16" x14ac:dyDescent="0.25">
      <c r="A58" s="420"/>
      <c r="B58" s="420"/>
      <c r="C58" s="420"/>
      <c r="D58" s="420"/>
      <c r="E58" s="3070" t="s">
        <v>40</v>
      </c>
      <c r="F58" s="3071"/>
      <c r="G58" s="3071"/>
      <c r="H58" s="3072"/>
      <c r="I58" s="2218"/>
      <c r="J58" s="2639"/>
      <c r="K58" s="2640"/>
      <c r="L58" s="420"/>
      <c r="M58" s="420"/>
      <c r="N58" s="420"/>
      <c r="O58" s="420"/>
      <c r="P58" s="420"/>
    </row>
    <row r="59" spans="1:16" ht="13.2" customHeight="1" x14ac:dyDescent="0.25">
      <c r="A59" s="420"/>
      <c r="B59" s="420"/>
      <c r="C59" s="420"/>
      <c r="D59" s="420"/>
      <c r="E59" s="3070" t="s">
        <v>41</v>
      </c>
      <c r="F59" s="3071"/>
      <c r="G59" s="3071"/>
      <c r="H59" s="3072"/>
      <c r="I59" s="2640">
        <f>SUM(I14+I23+I28+I37+I42)</f>
        <v>421.2</v>
      </c>
      <c r="J59" s="2639">
        <f t="shared" ref="J59:K59" si="7">SUM(J14+J23+J28+J37+J42)</f>
        <v>0</v>
      </c>
      <c r="K59" s="2640">
        <f t="shared" si="7"/>
        <v>0</v>
      </c>
      <c r="L59" s="420"/>
      <c r="M59" s="420"/>
      <c r="N59" s="420"/>
      <c r="O59" s="420"/>
      <c r="P59" s="420"/>
    </row>
    <row r="60" spans="1:16" ht="13.2" customHeight="1" x14ac:dyDescent="0.25">
      <c r="A60" s="420"/>
      <c r="B60" s="420"/>
      <c r="C60" s="420"/>
      <c r="D60" s="420"/>
      <c r="E60" s="3070" t="s">
        <v>42</v>
      </c>
      <c r="F60" s="3071"/>
      <c r="G60" s="3071"/>
      <c r="H60" s="3072"/>
      <c r="I60" s="2218"/>
      <c r="J60" s="2639"/>
      <c r="K60" s="2640"/>
      <c r="L60" s="420"/>
      <c r="M60" s="420"/>
      <c r="N60" s="420"/>
      <c r="O60" s="420"/>
      <c r="P60" s="420"/>
    </row>
    <row r="61" spans="1:16" ht="13.2" customHeight="1" x14ac:dyDescent="0.25">
      <c r="A61" s="420"/>
      <c r="B61" s="420"/>
      <c r="C61" s="420"/>
      <c r="D61" s="420"/>
      <c r="E61" s="3073" t="s">
        <v>43</v>
      </c>
      <c r="F61" s="3074"/>
      <c r="G61" s="3074"/>
      <c r="H61" s="3075"/>
      <c r="I61" s="895"/>
      <c r="J61" s="2436"/>
      <c r="K61" s="2435"/>
      <c r="L61" s="420"/>
      <c r="M61" s="420"/>
      <c r="N61" s="420"/>
      <c r="O61" s="420"/>
      <c r="P61" s="420"/>
    </row>
    <row r="62" spans="1:16" x14ac:dyDescent="0.25">
      <c r="A62" s="420"/>
      <c r="B62" s="420"/>
      <c r="C62" s="420"/>
      <c r="D62" s="420"/>
      <c r="E62" s="3076" t="s">
        <v>44</v>
      </c>
      <c r="F62" s="3077"/>
      <c r="G62" s="3077"/>
      <c r="H62" s="3078"/>
      <c r="I62" s="2218"/>
      <c r="J62" s="2639"/>
      <c r="K62" s="2640"/>
      <c r="L62" s="420"/>
      <c r="M62" s="420"/>
      <c r="N62" s="420"/>
      <c r="O62" s="420"/>
      <c r="P62" s="420"/>
    </row>
    <row r="63" spans="1:16" x14ac:dyDescent="0.25">
      <c r="A63" s="420"/>
      <c r="B63" s="420"/>
      <c r="C63" s="420"/>
      <c r="D63" s="420"/>
      <c r="E63" s="3070" t="s">
        <v>63</v>
      </c>
      <c r="F63" s="3071"/>
      <c r="G63" s="3071"/>
      <c r="H63" s="3072"/>
      <c r="I63" s="2218"/>
      <c r="J63" s="2639"/>
      <c r="K63" s="2640"/>
      <c r="L63" s="420"/>
      <c r="M63" s="420"/>
      <c r="N63" s="420"/>
      <c r="O63" s="420"/>
      <c r="P63" s="420"/>
    </row>
    <row r="64" spans="1:16" ht="28.2" customHeight="1" x14ac:dyDescent="0.25">
      <c r="A64" s="420"/>
      <c r="B64" s="420"/>
      <c r="C64" s="420"/>
      <c r="D64" s="420"/>
      <c r="E64" s="3070" t="s">
        <v>64</v>
      </c>
      <c r="F64" s="3071"/>
      <c r="G64" s="3071"/>
      <c r="H64" s="3072"/>
      <c r="I64" s="2219"/>
      <c r="J64" s="2641"/>
      <c r="K64" s="2642"/>
      <c r="L64" s="420"/>
      <c r="M64" s="420"/>
      <c r="N64" s="420"/>
      <c r="O64" s="420"/>
      <c r="P64" s="420"/>
    </row>
    <row r="65" spans="1:16" x14ac:dyDescent="0.25">
      <c r="A65" s="420"/>
      <c r="B65" s="420"/>
      <c r="C65" s="420"/>
      <c r="D65" s="420"/>
      <c r="E65" s="3070" t="s">
        <v>47</v>
      </c>
      <c r="F65" s="3071"/>
      <c r="G65" s="3071"/>
      <c r="H65" s="3072"/>
      <c r="I65" s="2219"/>
      <c r="J65" s="2641"/>
      <c r="K65" s="2642"/>
      <c r="L65" s="420"/>
      <c r="M65" s="420"/>
      <c r="N65" s="420"/>
      <c r="O65" s="420"/>
      <c r="P65" s="420"/>
    </row>
    <row r="66" spans="1:16" ht="13.8" customHeight="1" x14ac:dyDescent="0.25">
      <c r="A66" s="420"/>
      <c r="B66" s="420"/>
      <c r="C66" s="420"/>
      <c r="D66" s="420"/>
      <c r="E66" s="3070" t="s">
        <v>45</v>
      </c>
      <c r="F66" s="3071"/>
      <c r="G66" s="3071"/>
      <c r="H66" s="3072"/>
      <c r="I66" s="2219"/>
      <c r="J66" s="2641"/>
      <c r="K66" s="2642"/>
      <c r="L66" s="420"/>
      <c r="M66" s="420"/>
      <c r="N66" s="420"/>
      <c r="O66" s="420"/>
      <c r="P66" s="420"/>
    </row>
    <row r="67" spans="1:16" x14ac:dyDescent="0.25">
      <c r="A67" s="420"/>
      <c r="B67" s="420"/>
      <c r="C67" s="420"/>
      <c r="D67" s="420"/>
      <c r="E67" s="3070" t="s">
        <v>65</v>
      </c>
      <c r="F67" s="3071"/>
      <c r="G67" s="3071"/>
      <c r="H67" s="3072"/>
      <c r="I67" s="2643">
        <v>28.1</v>
      </c>
      <c r="J67" s="2639">
        <f t="shared" ref="J67:K67" si="8">J48</f>
        <v>0</v>
      </c>
      <c r="K67" s="2640">
        <f t="shared" si="8"/>
        <v>0</v>
      </c>
      <c r="L67" s="420"/>
      <c r="M67" s="420"/>
      <c r="N67" s="420"/>
      <c r="O67" s="420"/>
      <c r="P67" s="420"/>
    </row>
    <row r="68" spans="1:16" ht="31.2" customHeight="1" thickBot="1" x14ac:dyDescent="0.3">
      <c r="A68" s="420"/>
      <c r="B68" s="420"/>
      <c r="C68" s="420"/>
      <c r="D68" s="420"/>
      <c r="E68" s="3002" t="s">
        <v>880</v>
      </c>
      <c r="F68" s="3003"/>
      <c r="G68" s="3003"/>
      <c r="H68" s="3004"/>
      <c r="I68" s="2644">
        <v>159.13</v>
      </c>
      <c r="J68" s="2645">
        <v>0</v>
      </c>
      <c r="K68" s="2646">
        <v>0</v>
      </c>
      <c r="L68" s="420"/>
      <c r="M68" s="420"/>
      <c r="N68" s="420"/>
      <c r="O68" s="420"/>
      <c r="P68" s="420"/>
    </row>
    <row r="69" spans="1:16" ht="13.8" thickBot="1" x14ac:dyDescent="0.3">
      <c r="A69" s="420"/>
      <c r="B69" s="420"/>
      <c r="C69" s="420"/>
      <c r="D69" s="420"/>
      <c r="E69" s="3005" t="s">
        <v>34</v>
      </c>
      <c r="F69" s="3006"/>
      <c r="G69" s="3006"/>
      <c r="H69" s="3006"/>
      <c r="I69" s="2220"/>
      <c r="J69" s="2221"/>
      <c r="K69" s="2220"/>
      <c r="L69" s="420"/>
      <c r="M69" s="420"/>
      <c r="N69" s="420"/>
      <c r="O69" s="420"/>
      <c r="P69" s="420"/>
    </row>
    <row r="70" spans="1:16" ht="13.8" thickBot="1" x14ac:dyDescent="0.3">
      <c r="A70" s="420"/>
      <c r="B70" s="420"/>
      <c r="C70" s="420"/>
      <c r="D70" s="420"/>
      <c r="E70" s="2978" t="s">
        <v>881</v>
      </c>
      <c r="F70" s="2979"/>
      <c r="G70" s="2979"/>
      <c r="H70" s="2980"/>
      <c r="I70" s="2222"/>
      <c r="J70" s="2223"/>
      <c r="K70" s="2222"/>
      <c r="L70" s="420"/>
      <c r="M70" s="420"/>
      <c r="N70" s="420"/>
      <c r="O70" s="420"/>
      <c r="P70" s="420"/>
    </row>
    <row r="71" spans="1:16" ht="13.8" thickBot="1" x14ac:dyDescent="0.3">
      <c r="A71" s="420"/>
      <c r="B71" s="420"/>
      <c r="C71" s="420"/>
      <c r="D71" s="420"/>
      <c r="E71" s="2981"/>
      <c r="F71" s="2982"/>
      <c r="G71" s="2982"/>
      <c r="H71" s="2983"/>
      <c r="I71" s="1028"/>
      <c r="J71" s="2224"/>
      <c r="K71" s="1028"/>
      <c r="L71" s="420"/>
      <c r="M71" s="420"/>
      <c r="N71" s="420"/>
      <c r="O71" s="420"/>
      <c r="P71" s="420"/>
    </row>
  </sheetData>
  <mergeCells count="122">
    <mergeCell ref="L1:O1"/>
    <mergeCell ref="L2:P2"/>
    <mergeCell ref="A3:N3"/>
    <mergeCell ref="A4:P4"/>
    <mergeCell ref="O5:P5"/>
    <mergeCell ref="A6:A8"/>
    <mergeCell ref="B6:B8"/>
    <mergeCell ref="C6:C8"/>
    <mergeCell ref="D6:D8"/>
    <mergeCell ref="E6:E8"/>
    <mergeCell ref="L6:P6"/>
    <mergeCell ref="L7:L8"/>
    <mergeCell ref="M7:M8"/>
    <mergeCell ref="N7:P7"/>
    <mergeCell ref="F6:F8"/>
    <mergeCell ref="G6:G8"/>
    <mergeCell ref="H6:H8"/>
    <mergeCell ref="I6:I8"/>
    <mergeCell ref="J6:J8"/>
    <mergeCell ref="K6:K8"/>
    <mergeCell ref="D13:D21"/>
    <mergeCell ref="L22:L23"/>
    <mergeCell ref="M22:M23"/>
    <mergeCell ref="D22:D26"/>
    <mergeCell ref="E22:E26"/>
    <mergeCell ref="H15:H16"/>
    <mergeCell ref="I15:I16"/>
    <mergeCell ref="J15:J16"/>
    <mergeCell ref="K15:K16"/>
    <mergeCell ref="H17:H20"/>
    <mergeCell ref="I17:I20"/>
    <mergeCell ref="K17:K20"/>
    <mergeCell ref="J18:J20"/>
    <mergeCell ref="B10:K10"/>
    <mergeCell ref="C11:O11"/>
    <mergeCell ref="M15:M16"/>
    <mergeCell ref="N15:N16"/>
    <mergeCell ref="O15:O16"/>
    <mergeCell ref="P15:P16"/>
    <mergeCell ref="L15:L16"/>
    <mergeCell ref="L28:L29"/>
    <mergeCell ref="M28:M29"/>
    <mergeCell ref="N28:N29"/>
    <mergeCell ref="O28:O29"/>
    <mergeCell ref="P28:P29"/>
    <mergeCell ref="N22:N23"/>
    <mergeCell ref="O22:O23"/>
    <mergeCell ref="A41:A45"/>
    <mergeCell ref="B41:B45"/>
    <mergeCell ref="C41:C45"/>
    <mergeCell ref="E41:E45"/>
    <mergeCell ref="F41:F45"/>
    <mergeCell ref="G41:G45"/>
    <mergeCell ref="L38:L39"/>
    <mergeCell ref="P38:P40"/>
    <mergeCell ref="L41:L43"/>
    <mergeCell ref="M41:M43"/>
    <mergeCell ref="N41:N43"/>
    <mergeCell ref="O41:O43"/>
    <mergeCell ref="P41:P43"/>
    <mergeCell ref="L44:L45"/>
    <mergeCell ref="M44:M45"/>
    <mergeCell ref="N44:N45"/>
    <mergeCell ref="O44:O45"/>
    <mergeCell ref="F22:F26"/>
    <mergeCell ref="G22:G26"/>
    <mergeCell ref="L24:L25"/>
    <mergeCell ref="M24:M25"/>
    <mergeCell ref="N24:N25"/>
    <mergeCell ref="O24:O25"/>
    <mergeCell ref="P24:P25"/>
    <mergeCell ref="A27:A31"/>
    <mergeCell ref="B27:B31"/>
    <mergeCell ref="C27:C31"/>
    <mergeCell ref="D27:D31"/>
    <mergeCell ref="E27:E31"/>
    <mergeCell ref="F27:F31"/>
    <mergeCell ref="G27:G31"/>
    <mergeCell ref="L30:L31"/>
    <mergeCell ref="M30:M31"/>
    <mergeCell ref="N30:N31"/>
    <mergeCell ref="O30:O31"/>
    <mergeCell ref="P30:P31"/>
    <mergeCell ref="A22:A26"/>
    <mergeCell ref="B22:B26"/>
    <mergeCell ref="C22:C26"/>
    <mergeCell ref="P22:P23"/>
    <mergeCell ref="C32:G32"/>
    <mergeCell ref="C33:O33"/>
    <mergeCell ref="A34:A35"/>
    <mergeCell ref="B34:B35"/>
    <mergeCell ref="C34:K35"/>
    <mergeCell ref="A36:A40"/>
    <mergeCell ref="B36:B40"/>
    <mergeCell ref="C36:C40"/>
    <mergeCell ref="E36:E40"/>
    <mergeCell ref="F36:F40"/>
    <mergeCell ref="G36:G40"/>
    <mergeCell ref="E70:H70"/>
    <mergeCell ref="E71:H71"/>
    <mergeCell ref="P44:P45"/>
    <mergeCell ref="C46:H46"/>
    <mergeCell ref="B47:H47"/>
    <mergeCell ref="A48:H48"/>
    <mergeCell ref="A49:H49"/>
    <mergeCell ref="A50:H50"/>
    <mergeCell ref="E53:K53"/>
    <mergeCell ref="E68:H68"/>
    <mergeCell ref="E69:H69"/>
    <mergeCell ref="E66:H66"/>
    <mergeCell ref="E67:H67"/>
    <mergeCell ref="E58:H58"/>
    <mergeCell ref="E64:H64"/>
    <mergeCell ref="E59:H59"/>
    <mergeCell ref="E60:H60"/>
    <mergeCell ref="E61:H61"/>
    <mergeCell ref="E62:H62"/>
    <mergeCell ref="E63:H63"/>
    <mergeCell ref="E65:H65"/>
    <mergeCell ref="E55:H55"/>
    <mergeCell ref="E56:H56"/>
    <mergeCell ref="E57:H5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workbookViewId="0">
      <selection activeCell="E58" sqref="E58:H5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3" customWidth="1"/>
    <col min="13" max="13" width="9.109375" customWidth="1"/>
    <col min="14" max="14" width="6.88671875" customWidth="1"/>
    <col min="15" max="15" width="6.5546875" customWidth="1"/>
    <col min="16" max="16" width="8.44140625" customWidth="1"/>
  </cols>
  <sheetData>
    <row r="1" spans="1:16" ht="57.6" customHeight="1" x14ac:dyDescent="0.3">
      <c r="L1" s="3218" t="s">
        <v>831</v>
      </c>
      <c r="M1" s="3219"/>
      <c r="N1" s="3219"/>
      <c r="O1" s="3219"/>
      <c r="P1" s="3219"/>
    </row>
    <row r="2" spans="1:16" ht="13.8" x14ac:dyDescent="0.25">
      <c r="A2" s="3220" t="s">
        <v>885</v>
      </c>
      <c r="B2" s="3220"/>
      <c r="C2" s="3220"/>
      <c r="D2" s="3220"/>
      <c r="E2" s="3220"/>
      <c r="F2" s="3220"/>
      <c r="G2" s="3220"/>
      <c r="H2" s="3220"/>
      <c r="I2" s="3220"/>
      <c r="J2" s="3220"/>
      <c r="K2" s="3220"/>
      <c r="L2" s="3220"/>
      <c r="M2" s="3220"/>
      <c r="N2" s="3220"/>
      <c r="O2" s="866"/>
      <c r="P2" s="866"/>
    </row>
    <row r="3" spans="1:16" ht="29.4" customHeight="1" thickBot="1" x14ac:dyDescent="0.3">
      <c r="A3" s="2670" t="s">
        <v>35</v>
      </c>
      <c r="B3" s="2670"/>
      <c r="C3" s="2670"/>
      <c r="D3" s="2670"/>
      <c r="E3" s="2670"/>
      <c r="F3" s="2670"/>
      <c r="G3" s="2670"/>
      <c r="H3" s="2670"/>
      <c r="I3" s="2670"/>
      <c r="J3" s="2670"/>
      <c r="K3" s="2670"/>
      <c r="L3" s="2670"/>
      <c r="M3" s="2670"/>
      <c r="N3" s="2670"/>
      <c r="O3" s="2670"/>
      <c r="P3" s="2670"/>
    </row>
    <row r="4" spans="1:16" ht="14.4" thickBot="1" x14ac:dyDescent="0.3">
      <c r="A4" s="2664" t="s">
        <v>0</v>
      </c>
      <c r="B4" s="2664" t="s">
        <v>1</v>
      </c>
      <c r="C4" s="2667" t="s">
        <v>2</v>
      </c>
      <c r="D4" s="2664" t="s">
        <v>32</v>
      </c>
      <c r="E4" s="2759" t="s">
        <v>54</v>
      </c>
      <c r="F4" s="2661" t="s">
        <v>3</v>
      </c>
      <c r="G4" s="2667" t="s">
        <v>4</v>
      </c>
      <c r="H4" s="2661" t="s">
        <v>5</v>
      </c>
      <c r="I4" s="2708" t="s">
        <v>666</v>
      </c>
      <c r="J4" s="2661" t="s">
        <v>77</v>
      </c>
      <c r="K4" s="2661" t="s">
        <v>667</v>
      </c>
      <c r="L4" s="2671" t="s">
        <v>11</v>
      </c>
      <c r="M4" s="2672"/>
      <c r="N4" s="2672"/>
      <c r="O4" s="2672"/>
      <c r="P4" s="2673"/>
    </row>
    <row r="5" spans="1:16" ht="13.8" x14ac:dyDescent="0.25">
      <c r="A5" s="2665"/>
      <c r="B5" s="2665"/>
      <c r="C5" s="2668"/>
      <c r="D5" s="2665"/>
      <c r="E5" s="2760"/>
      <c r="F5" s="2662"/>
      <c r="G5" s="2668"/>
      <c r="H5" s="2662"/>
      <c r="I5" s="2709"/>
      <c r="J5" s="2662"/>
      <c r="K5" s="2662"/>
      <c r="L5" s="2674" t="s">
        <v>37</v>
      </c>
      <c r="M5" s="2681" t="s">
        <v>36</v>
      </c>
      <c r="N5" s="2717" t="s">
        <v>38</v>
      </c>
      <c r="O5" s="2717"/>
      <c r="P5" s="2718"/>
    </row>
    <row r="6" spans="1:16" ht="156.6" customHeight="1" thickBot="1" x14ac:dyDescent="0.3">
      <c r="A6" s="2666"/>
      <c r="B6" s="2666"/>
      <c r="C6" s="2669"/>
      <c r="D6" s="2666"/>
      <c r="E6" s="2761"/>
      <c r="F6" s="2663"/>
      <c r="G6" s="2669"/>
      <c r="H6" s="2663"/>
      <c r="I6" s="2710"/>
      <c r="J6" s="2663"/>
      <c r="K6" s="2663"/>
      <c r="L6" s="2675"/>
      <c r="M6" s="2682"/>
      <c r="N6" s="23" t="s">
        <v>668</v>
      </c>
      <c r="O6" s="23" t="s">
        <v>52</v>
      </c>
      <c r="P6" s="24" t="s">
        <v>669</v>
      </c>
    </row>
    <row r="7" spans="1:16" ht="45" customHeight="1" thickBot="1" x14ac:dyDescent="0.3">
      <c r="A7" s="1206" t="s">
        <v>6</v>
      </c>
      <c r="B7" s="2271"/>
      <c r="C7" s="25" t="s">
        <v>886</v>
      </c>
      <c r="D7" s="26"/>
      <c r="E7" s="1034"/>
      <c r="F7" s="26"/>
      <c r="G7" s="26"/>
      <c r="H7" s="26"/>
      <c r="I7" s="1207"/>
      <c r="J7" s="1208"/>
      <c r="K7" s="1207"/>
      <c r="L7" s="2272" t="s">
        <v>887</v>
      </c>
      <c r="M7" s="2273" t="s">
        <v>357</v>
      </c>
      <c r="N7" s="2274"/>
      <c r="O7" s="2273">
        <v>1</v>
      </c>
      <c r="P7" s="2275" t="s">
        <v>66</v>
      </c>
    </row>
    <row r="8" spans="1:16" ht="30.6" customHeight="1" thickBot="1" x14ac:dyDescent="0.3">
      <c r="A8" s="919" t="s">
        <v>6</v>
      </c>
      <c r="B8" s="1020" t="s">
        <v>6</v>
      </c>
      <c r="C8" s="80" t="s">
        <v>888</v>
      </c>
      <c r="D8" s="973"/>
      <c r="E8" s="973"/>
      <c r="F8" s="973"/>
      <c r="G8" s="973"/>
      <c r="H8" s="973"/>
      <c r="I8" s="973"/>
      <c r="J8" s="973"/>
      <c r="K8" s="973"/>
      <c r="L8" s="982" t="s">
        <v>889</v>
      </c>
      <c r="M8" s="981" t="s">
        <v>890</v>
      </c>
      <c r="N8" s="2302">
        <v>8300</v>
      </c>
      <c r="O8" s="2302">
        <v>8500</v>
      </c>
      <c r="P8" s="2303">
        <v>8700</v>
      </c>
    </row>
    <row r="9" spans="1:16" ht="36" customHeight="1" thickBot="1" x14ac:dyDescent="0.3">
      <c r="A9" s="941"/>
      <c r="B9" s="2276"/>
      <c r="C9" s="2277"/>
      <c r="D9" s="2277"/>
      <c r="E9" s="2277"/>
      <c r="F9" s="2277"/>
      <c r="G9" s="2277"/>
      <c r="H9" s="2277"/>
      <c r="I9" s="2277"/>
      <c r="J9" s="2277"/>
      <c r="K9" s="2277"/>
      <c r="L9" s="2278" t="s">
        <v>891</v>
      </c>
      <c r="M9" s="2279" t="s">
        <v>890</v>
      </c>
      <c r="N9" s="2304">
        <v>3060</v>
      </c>
      <c r="O9" s="2302">
        <v>3120</v>
      </c>
      <c r="P9" s="2303">
        <v>3180</v>
      </c>
    </row>
    <row r="10" spans="1:16" ht="45.6" customHeight="1" x14ac:dyDescent="0.25">
      <c r="A10" s="3210" t="s">
        <v>6</v>
      </c>
      <c r="B10" s="3213" t="s">
        <v>6</v>
      </c>
      <c r="C10" s="3215" t="s">
        <v>6</v>
      </c>
      <c r="D10" s="3200"/>
      <c r="E10" s="3158" t="s">
        <v>892</v>
      </c>
      <c r="F10" s="3203" t="s">
        <v>893</v>
      </c>
      <c r="G10" s="3207" t="s">
        <v>267</v>
      </c>
      <c r="H10" s="3144" t="s">
        <v>48</v>
      </c>
      <c r="I10" s="3146">
        <v>70</v>
      </c>
      <c r="J10" s="3146">
        <v>75</v>
      </c>
      <c r="K10" s="3146">
        <v>80</v>
      </c>
      <c r="L10" s="2310" t="s">
        <v>894</v>
      </c>
      <c r="M10" s="2281" t="s">
        <v>357</v>
      </c>
      <c r="N10" s="2282">
        <v>3</v>
      </c>
      <c r="O10" s="2282">
        <v>3</v>
      </c>
      <c r="P10" s="1016">
        <v>3</v>
      </c>
    </row>
    <row r="11" spans="1:16" ht="88.2" customHeight="1" x14ac:dyDescent="0.25">
      <c r="A11" s="3211"/>
      <c r="B11" s="3195"/>
      <c r="C11" s="3216"/>
      <c r="D11" s="3201"/>
      <c r="E11" s="3159"/>
      <c r="F11" s="3157"/>
      <c r="G11" s="3208"/>
      <c r="H11" s="3155"/>
      <c r="I11" s="3154"/>
      <c r="J11" s="3154"/>
      <c r="K11" s="3154"/>
      <c r="L11" s="2311" t="s">
        <v>895</v>
      </c>
      <c r="M11" s="2288"/>
      <c r="N11" s="47" t="s">
        <v>66</v>
      </c>
      <c r="O11" s="47" t="s">
        <v>66</v>
      </c>
      <c r="P11" s="2283" t="s">
        <v>66</v>
      </c>
    </row>
    <row r="12" spans="1:16" ht="35.4" customHeight="1" x14ac:dyDescent="0.25">
      <c r="A12" s="3211"/>
      <c r="B12" s="3195"/>
      <c r="C12" s="3216"/>
      <c r="D12" s="3201"/>
      <c r="E12" s="3159"/>
      <c r="F12" s="3157"/>
      <c r="G12" s="3208"/>
      <c r="H12" s="1245"/>
      <c r="I12" s="1242"/>
      <c r="J12" s="1242"/>
      <c r="K12" s="1242"/>
      <c r="L12" s="2313" t="s">
        <v>916</v>
      </c>
      <c r="M12" s="2305" t="s">
        <v>357</v>
      </c>
      <c r="N12" s="2306">
        <v>3060</v>
      </c>
      <c r="O12" s="2306">
        <v>3120</v>
      </c>
      <c r="P12" s="2307">
        <v>3180</v>
      </c>
    </row>
    <row r="13" spans="1:16" ht="33" customHeight="1" x14ac:dyDescent="0.25">
      <c r="A13" s="3211"/>
      <c r="B13" s="3195"/>
      <c r="C13" s="3216"/>
      <c r="D13" s="3201"/>
      <c r="E13" s="3159"/>
      <c r="F13" s="3157"/>
      <c r="G13" s="3208"/>
      <c r="H13" s="1245"/>
      <c r="I13" s="1242"/>
      <c r="J13" s="1242"/>
      <c r="K13" s="1242"/>
      <c r="L13" s="2313" t="s">
        <v>917</v>
      </c>
      <c r="M13" s="2305" t="s">
        <v>357</v>
      </c>
      <c r="N13" s="2306">
        <v>4000</v>
      </c>
      <c r="O13" s="2306">
        <v>4400</v>
      </c>
      <c r="P13" s="2307">
        <v>4900</v>
      </c>
    </row>
    <row r="14" spans="1:16" ht="36.6" customHeight="1" thickBot="1" x14ac:dyDescent="0.3">
      <c r="A14" s="3212"/>
      <c r="B14" s="3214"/>
      <c r="C14" s="3217"/>
      <c r="D14" s="3202"/>
      <c r="E14" s="3160"/>
      <c r="F14" s="3204"/>
      <c r="G14" s="3209"/>
      <c r="H14" s="2312" t="s">
        <v>7</v>
      </c>
      <c r="I14" s="2285">
        <f>I10*1</f>
        <v>70</v>
      </c>
      <c r="J14" s="2285">
        <f t="shared" ref="J14:K14" si="0">J10*1</f>
        <v>75</v>
      </c>
      <c r="K14" s="2285">
        <f t="shared" si="0"/>
        <v>80</v>
      </c>
      <c r="L14" s="2566" t="s">
        <v>918</v>
      </c>
      <c r="M14" s="2567" t="s">
        <v>357</v>
      </c>
      <c r="N14" s="2308">
        <v>100000</v>
      </c>
      <c r="O14" s="2308">
        <v>110000</v>
      </c>
      <c r="P14" s="2309">
        <v>120000</v>
      </c>
    </row>
    <row r="15" spans="1:16" x14ac:dyDescent="0.25">
      <c r="A15" s="3210" t="s">
        <v>6</v>
      </c>
      <c r="B15" s="3213" t="s">
        <v>6</v>
      </c>
      <c r="C15" s="3215" t="s">
        <v>8</v>
      </c>
      <c r="D15" s="3200"/>
      <c r="E15" s="3158" t="s">
        <v>896</v>
      </c>
      <c r="F15" s="3203" t="s">
        <v>893</v>
      </c>
      <c r="G15" s="3142" t="s">
        <v>267</v>
      </c>
      <c r="H15" s="3144" t="s">
        <v>48</v>
      </c>
      <c r="I15" s="2280">
        <v>61</v>
      </c>
      <c r="J15" s="2280">
        <v>64</v>
      </c>
      <c r="K15" s="2280">
        <v>67</v>
      </c>
      <c r="L15" s="983" t="s">
        <v>897</v>
      </c>
      <c r="M15" s="2281" t="s">
        <v>357</v>
      </c>
      <c r="N15" s="2282">
        <v>2</v>
      </c>
      <c r="O15" s="2282">
        <v>0</v>
      </c>
      <c r="P15" s="1016">
        <v>1</v>
      </c>
    </row>
    <row r="16" spans="1:16" ht="26.4" x14ac:dyDescent="0.25">
      <c r="A16" s="3211"/>
      <c r="B16" s="3195"/>
      <c r="C16" s="3216"/>
      <c r="D16" s="3201"/>
      <c r="E16" s="3159"/>
      <c r="F16" s="3157"/>
      <c r="G16" s="3156"/>
      <c r="H16" s="3155"/>
      <c r="I16" s="3154"/>
      <c r="J16" s="3154"/>
      <c r="K16" s="3154"/>
      <c r="L16" s="1204" t="s">
        <v>898</v>
      </c>
      <c r="M16" s="2286" t="s">
        <v>357</v>
      </c>
      <c r="N16" s="2287">
        <v>2</v>
      </c>
      <c r="O16" s="2287">
        <v>0</v>
      </c>
      <c r="P16" s="2229">
        <v>1</v>
      </c>
    </row>
    <row r="17" spans="1:16" ht="26.4" x14ac:dyDescent="0.25">
      <c r="A17" s="3211"/>
      <c r="B17" s="3195"/>
      <c r="C17" s="3216"/>
      <c r="D17" s="3201"/>
      <c r="E17" s="3159"/>
      <c r="F17" s="3157"/>
      <c r="G17" s="3156"/>
      <c r="H17" s="3155"/>
      <c r="I17" s="3154"/>
      <c r="J17" s="3154"/>
      <c r="K17" s="3154"/>
      <c r="L17" s="51" t="s">
        <v>899</v>
      </c>
      <c r="M17" s="2288" t="s">
        <v>357</v>
      </c>
      <c r="N17" s="2289">
        <v>1</v>
      </c>
      <c r="O17" s="2289">
        <v>1</v>
      </c>
      <c r="P17" s="1017">
        <v>1</v>
      </c>
    </row>
    <row r="18" spans="1:16" ht="26.4" x14ac:dyDescent="0.25">
      <c r="A18" s="3211"/>
      <c r="B18" s="3195"/>
      <c r="C18" s="3216"/>
      <c r="D18" s="3201"/>
      <c r="E18" s="3159"/>
      <c r="F18" s="3157"/>
      <c r="G18" s="3156"/>
      <c r="H18" s="3155"/>
      <c r="I18" s="3154"/>
      <c r="J18" s="3154"/>
      <c r="K18" s="3154"/>
      <c r="L18" s="1212" t="s">
        <v>900</v>
      </c>
      <c r="M18" s="2288" t="s">
        <v>357</v>
      </c>
      <c r="N18" s="2289">
        <v>0</v>
      </c>
      <c r="O18" s="2289">
        <v>2</v>
      </c>
      <c r="P18" s="1017">
        <v>1</v>
      </c>
    </row>
    <row r="19" spans="1:16" x14ac:dyDescent="0.25">
      <c r="A19" s="3211"/>
      <c r="B19" s="3195"/>
      <c r="C19" s="3216"/>
      <c r="D19" s="3201"/>
      <c r="E19" s="3159"/>
      <c r="F19" s="3157"/>
      <c r="G19" s="3156"/>
      <c r="H19" s="3155"/>
      <c r="I19" s="3154"/>
      <c r="J19" s="3154"/>
      <c r="K19" s="3154"/>
      <c r="L19" s="1212" t="s">
        <v>901</v>
      </c>
      <c r="M19" s="2288" t="s">
        <v>357</v>
      </c>
      <c r="N19" s="2289">
        <v>0</v>
      </c>
      <c r="O19" s="2289">
        <v>2</v>
      </c>
      <c r="P19" s="1017">
        <v>1</v>
      </c>
    </row>
    <row r="20" spans="1:16" ht="52.8" x14ac:dyDescent="0.25">
      <c r="A20" s="3211"/>
      <c r="B20" s="3195"/>
      <c r="C20" s="3216"/>
      <c r="D20" s="3201"/>
      <c r="E20" s="3159"/>
      <c r="F20" s="3157"/>
      <c r="G20" s="3156"/>
      <c r="H20" s="3205"/>
      <c r="I20" s="3206"/>
      <c r="J20" s="3206"/>
      <c r="K20" s="3206"/>
      <c r="L20" s="1212" t="s">
        <v>902</v>
      </c>
      <c r="M20" s="2288" t="s">
        <v>357</v>
      </c>
      <c r="N20" s="2289">
        <v>1</v>
      </c>
      <c r="O20" s="2289">
        <v>1</v>
      </c>
      <c r="P20" s="1017">
        <v>1</v>
      </c>
    </row>
    <row r="21" spans="1:16" ht="13.8" thickBot="1" x14ac:dyDescent="0.3">
      <c r="A21" s="3212"/>
      <c r="B21" s="3214"/>
      <c r="C21" s="3217"/>
      <c r="D21" s="3202"/>
      <c r="E21" s="3160"/>
      <c r="F21" s="3204"/>
      <c r="G21" s="3143"/>
      <c r="H21" s="2284" t="s">
        <v>7</v>
      </c>
      <c r="I21" s="2285">
        <f>I15*1</f>
        <v>61</v>
      </c>
      <c r="J21" s="2285">
        <f t="shared" ref="J21:K21" si="1">J15*1</f>
        <v>64</v>
      </c>
      <c r="K21" s="2285">
        <f t="shared" si="1"/>
        <v>67</v>
      </c>
      <c r="L21" s="2290"/>
      <c r="M21" s="1238"/>
      <c r="N21" s="2291"/>
      <c r="O21" s="2291"/>
      <c r="P21" s="2292"/>
    </row>
    <row r="22" spans="1:16" ht="13.8" thickBot="1" x14ac:dyDescent="0.3">
      <c r="A22" s="1043" t="s">
        <v>6</v>
      </c>
      <c r="B22" s="1044" t="s">
        <v>6</v>
      </c>
      <c r="C22" s="3170" t="s">
        <v>31</v>
      </c>
      <c r="D22" s="3170"/>
      <c r="E22" s="3170"/>
      <c r="F22" s="3170"/>
      <c r="G22" s="3171"/>
      <c r="H22" s="1026" t="s">
        <v>7</v>
      </c>
      <c r="I22" s="916">
        <f>I21+I14</f>
        <v>131</v>
      </c>
      <c r="J22" s="916">
        <f t="shared" ref="J22:K22" si="2">J21+J14</f>
        <v>139</v>
      </c>
      <c r="K22" s="916">
        <f t="shared" si="2"/>
        <v>147</v>
      </c>
      <c r="L22" s="2293"/>
      <c r="M22" s="2199"/>
      <c r="N22" s="2199"/>
      <c r="O22" s="2199"/>
      <c r="P22" s="2200"/>
    </row>
    <row r="23" spans="1:16" ht="13.8" thickBot="1" x14ac:dyDescent="0.3">
      <c r="A23" s="1043" t="s">
        <v>6</v>
      </c>
      <c r="B23" s="1214"/>
      <c r="C23" s="3172" t="s">
        <v>51</v>
      </c>
      <c r="D23" s="3172"/>
      <c r="E23" s="3172"/>
      <c r="F23" s="3172"/>
      <c r="G23" s="3173"/>
      <c r="H23" s="1215" t="s">
        <v>7</v>
      </c>
      <c r="I23" s="1216">
        <f>I22*1</f>
        <v>131</v>
      </c>
      <c r="J23" s="1216">
        <f>J22*1</f>
        <v>139</v>
      </c>
      <c r="K23" s="1216">
        <f>K22*1</f>
        <v>147</v>
      </c>
      <c r="L23" s="1217"/>
      <c r="M23" s="1217"/>
      <c r="N23" s="1217"/>
      <c r="O23" s="1217"/>
      <c r="P23" s="1218"/>
    </row>
    <row r="24" spans="1:16" ht="27" thickBot="1" x14ac:dyDescent="0.3">
      <c r="A24" s="919" t="s">
        <v>8</v>
      </c>
      <c r="B24" s="1213"/>
      <c r="C24" s="3182" t="s">
        <v>903</v>
      </c>
      <c r="D24" s="3183"/>
      <c r="E24" s="3183"/>
      <c r="F24" s="3183"/>
      <c r="G24" s="3183"/>
      <c r="H24" s="3183"/>
      <c r="I24" s="3183"/>
      <c r="J24" s="3183"/>
      <c r="K24" s="3184"/>
      <c r="L24" s="2294" t="s">
        <v>904</v>
      </c>
      <c r="M24" s="2295" t="s">
        <v>342</v>
      </c>
      <c r="N24" s="2295" t="s">
        <v>905</v>
      </c>
      <c r="O24" s="2295" t="s">
        <v>906</v>
      </c>
      <c r="P24" s="2296" t="s">
        <v>907</v>
      </c>
    </row>
    <row r="25" spans="1:16" ht="13.8" thickBot="1" x14ac:dyDescent="0.3">
      <c r="A25" s="919" t="s">
        <v>8</v>
      </c>
      <c r="B25" s="1020" t="s">
        <v>6</v>
      </c>
      <c r="C25" s="80" t="s">
        <v>908</v>
      </c>
      <c r="D25" s="973"/>
      <c r="E25" s="973"/>
      <c r="F25" s="973"/>
      <c r="G25" s="973"/>
      <c r="H25" s="973"/>
      <c r="I25" s="973"/>
      <c r="J25" s="973"/>
      <c r="K25" s="973"/>
      <c r="L25" s="973"/>
      <c r="M25" s="973"/>
      <c r="N25" s="973"/>
      <c r="O25" s="973"/>
      <c r="P25" s="2297"/>
    </row>
    <row r="26" spans="1:16" ht="28.2" customHeight="1" x14ac:dyDescent="0.25">
      <c r="A26" s="3191" t="s">
        <v>8</v>
      </c>
      <c r="B26" s="3194" t="s">
        <v>6</v>
      </c>
      <c r="C26" s="3197" t="s">
        <v>6</v>
      </c>
      <c r="D26" s="3200"/>
      <c r="E26" s="3158" t="s">
        <v>909</v>
      </c>
      <c r="F26" s="3140" t="s">
        <v>62</v>
      </c>
      <c r="G26" s="3142" t="s">
        <v>267</v>
      </c>
      <c r="H26" s="3144" t="s">
        <v>48</v>
      </c>
      <c r="I26" s="3146">
        <v>35</v>
      </c>
      <c r="J26" s="3146">
        <v>37</v>
      </c>
      <c r="K26" s="3146">
        <v>40</v>
      </c>
      <c r="L26" s="2314" t="s">
        <v>920</v>
      </c>
      <c r="M26" s="2315" t="s">
        <v>357</v>
      </c>
      <c r="N26" s="2316">
        <v>8</v>
      </c>
      <c r="O26" s="2316">
        <v>10</v>
      </c>
      <c r="P26" s="2317">
        <v>12</v>
      </c>
    </row>
    <row r="27" spans="1:16" ht="16.2" customHeight="1" x14ac:dyDescent="0.25">
      <c r="A27" s="3192"/>
      <c r="B27" s="3195"/>
      <c r="C27" s="3198"/>
      <c r="D27" s="3201"/>
      <c r="E27" s="3159"/>
      <c r="F27" s="3157"/>
      <c r="G27" s="3156"/>
      <c r="H27" s="3155"/>
      <c r="I27" s="3154"/>
      <c r="J27" s="3154"/>
      <c r="K27" s="3154"/>
      <c r="L27" s="2314" t="s">
        <v>919</v>
      </c>
      <c r="M27" s="2318" t="s">
        <v>357</v>
      </c>
      <c r="N27" s="2316">
        <v>2</v>
      </c>
      <c r="O27" s="2316">
        <v>3</v>
      </c>
      <c r="P27" s="2317">
        <v>4</v>
      </c>
    </row>
    <row r="28" spans="1:16" ht="16.8" customHeight="1" thickBot="1" x14ac:dyDescent="0.3">
      <c r="A28" s="3193"/>
      <c r="B28" s="3196"/>
      <c r="C28" s="3199"/>
      <c r="D28" s="3202"/>
      <c r="E28" s="3160"/>
      <c r="F28" s="3141"/>
      <c r="G28" s="3143"/>
      <c r="H28" s="3145"/>
      <c r="I28" s="3147"/>
      <c r="J28" s="3147"/>
      <c r="K28" s="3147"/>
      <c r="L28" s="2319" t="s">
        <v>929</v>
      </c>
      <c r="M28" s="2344" t="s">
        <v>357</v>
      </c>
      <c r="N28" s="2321">
        <v>1</v>
      </c>
      <c r="O28" s="2321">
        <v>2</v>
      </c>
      <c r="P28" s="2322">
        <v>3</v>
      </c>
    </row>
    <row r="29" spans="1:16" ht="27" customHeight="1" x14ac:dyDescent="0.25">
      <c r="A29" s="3191" t="s">
        <v>8</v>
      </c>
      <c r="B29" s="3194" t="s">
        <v>6</v>
      </c>
      <c r="C29" s="3197" t="s">
        <v>8</v>
      </c>
      <c r="D29" s="3200"/>
      <c r="E29" s="3082" t="s">
        <v>910</v>
      </c>
      <c r="F29" s="3140" t="s">
        <v>62</v>
      </c>
      <c r="G29" s="3142" t="s">
        <v>267</v>
      </c>
      <c r="H29" s="3144" t="s">
        <v>48</v>
      </c>
      <c r="I29" s="3146">
        <v>52.5</v>
      </c>
      <c r="J29" s="3146">
        <v>55</v>
      </c>
      <c r="K29" s="3146">
        <v>60</v>
      </c>
      <c r="L29" s="2324" t="s">
        <v>921</v>
      </c>
      <c r="M29" s="2325" t="s">
        <v>357</v>
      </c>
      <c r="N29" s="2326">
        <v>12000</v>
      </c>
      <c r="O29" s="2326">
        <v>12100</v>
      </c>
      <c r="P29" s="2327">
        <v>12200</v>
      </c>
    </row>
    <row r="30" spans="1:16" ht="31.2" customHeight="1" thickBot="1" x14ac:dyDescent="0.3">
      <c r="A30" s="3193"/>
      <c r="B30" s="3196"/>
      <c r="C30" s="3199"/>
      <c r="D30" s="3202"/>
      <c r="E30" s="3128"/>
      <c r="F30" s="3141"/>
      <c r="G30" s="3143"/>
      <c r="H30" s="3145"/>
      <c r="I30" s="3147"/>
      <c r="J30" s="3147"/>
      <c r="K30" s="3147"/>
      <c r="L30" s="2328" t="s">
        <v>922</v>
      </c>
      <c r="M30" s="2320" t="s">
        <v>923</v>
      </c>
      <c r="N30" s="2329">
        <v>10</v>
      </c>
      <c r="O30" s="2329">
        <v>11</v>
      </c>
      <c r="P30" s="2330">
        <v>12</v>
      </c>
    </row>
    <row r="31" spans="1:16" ht="21" customHeight="1" x14ac:dyDescent="0.25">
      <c r="A31" s="3185" t="s">
        <v>8</v>
      </c>
      <c r="B31" s="3186" t="s">
        <v>6</v>
      </c>
      <c r="C31" s="3028" t="s">
        <v>49</v>
      </c>
      <c r="D31" s="1022"/>
      <c r="E31" s="3187" t="s">
        <v>911</v>
      </c>
      <c r="F31" s="3189" t="s">
        <v>62</v>
      </c>
      <c r="G31" s="3039" t="s">
        <v>267</v>
      </c>
      <c r="H31" s="3135" t="s">
        <v>48</v>
      </c>
      <c r="I31" s="3138">
        <v>15</v>
      </c>
      <c r="J31" s="3138">
        <v>16</v>
      </c>
      <c r="K31" s="3138">
        <v>17</v>
      </c>
      <c r="L31" s="2324" t="s">
        <v>925</v>
      </c>
      <c r="M31" s="2331" t="s">
        <v>357</v>
      </c>
      <c r="N31" s="2326">
        <v>1</v>
      </c>
      <c r="O31" s="2326">
        <v>1</v>
      </c>
      <c r="P31" s="2327">
        <v>1</v>
      </c>
    </row>
    <row r="32" spans="1:16" ht="21.6" customHeight="1" thickBot="1" x14ac:dyDescent="0.3">
      <c r="A32" s="3023"/>
      <c r="B32" s="3026"/>
      <c r="C32" s="3181"/>
      <c r="D32" s="1222"/>
      <c r="E32" s="3188"/>
      <c r="F32" s="3061"/>
      <c r="G32" s="3037"/>
      <c r="H32" s="3190"/>
      <c r="I32" s="3178"/>
      <c r="J32" s="3178"/>
      <c r="K32" s="3178"/>
      <c r="L32" s="2332" t="s">
        <v>924</v>
      </c>
      <c r="M32" s="2333" t="s">
        <v>357</v>
      </c>
      <c r="N32" s="2329">
        <v>1</v>
      </c>
      <c r="O32" s="2329">
        <v>1</v>
      </c>
      <c r="P32" s="2330">
        <v>1</v>
      </c>
    </row>
    <row r="33" spans="1:16" ht="16.2" customHeight="1" thickBot="1" x14ac:dyDescent="0.3">
      <c r="A33" s="1043" t="s">
        <v>6</v>
      </c>
      <c r="B33" s="1044" t="s">
        <v>8</v>
      </c>
      <c r="C33" s="3170" t="s">
        <v>31</v>
      </c>
      <c r="D33" s="3170"/>
      <c r="E33" s="3170"/>
      <c r="F33" s="3170"/>
      <c r="G33" s="3171"/>
      <c r="H33" s="1026" t="s">
        <v>7</v>
      </c>
      <c r="I33" s="916">
        <f>I26+I29+I31</f>
        <v>102.5</v>
      </c>
      <c r="J33" s="916">
        <f>J26+J29+J31</f>
        <v>108</v>
      </c>
      <c r="K33" s="916">
        <f>K26+K29+K31</f>
        <v>117</v>
      </c>
      <c r="L33" s="917"/>
      <c r="M33" s="917"/>
      <c r="N33" s="917"/>
      <c r="O33" s="917"/>
      <c r="P33" s="918"/>
    </row>
    <row r="34" spans="1:16" ht="20.399999999999999" customHeight="1" thickBot="1" x14ac:dyDescent="0.3">
      <c r="A34" s="919" t="s">
        <v>8</v>
      </c>
      <c r="B34" s="1020" t="s">
        <v>8</v>
      </c>
      <c r="C34" s="3179" t="s">
        <v>912</v>
      </c>
      <c r="D34" s="3180"/>
      <c r="E34" s="3180"/>
      <c r="F34" s="3180"/>
      <c r="G34" s="3180"/>
      <c r="H34" s="3180"/>
      <c r="I34" s="3180"/>
      <c r="J34" s="3180"/>
      <c r="K34" s="3180"/>
      <c r="L34" s="2298"/>
      <c r="M34" s="2298"/>
      <c r="N34" s="2298"/>
      <c r="O34" s="2298"/>
      <c r="P34" s="2299"/>
    </row>
    <row r="35" spans="1:16" ht="34.799999999999997" customHeight="1" x14ac:dyDescent="0.25">
      <c r="A35" s="3021" t="s">
        <v>8</v>
      </c>
      <c r="B35" s="3024" t="s">
        <v>8</v>
      </c>
      <c r="C35" s="3027" t="s">
        <v>6</v>
      </c>
      <c r="D35" s="1021"/>
      <c r="E35" s="3082" t="s">
        <v>913</v>
      </c>
      <c r="F35" s="3059" t="s">
        <v>62</v>
      </c>
      <c r="G35" s="3038" t="s">
        <v>240</v>
      </c>
      <c r="H35" s="3134" t="s">
        <v>48</v>
      </c>
      <c r="I35" s="3137">
        <v>64</v>
      </c>
      <c r="J35" s="3137">
        <v>67</v>
      </c>
      <c r="K35" s="3137">
        <v>70</v>
      </c>
      <c r="L35" s="2324" t="s">
        <v>914</v>
      </c>
      <c r="M35" s="2331" t="s">
        <v>357</v>
      </c>
      <c r="N35" s="2334">
        <v>3</v>
      </c>
      <c r="O35" s="2334">
        <v>4</v>
      </c>
      <c r="P35" s="2335">
        <v>4</v>
      </c>
    </row>
    <row r="36" spans="1:16" ht="40.799999999999997" customHeight="1" x14ac:dyDescent="0.25">
      <c r="A36" s="3022"/>
      <c r="B36" s="3025"/>
      <c r="C36" s="3028"/>
      <c r="D36" s="1022"/>
      <c r="E36" s="3083"/>
      <c r="F36" s="3033"/>
      <c r="G36" s="3039"/>
      <c r="H36" s="3135"/>
      <c r="I36" s="3138"/>
      <c r="J36" s="3138"/>
      <c r="K36" s="3138"/>
      <c r="L36" s="2338" t="s">
        <v>915</v>
      </c>
      <c r="M36" s="2336" t="s">
        <v>357</v>
      </c>
      <c r="N36" s="2336">
        <v>3</v>
      </c>
      <c r="O36" s="2336">
        <v>3</v>
      </c>
      <c r="P36" s="2337">
        <v>4</v>
      </c>
    </row>
    <row r="37" spans="1:16" ht="18" customHeight="1" x14ac:dyDescent="0.25">
      <c r="A37" s="3022"/>
      <c r="B37" s="3025"/>
      <c r="C37" s="3028"/>
      <c r="D37" s="1022"/>
      <c r="E37" s="3083"/>
      <c r="F37" s="3033"/>
      <c r="G37" s="3039"/>
      <c r="H37" s="3135"/>
      <c r="I37" s="3138"/>
      <c r="J37" s="3138"/>
      <c r="K37" s="3138"/>
      <c r="L37" s="2339" t="s">
        <v>927</v>
      </c>
      <c r="M37" s="2336" t="s">
        <v>357</v>
      </c>
      <c r="N37" s="2323">
        <v>1050</v>
      </c>
      <c r="O37" s="2340">
        <v>1075</v>
      </c>
      <c r="P37" s="2307">
        <v>1100</v>
      </c>
    </row>
    <row r="38" spans="1:16" ht="18" customHeight="1" x14ac:dyDescent="0.25">
      <c r="A38" s="3022"/>
      <c r="B38" s="3025"/>
      <c r="C38" s="3028"/>
      <c r="D38" s="1022"/>
      <c r="E38" s="3083"/>
      <c r="F38" s="3033"/>
      <c r="G38" s="3039"/>
      <c r="H38" s="3136"/>
      <c r="I38" s="3139"/>
      <c r="J38" s="3139"/>
      <c r="K38" s="3139"/>
      <c r="L38" s="2339" t="s">
        <v>926</v>
      </c>
      <c r="M38" s="2336" t="s">
        <v>357</v>
      </c>
      <c r="N38" s="2340">
        <v>60</v>
      </c>
      <c r="O38" s="2340">
        <v>60</v>
      </c>
      <c r="P38" s="2307">
        <v>60</v>
      </c>
    </row>
    <row r="39" spans="1:16" ht="27.6" customHeight="1" thickBot="1" x14ac:dyDescent="0.3">
      <c r="A39" s="3023"/>
      <c r="B39" s="3026"/>
      <c r="C39" s="3181"/>
      <c r="D39" s="1222"/>
      <c r="E39" s="3128"/>
      <c r="F39" s="3061"/>
      <c r="G39" s="3037"/>
      <c r="H39" s="1037" t="s">
        <v>7</v>
      </c>
      <c r="I39" s="1038">
        <f>I35*1</f>
        <v>64</v>
      </c>
      <c r="J39" s="1038">
        <f t="shared" ref="J39:K39" si="3">J35*1</f>
        <v>67</v>
      </c>
      <c r="K39" s="1038">
        <f t="shared" si="3"/>
        <v>70</v>
      </c>
      <c r="L39" s="2332" t="s">
        <v>928</v>
      </c>
      <c r="M39" s="2341" t="s">
        <v>357</v>
      </c>
      <c r="N39" s="2342">
        <v>2000</v>
      </c>
      <c r="O39" s="2342">
        <v>2100</v>
      </c>
      <c r="P39" s="2343">
        <v>2200</v>
      </c>
    </row>
    <row r="40" spans="1:16" ht="18" customHeight="1" thickBot="1" x14ac:dyDescent="0.3">
      <c r="A40" s="1043" t="s">
        <v>8</v>
      </c>
      <c r="B40" s="1044" t="s">
        <v>6</v>
      </c>
      <c r="C40" s="3170" t="s">
        <v>31</v>
      </c>
      <c r="D40" s="3170"/>
      <c r="E40" s="3170"/>
      <c r="F40" s="3170"/>
      <c r="G40" s="3171"/>
      <c r="H40" s="1026" t="s">
        <v>7</v>
      </c>
      <c r="I40" s="916">
        <f>I39*1</f>
        <v>64</v>
      </c>
      <c r="J40" s="916">
        <f t="shared" ref="J40:K40" si="4">J39*1</f>
        <v>67</v>
      </c>
      <c r="K40" s="916">
        <f t="shared" si="4"/>
        <v>70</v>
      </c>
      <c r="L40" s="917"/>
      <c r="M40" s="917"/>
      <c r="N40" s="917"/>
      <c r="O40" s="917"/>
      <c r="P40" s="918"/>
    </row>
    <row r="41" spans="1:16" ht="13.2" customHeight="1" thickBot="1" x14ac:dyDescent="0.3">
      <c r="A41" s="1043" t="s">
        <v>53</v>
      </c>
      <c r="B41" s="1214"/>
      <c r="C41" s="3172" t="s">
        <v>51</v>
      </c>
      <c r="D41" s="3172"/>
      <c r="E41" s="3172"/>
      <c r="F41" s="3172"/>
      <c r="G41" s="3173"/>
      <c r="H41" s="1215" t="s">
        <v>7</v>
      </c>
      <c r="I41" s="1216">
        <f>I40+I33</f>
        <v>166.5</v>
      </c>
      <c r="J41" s="1216">
        <f>J40+J33</f>
        <v>175</v>
      </c>
      <c r="K41" s="1216">
        <f>K40+K33</f>
        <v>187</v>
      </c>
      <c r="L41" s="1217"/>
      <c r="M41" s="1217"/>
      <c r="N41" s="1217"/>
      <c r="O41" s="1217"/>
      <c r="P41" s="1218"/>
    </row>
    <row r="42" spans="1:16" ht="13.8" customHeight="1" thickBot="1" x14ac:dyDescent="0.3">
      <c r="A42" s="2998" t="s">
        <v>9</v>
      </c>
      <c r="B42" s="2999"/>
      <c r="C42" s="2999"/>
      <c r="D42" s="2999"/>
      <c r="E42" s="2999"/>
      <c r="F42" s="2999"/>
      <c r="G42" s="2999"/>
      <c r="H42" s="3000"/>
      <c r="I42" s="886">
        <f>I41+I23</f>
        <v>297.5</v>
      </c>
      <c r="J42" s="886">
        <f>J41+J23</f>
        <v>314</v>
      </c>
      <c r="K42" s="886">
        <f>K41+K23</f>
        <v>334</v>
      </c>
      <c r="L42" s="3174"/>
      <c r="M42" s="3175"/>
      <c r="N42" s="3175"/>
      <c r="O42" s="3175"/>
      <c r="P42" s="3176"/>
    </row>
    <row r="43" spans="1:16" x14ac:dyDescent="0.25">
      <c r="A43" s="862" t="s">
        <v>879</v>
      </c>
      <c r="B43" s="862"/>
      <c r="C43" s="862"/>
      <c r="D43" s="862"/>
      <c r="E43" s="862"/>
      <c r="F43" s="862"/>
      <c r="G43" s="862"/>
      <c r="H43" s="862"/>
      <c r="I43" s="862"/>
      <c r="J43" s="862"/>
      <c r="K43" s="862"/>
      <c r="L43" s="862"/>
      <c r="M43" s="887"/>
      <c r="N43" s="949"/>
      <c r="O43" s="949"/>
      <c r="P43" s="949"/>
    </row>
    <row r="44" spans="1:16" x14ac:dyDescent="0.25">
      <c r="A44" s="887"/>
      <c r="B44" s="887"/>
      <c r="C44" s="887"/>
      <c r="D44" s="887"/>
      <c r="E44" s="887"/>
      <c r="F44" s="887"/>
      <c r="G44" s="887"/>
      <c r="H44" s="887"/>
      <c r="I44" s="887"/>
      <c r="J44" s="887"/>
      <c r="K44" s="887"/>
      <c r="L44" s="887"/>
      <c r="M44" s="887"/>
      <c r="N44" s="949"/>
      <c r="O44" s="949"/>
      <c r="P44" s="949"/>
    </row>
    <row r="45" spans="1:16" x14ac:dyDescent="0.25">
      <c r="A45" s="887"/>
      <c r="B45" s="887"/>
      <c r="C45" s="887"/>
      <c r="D45" s="887"/>
      <c r="E45" s="887"/>
      <c r="F45" s="887"/>
      <c r="G45" s="887"/>
      <c r="H45" s="887"/>
      <c r="I45" s="887"/>
      <c r="J45" s="887"/>
      <c r="K45" s="887"/>
      <c r="L45" s="887"/>
      <c r="M45" s="887"/>
      <c r="N45" s="949"/>
      <c r="O45" s="949"/>
      <c r="P45" s="949"/>
    </row>
    <row r="46" spans="1:16" x14ac:dyDescent="0.25">
      <c r="A46" s="887"/>
      <c r="B46" s="887"/>
      <c r="C46" s="887"/>
      <c r="D46" s="887"/>
      <c r="E46" s="887"/>
      <c r="F46" s="887"/>
      <c r="G46" s="887"/>
      <c r="H46" s="887"/>
      <c r="I46" s="887"/>
      <c r="J46" s="887"/>
      <c r="K46" s="887"/>
      <c r="L46" s="887"/>
      <c r="M46" s="887"/>
      <c r="N46" s="949"/>
      <c r="O46" s="949"/>
      <c r="P46" s="949"/>
    </row>
    <row r="47" spans="1:16" x14ac:dyDescent="0.25">
      <c r="A47" s="887"/>
      <c r="B47" s="887"/>
      <c r="C47" s="887"/>
      <c r="D47" s="887"/>
      <c r="E47" s="887"/>
      <c r="F47" s="887"/>
      <c r="G47" s="887"/>
      <c r="H47" s="887"/>
      <c r="I47" s="887"/>
      <c r="J47" s="887"/>
      <c r="K47" s="887"/>
      <c r="L47" s="887"/>
      <c r="M47" s="887"/>
      <c r="N47" s="949"/>
      <c r="O47" s="949"/>
      <c r="P47" s="949"/>
    </row>
    <row r="48" spans="1:16" x14ac:dyDescent="0.25">
      <c r="A48" s="887"/>
      <c r="B48" s="887"/>
      <c r="C48" s="887"/>
      <c r="D48" s="887"/>
      <c r="E48" s="887"/>
      <c r="F48" s="887"/>
      <c r="G48" s="887"/>
      <c r="H48" s="887"/>
      <c r="I48" s="887"/>
      <c r="J48" s="887"/>
      <c r="K48" s="887"/>
      <c r="L48" s="887"/>
      <c r="M48" s="887"/>
      <c r="N48" s="949"/>
      <c r="O48" s="949"/>
      <c r="P48" s="949"/>
    </row>
    <row r="49" spans="1:16" x14ac:dyDescent="0.25">
      <c r="A49" s="887"/>
      <c r="B49" s="887"/>
      <c r="C49" s="887"/>
      <c r="D49" s="887"/>
      <c r="E49" s="887"/>
      <c r="F49" s="887"/>
      <c r="G49" s="887"/>
      <c r="H49" s="887"/>
      <c r="I49" s="887"/>
      <c r="J49" s="887"/>
      <c r="K49" s="887"/>
      <c r="L49" s="887"/>
      <c r="M49" s="887"/>
      <c r="N49" s="949"/>
      <c r="O49" s="949"/>
      <c r="P49" s="949"/>
    </row>
    <row r="50" spans="1:16" x14ac:dyDescent="0.25">
      <c r="A50" s="887"/>
      <c r="B50" s="887"/>
      <c r="C50" s="887"/>
      <c r="D50" s="887"/>
      <c r="E50" s="887"/>
      <c r="F50" s="887"/>
      <c r="G50" s="887"/>
      <c r="H50" s="887"/>
      <c r="I50" s="887"/>
      <c r="J50" s="887"/>
      <c r="K50" s="887"/>
      <c r="L50" s="887"/>
      <c r="M50" s="887"/>
      <c r="N50" s="949"/>
      <c r="O50" s="949"/>
      <c r="P50" s="949"/>
    </row>
    <row r="51" spans="1:16" x14ac:dyDescent="0.25">
      <c r="A51" s="887"/>
      <c r="B51" s="887"/>
      <c r="C51" s="887"/>
      <c r="D51" s="887"/>
      <c r="E51" s="887"/>
      <c r="F51" s="887"/>
      <c r="G51" s="887"/>
      <c r="H51" s="887"/>
      <c r="I51" s="887"/>
      <c r="J51" s="887"/>
      <c r="K51" s="887"/>
      <c r="L51" s="887"/>
      <c r="M51" s="887"/>
      <c r="N51" s="949"/>
      <c r="O51" s="949"/>
      <c r="P51" s="949"/>
    </row>
    <row r="52" spans="1:16" x14ac:dyDescent="0.25">
      <c r="A52" s="887"/>
      <c r="B52" s="887"/>
      <c r="C52" s="887"/>
      <c r="D52" s="887"/>
      <c r="E52" s="887"/>
      <c r="F52" s="887"/>
      <c r="G52" s="887"/>
      <c r="H52" s="887"/>
      <c r="I52" s="887"/>
      <c r="J52" s="887"/>
      <c r="K52" s="887"/>
      <c r="L52" s="887"/>
      <c r="M52" s="887"/>
      <c r="N52" s="949"/>
      <c r="O52" s="949"/>
      <c r="P52" s="949"/>
    </row>
    <row r="53" spans="1:16" x14ac:dyDescent="0.25">
      <c r="A53" s="887"/>
      <c r="B53" s="887"/>
      <c r="C53" s="887"/>
      <c r="D53" s="887"/>
      <c r="E53" s="887"/>
      <c r="F53" s="887"/>
      <c r="G53" s="887"/>
      <c r="H53" s="887"/>
      <c r="I53" s="887"/>
      <c r="J53" s="887"/>
      <c r="K53" s="887"/>
      <c r="L53" s="887"/>
      <c r="M53" s="887"/>
      <c r="N53" s="949"/>
      <c r="O53" s="949"/>
      <c r="P53" s="949"/>
    </row>
    <row r="54" spans="1:16" ht="16.2" thickBot="1" x14ac:dyDescent="0.3">
      <c r="A54" s="2300"/>
      <c r="B54" s="2300"/>
      <c r="C54" s="2300"/>
      <c r="D54" s="2300"/>
      <c r="E54" s="3177" t="s">
        <v>10</v>
      </c>
      <c r="F54" s="3177"/>
      <c r="G54" s="3177"/>
      <c r="H54" s="3177"/>
      <c r="I54" s="3177"/>
      <c r="J54" s="3177"/>
      <c r="K54" s="3177"/>
      <c r="L54" s="2300"/>
      <c r="M54" s="2300"/>
      <c r="N54" s="2300"/>
      <c r="O54" s="2300"/>
      <c r="P54" s="2300"/>
    </row>
    <row r="55" spans="1:16" ht="31.2" thickBot="1" x14ac:dyDescent="0.3">
      <c r="A55" s="2300"/>
      <c r="B55" s="2300"/>
      <c r="C55" s="2300"/>
      <c r="D55" s="2300"/>
      <c r="E55" s="910"/>
      <c r="F55" s="911"/>
      <c r="G55" s="911"/>
      <c r="H55" s="1224"/>
      <c r="I55" s="865" t="s">
        <v>679</v>
      </c>
      <c r="J55" s="864" t="s">
        <v>77</v>
      </c>
      <c r="K55" s="865" t="s">
        <v>680</v>
      </c>
      <c r="L55" s="2300"/>
      <c r="M55" s="2300"/>
      <c r="N55" s="2300"/>
      <c r="O55" s="2300"/>
      <c r="P55" s="2300"/>
    </row>
    <row r="56" spans="1:16" ht="13.8" thickBot="1" x14ac:dyDescent="0.3">
      <c r="A56" s="2300"/>
      <c r="B56" s="2300"/>
      <c r="C56" s="2300"/>
      <c r="D56" s="2300"/>
      <c r="E56" s="3167" t="s">
        <v>33</v>
      </c>
      <c r="F56" s="3168"/>
      <c r="G56" s="3168"/>
      <c r="H56" s="3169"/>
      <c r="I56" s="1225">
        <f>SUM(I57:I68)</f>
        <v>297.5</v>
      </c>
      <c r="J56" s="2127">
        <f>SUM(J57:J68)</f>
        <v>314</v>
      </c>
      <c r="K56" s="1225">
        <f t="shared" ref="K56" si="5">SUM(K57:K68)</f>
        <v>334</v>
      </c>
      <c r="L56" s="2300"/>
      <c r="M56" s="2300"/>
      <c r="N56" s="2300"/>
      <c r="O56" s="2300"/>
      <c r="P56" s="2300"/>
    </row>
    <row r="57" spans="1:16" x14ac:dyDescent="0.25">
      <c r="A57" s="2300"/>
      <c r="B57" s="2300"/>
      <c r="C57" s="2300"/>
      <c r="D57" s="2300"/>
      <c r="E57" s="3164" t="s">
        <v>39</v>
      </c>
      <c r="F57" s="3165"/>
      <c r="G57" s="3165"/>
      <c r="H57" s="3166"/>
      <c r="I57" s="1226">
        <v>297.5</v>
      </c>
      <c r="J57" s="1227">
        <v>314</v>
      </c>
      <c r="K57" s="1226">
        <v>334</v>
      </c>
      <c r="L57" s="2300"/>
      <c r="M57" s="2300"/>
      <c r="N57" s="2300"/>
      <c r="O57" s="2300"/>
      <c r="P57" s="2300"/>
    </row>
    <row r="58" spans="1:16" ht="27.6" customHeight="1" x14ac:dyDescent="0.25">
      <c r="A58" s="2300"/>
      <c r="B58" s="2300"/>
      <c r="C58" s="2300"/>
      <c r="D58" s="2300"/>
      <c r="E58" s="3070" t="s">
        <v>1010</v>
      </c>
      <c r="F58" s="3071"/>
      <c r="G58" s="3071"/>
      <c r="H58" s="3072"/>
      <c r="I58" s="2345"/>
      <c r="J58" s="2346"/>
      <c r="K58" s="2345"/>
      <c r="L58" s="2300"/>
      <c r="M58" s="2300"/>
      <c r="N58" s="2300"/>
      <c r="O58" s="2300"/>
      <c r="P58" s="2300"/>
    </row>
    <row r="59" spans="1:16" x14ac:dyDescent="0.25">
      <c r="A59" s="2300"/>
      <c r="B59" s="2300"/>
      <c r="C59" s="2300"/>
      <c r="D59" s="2300"/>
      <c r="E59" s="3164" t="s">
        <v>40</v>
      </c>
      <c r="F59" s="3165"/>
      <c r="G59" s="3165"/>
      <c r="H59" s="3166"/>
      <c r="I59" s="1228"/>
      <c r="J59" s="1229"/>
      <c r="K59" s="1228"/>
      <c r="L59" s="2300"/>
      <c r="M59" s="2300"/>
      <c r="N59" s="2300"/>
      <c r="O59" s="2300"/>
      <c r="P59" s="2300"/>
    </row>
    <row r="60" spans="1:16" x14ac:dyDescent="0.25">
      <c r="A60" s="2300"/>
      <c r="B60" s="2300"/>
      <c r="C60" s="2300"/>
      <c r="D60" s="2300"/>
      <c r="E60" s="3164" t="s">
        <v>41</v>
      </c>
      <c r="F60" s="3165"/>
      <c r="G60" s="3165"/>
      <c r="H60" s="3166"/>
      <c r="I60" s="1228"/>
      <c r="J60" s="1229"/>
      <c r="K60" s="1228"/>
      <c r="L60" s="2300"/>
      <c r="M60" s="2300"/>
      <c r="N60" s="2300"/>
      <c r="O60" s="2300"/>
      <c r="P60" s="2300"/>
    </row>
    <row r="61" spans="1:16" ht="26.4" customHeight="1" x14ac:dyDescent="0.25">
      <c r="A61" s="2300"/>
      <c r="B61" s="2300"/>
      <c r="C61" s="2300"/>
      <c r="D61" s="2300"/>
      <c r="E61" s="3164" t="s">
        <v>42</v>
      </c>
      <c r="F61" s="3165"/>
      <c r="G61" s="3165"/>
      <c r="H61" s="3166"/>
      <c r="I61" s="1228"/>
      <c r="J61" s="1229"/>
      <c r="K61" s="1228"/>
      <c r="L61" s="2300"/>
      <c r="M61" s="2300"/>
      <c r="N61" s="2300"/>
      <c r="O61" s="2300"/>
      <c r="P61" s="2300"/>
    </row>
    <row r="62" spans="1:16" x14ac:dyDescent="0.25">
      <c r="A62" s="2300"/>
      <c r="B62" s="2300"/>
      <c r="C62" s="2300"/>
      <c r="D62" s="2300"/>
      <c r="E62" s="3073" t="s">
        <v>43</v>
      </c>
      <c r="F62" s="3074"/>
      <c r="G62" s="3074"/>
      <c r="H62" s="3075"/>
      <c r="I62" s="895"/>
      <c r="J62" s="896"/>
      <c r="K62" s="895"/>
      <c r="L62" s="2300"/>
      <c r="M62" s="2300"/>
      <c r="N62" s="2300"/>
      <c r="O62" s="2300"/>
      <c r="P62" s="2300"/>
    </row>
    <row r="63" spans="1:16" x14ac:dyDescent="0.25">
      <c r="A63" s="2300"/>
      <c r="B63" s="2300"/>
      <c r="C63" s="2300"/>
      <c r="D63" s="2300"/>
      <c r="E63" s="3161" t="s">
        <v>44</v>
      </c>
      <c r="F63" s="3162"/>
      <c r="G63" s="3162"/>
      <c r="H63" s="3163"/>
      <c r="I63" s="1228"/>
      <c r="J63" s="1229"/>
      <c r="K63" s="1228"/>
      <c r="L63" s="2300"/>
      <c r="M63" s="2300"/>
      <c r="N63" s="2300"/>
      <c r="O63" s="2300"/>
      <c r="P63" s="2300"/>
    </row>
    <row r="64" spans="1:16" ht="26.4" customHeight="1" x14ac:dyDescent="0.25">
      <c r="A64" s="2300"/>
      <c r="B64" s="2300"/>
      <c r="C64" s="2300"/>
      <c r="D64" s="2300"/>
      <c r="E64" s="3164" t="s">
        <v>63</v>
      </c>
      <c r="F64" s="3165"/>
      <c r="G64" s="3165"/>
      <c r="H64" s="3166"/>
      <c r="I64" s="1228"/>
      <c r="J64" s="1229"/>
      <c r="K64" s="1228"/>
      <c r="L64" s="2300"/>
      <c r="M64" s="2300"/>
      <c r="N64" s="2300"/>
      <c r="O64" s="2300"/>
      <c r="P64" s="2300"/>
    </row>
    <row r="65" spans="1:16" ht="29.4" customHeight="1" x14ac:dyDescent="0.25">
      <c r="A65" s="2300"/>
      <c r="B65" s="2300"/>
      <c r="C65" s="2300"/>
      <c r="D65" s="2300"/>
      <c r="E65" s="3164" t="s">
        <v>64</v>
      </c>
      <c r="F65" s="3165"/>
      <c r="G65" s="3165"/>
      <c r="H65" s="3166"/>
      <c r="I65" s="1230"/>
      <c r="J65" s="1231"/>
      <c r="K65" s="1230"/>
      <c r="L65" s="2300"/>
      <c r="M65" s="2300"/>
      <c r="N65" s="2300"/>
      <c r="O65" s="2300"/>
      <c r="P65" s="2300"/>
    </row>
    <row r="66" spans="1:16" x14ac:dyDescent="0.25">
      <c r="A66" s="2300"/>
      <c r="B66" s="2300"/>
      <c r="C66" s="2300"/>
      <c r="D66" s="2300"/>
      <c r="E66" s="3164" t="s">
        <v>47</v>
      </c>
      <c r="F66" s="3165"/>
      <c r="G66" s="3165"/>
      <c r="H66" s="3166"/>
      <c r="I66" s="1230"/>
      <c r="J66" s="1231"/>
      <c r="K66" s="1230"/>
      <c r="L66" s="2300"/>
      <c r="M66" s="2300"/>
      <c r="N66" s="2300"/>
      <c r="O66" s="2300"/>
      <c r="P66" s="2300"/>
    </row>
    <row r="67" spans="1:16" x14ac:dyDescent="0.25">
      <c r="A67" s="2300"/>
      <c r="B67" s="2300"/>
      <c r="C67" s="2300"/>
      <c r="D67" s="2300"/>
      <c r="E67" s="3164" t="s">
        <v>45</v>
      </c>
      <c r="F67" s="3165"/>
      <c r="G67" s="3165"/>
      <c r="H67" s="3166"/>
      <c r="I67" s="1230"/>
      <c r="J67" s="1231"/>
      <c r="K67" s="1230"/>
      <c r="L67" s="2300"/>
      <c r="M67" s="2300"/>
      <c r="N67" s="2300"/>
      <c r="O67" s="2300"/>
      <c r="P67" s="2300"/>
    </row>
    <row r="68" spans="1:16" x14ac:dyDescent="0.25">
      <c r="A68" s="2300"/>
      <c r="B68" s="2300"/>
      <c r="C68" s="2300"/>
      <c r="D68" s="2300"/>
      <c r="E68" s="3164" t="s">
        <v>65</v>
      </c>
      <c r="F68" s="3165"/>
      <c r="G68" s="3165"/>
      <c r="H68" s="3166"/>
      <c r="I68" s="1228"/>
      <c r="J68" s="1229"/>
      <c r="K68" s="1228"/>
      <c r="L68" s="2300"/>
      <c r="M68" s="2300"/>
      <c r="N68" s="2300"/>
      <c r="O68" s="2300"/>
      <c r="P68" s="2300"/>
    </row>
    <row r="69" spans="1:16" ht="25.2" customHeight="1" thickBot="1" x14ac:dyDescent="0.3">
      <c r="A69" s="2300"/>
      <c r="B69" s="2300"/>
      <c r="C69" s="2300"/>
      <c r="D69" s="2300"/>
      <c r="E69" s="3002" t="s">
        <v>880</v>
      </c>
      <c r="F69" s="3003"/>
      <c r="G69" s="3003"/>
      <c r="H69" s="3004"/>
      <c r="I69" s="2227"/>
      <c r="J69" s="2228"/>
      <c r="K69" s="2227"/>
      <c r="L69" s="2300"/>
      <c r="M69" s="2300"/>
      <c r="N69" s="2300"/>
      <c r="O69" s="2300"/>
      <c r="P69" s="2300"/>
    </row>
    <row r="70" spans="1:16" ht="13.8" thickBot="1" x14ac:dyDescent="0.3">
      <c r="A70" s="2300"/>
      <c r="B70" s="2300"/>
      <c r="C70" s="2300"/>
      <c r="D70" s="2300"/>
      <c r="E70" s="3132" t="s">
        <v>34</v>
      </c>
      <c r="F70" s="3133"/>
      <c r="G70" s="3133"/>
      <c r="H70" s="3133"/>
      <c r="I70" s="1232"/>
      <c r="J70" s="2128"/>
      <c r="K70" s="1232"/>
      <c r="L70" s="2300"/>
      <c r="M70" s="2300"/>
      <c r="N70" s="2300"/>
      <c r="O70" s="2300"/>
      <c r="P70" s="2300"/>
    </row>
    <row r="71" spans="1:16" ht="13.8" thickBot="1" x14ac:dyDescent="0.3">
      <c r="A71" s="2300"/>
      <c r="B71" s="2300"/>
      <c r="C71" s="2300"/>
      <c r="D71" s="2300"/>
      <c r="E71" s="3148" t="s">
        <v>682</v>
      </c>
      <c r="F71" s="3149"/>
      <c r="G71" s="3149"/>
      <c r="H71" s="3150"/>
      <c r="I71" s="1233"/>
      <c r="J71" s="2129"/>
      <c r="K71" s="2347"/>
      <c r="L71" s="2300"/>
      <c r="M71" s="2300"/>
      <c r="N71" s="2300"/>
      <c r="O71" s="2300"/>
      <c r="P71" s="2300"/>
    </row>
    <row r="72" spans="1:16" ht="13.8" thickBot="1" x14ac:dyDescent="0.3">
      <c r="A72" s="2300"/>
      <c r="B72" s="2300"/>
      <c r="C72" s="2300"/>
      <c r="D72" s="2300"/>
      <c r="E72" s="3151"/>
      <c r="F72" s="3152"/>
      <c r="G72" s="3152"/>
      <c r="H72" s="3153"/>
      <c r="I72" s="1234"/>
      <c r="J72" s="1234"/>
      <c r="K72" s="2301"/>
      <c r="L72" s="2300"/>
      <c r="M72" s="2300"/>
      <c r="N72" s="2300"/>
      <c r="O72" s="2300"/>
      <c r="P72" s="2300"/>
    </row>
  </sheetData>
  <mergeCells count="109">
    <mergeCell ref="L1:P1"/>
    <mergeCell ref="I4:I6"/>
    <mergeCell ref="J4:J6"/>
    <mergeCell ref="K4:K6"/>
    <mergeCell ref="L4:P4"/>
    <mergeCell ref="L5:L6"/>
    <mergeCell ref="M5:M6"/>
    <mergeCell ref="N5:P5"/>
    <mergeCell ref="A2:N2"/>
    <mergeCell ref="A3:P3"/>
    <mergeCell ref="A4:A6"/>
    <mergeCell ref="B4:B6"/>
    <mergeCell ref="C4:C6"/>
    <mergeCell ref="D4:D6"/>
    <mergeCell ref="E4:E6"/>
    <mergeCell ref="F4:F6"/>
    <mergeCell ref="G4:G6"/>
    <mergeCell ref="H4:H6"/>
    <mergeCell ref="A15:A21"/>
    <mergeCell ref="B15:B21"/>
    <mergeCell ref="C15:C21"/>
    <mergeCell ref="D15:D21"/>
    <mergeCell ref="E15:E21"/>
    <mergeCell ref="A10:A14"/>
    <mergeCell ref="B10:B14"/>
    <mergeCell ref="C10:C14"/>
    <mergeCell ref="D10:D14"/>
    <mergeCell ref="E10:E14"/>
    <mergeCell ref="F15:F21"/>
    <mergeCell ref="G15:G21"/>
    <mergeCell ref="H15:H20"/>
    <mergeCell ref="I16:I20"/>
    <mergeCell ref="J16:J20"/>
    <mergeCell ref="K16:K20"/>
    <mergeCell ref="G10:G14"/>
    <mergeCell ref="H10:H11"/>
    <mergeCell ref="I10:I11"/>
    <mergeCell ref="J10:J11"/>
    <mergeCell ref="K10:K11"/>
    <mergeCell ref="F10:F14"/>
    <mergeCell ref="C22:G22"/>
    <mergeCell ref="C23:G23"/>
    <mergeCell ref="C24:K24"/>
    <mergeCell ref="A31:A32"/>
    <mergeCell ref="B31:B32"/>
    <mergeCell ref="C31:C32"/>
    <mergeCell ref="E31:E32"/>
    <mergeCell ref="F31:F32"/>
    <mergeCell ref="G31:G32"/>
    <mergeCell ref="H31:H32"/>
    <mergeCell ref="A26:A28"/>
    <mergeCell ref="B26:B28"/>
    <mergeCell ref="C26:C28"/>
    <mergeCell ref="D26:D28"/>
    <mergeCell ref="A29:A30"/>
    <mergeCell ref="B29:B30"/>
    <mergeCell ref="C29:C30"/>
    <mergeCell ref="D29:D30"/>
    <mergeCell ref="L42:P42"/>
    <mergeCell ref="E54:K54"/>
    <mergeCell ref="I31:I32"/>
    <mergeCell ref="J31:J32"/>
    <mergeCell ref="K31:K32"/>
    <mergeCell ref="C33:G33"/>
    <mergeCell ref="C34:K34"/>
    <mergeCell ref="A35:A39"/>
    <mergeCell ref="B35:B39"/>
    <mergeCell ref="C35:C39"/>
    <mergeCell ref="E35:E39"/>
    <mergeCell ref="F35:F39"/>
    <mergeCell ref="E71:H71"/>
    <mergeCell ref="E72:H72"/>
    <mergeCell ref="K26:K28"/>
    <mergeCell ref="J26:J28"/>
    <mergeCell ref="I26:I28"/>
    <mergeCell ref="H26:H28"/>
    <mergeCell ref="G26:G28"/>
    <mergeCell ref="F26:F28"/>
    <mergeCell ref="E26:E28"/>
    <mergeCell ref="E63:H63"/>
    <mergeCell ref="E64:H64"/>
    <mergeCell ref="E65:H65"/>
    <mergeCell ref="E66:H66"/>
    <mergeCell ref="E67:H67"/>
    <mergeCell ref="E68:H68"/>
    <mergeCell ref="E56:H56"/>
    <mergeCell ref="E57:H57"/>
    <mergeCell ref="E59:H59"/>
    <mergeCell ref="E60:H60"/>
    <mergeCell ref="E61:H61"/>
    <mergeCell ref="E62:H62"/>
    <mergeCell ref="G35:G39"/>
    <mergeCell ref="C40:G40"/>
    <mergeCell ref="C41:G41"/>
    <mergeCell ref="E70:H70"/>
    <mergeCell ref="A42:H42"/>
    <mergeCell ref="E69:H69"/>
    <mergeCell ref="E29:E30"/>
    <mergeCell ref="H35:H38"/>
    <mergeCell ref="I35:I38"/>
    <mergeCell ref="J35:J38"/>
    <mergeCell ref="K35:K38"/>
    <mergeCell ref="E58:H58"/>
    <mergeCell ref="F29:F30"/>
    <mergeCell ref="G29:G30"/>
    <mergeCell ref="H29:H30"/>
    <mergeCell ref="I29:I30"/>
    <mergeCell ref="J29:J30"/>
    <mergeCell ref="K29:K30"/>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2"/>
  <sheetViews>
    <sheetView workbookViewId="0">
      <selection activeCell="E240" sqref="E240:H240"/>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2649" t="s">
        <v>832</v>
      </c>
      <c r="M1" s="2649"/>
      <c r="N1" s="2649"/>
      <c r="O1" s="2649"/>
      <c r="P1" s="466"/>
      <c r="Q1" s="79"/>
    </row>
    <row r="2" spans="1:17" ht="15.6" x14ac:dyDescent="0.3">
      <c r="A2" s="511"/>
      <c r="B2" s="511"/>
      <c r="C2" s="511"/>
      <c r="D2" s="511"/>
      <c r="E2" s="511"/>
      <c r="F2" s="511"/>
      <c r="G2" s="511"/>
      <c r="H2" s="511"/>
      <c r="I2" s="511"/>
      <c r="J2" s="511"/>
      <c r="K2" s="511"/>
      <c r="L2" s="2649"/>
      <c r="M2" s="2649"/>
      <c r="N2" s="2649"/>
      <c r="O2" s="2649"/>
      <c r="P2" s="2649"/>
    </row>
    <row r="3" spans="1:17" ht="15.6" customHeight="1" x14ac:dyDescent="0.25">
      <c r="A3" s="3411" t="s">
        <v>681</v>
      </c>
      <c r="B3" s="3411"/>
      <c r="C3" s="3411"/>
      <c r="D3" s="3411"/>
      <c r="E3" s="3411"/>
      <c r="F3" s="3411"/>
      <c r="G3" s="3411"/>
      <c r="H3" s="3411"/>
      <c r="I3" s="3411"/>
      <c r="J3" s="3411"/>
      <c r="K3" s="3411"/>
      <c r="L3" s="3411"/>
      <c r="M3" s="3411"/>
      <c r="N3" s="3411"/>
      <c r="O3" s="512"/>
      <c r="P3" s="512"/>
    </row>
    <row r="4" spans="1:17" ht="15.6" x14ac:dyDescent="0.25">
      <c r="A4" s="3412" t="s">
        <v>35</v>
      </c>
      <c r="B4" s="3412"/>
      <c r="C4" s="3412"/>
      <c r="D4" s="3412"/>
      <c r="E4" s="3412"/>
      <c r="F4" s="3412"/>
      <c r="G4" s="3412"/>
      <c r="H4" s="3412"/>
      <c r="I4" s="3412"/>
      <c r="J4" s="3412"/>
      <c r="K4" s="3412"/>
      <c r="L4" s="3412"/>
      <c r="M4" s="3412"/>
      <c r="N4" s="3412"/>
      <c r="O4" s="3412"/>
      <c r="P4" s="3412"/>
    </row>
    <row r="5" spans="1:17" ht="16.2" thickBot="1" x14ac:dyDescent="0.35">
      <c r="A5" s="962"/>
      <c r="B5" s="962"/>
      <c r="C5" s="962"/>
      <c r="D5" s="962"/>
      <c r="E5" s="962"/>
      <c r="F5" s="962"/>
      <c r="G5" s="962"/>
      <c r="H5" s="962"/>
      <c r="I5" s="962"/>
      <c r="J5" s="962"/>
      <c r="K5" s="962"/>
      <c r="L5" s="15"/>
      <c r="M5" s="962"/>
      <c r="N5" s="16"/>
      <c r="O5" s="3413" t="s">
        <v>389</v>
      </c>
      <c r="P5" s="3413"/>
    </row>
    <row r="6" spans="1:17" ht="14.4" customHeight="1" thickBot="1" x14ac:dyDescent="0.3">
      <c r="A6" s="2664" t="s">
        <v>0</v>
      </c>
      <c r="B6" s="2664" t="s">
        <v>1</v>
      </c>
      <c r="C6" s="2667" t="s">
        <v>2</v>
      </c>
      <c r="D6" s="2664" t="s">
        <v>32</v>
      </c>
      <c r="E6" s="2759" t="s">
        <v>54</v>
      </c>
      <c r="F6" s="2661" t="s">
        <v>3</v>
      </c>
      <c r="G6" s="2667" t="s">
        <v>4</v>
      </c>
      <c r="H6" s="2661" t="s">
        <v>5</v>
      </c>
      <c r="I6" s="2708" t="s">
        <v>666</v>
      </c>
      <c r="J6" s="2661" t="s">
        <v>77</v>
      </c>
      <c r="K6" s="2661" t="s">
        <v>667</v>
      </c>
      <c r="L6" s="2671" t="s">
        <v>11</v>
      </c>
      <c r="M6" s="2672"/>
      <c r="N6" s="2672"/>
      <c r="O6" s="2672"/>
      <c r="P6" s="2673"/>
    </row>
    <row r="7" spans="1:17" ht="13.8" x14ac:dyDescent="0.25">
      <c r="A7" s="2665"/>
      <c r="B7" s="2665"/>
      <c r="C7" s="2668"/>
      <c r="D7" s="2665"/>
      <c r="E7" s="2760"/>
      <c r="F7" s="2662"/>
      <c r="G7" s="2668"/>
      <c r="H7" s="2662"/>
      <c r="I7" s="2709"/>
      <c r="J7" s="2662"/>
      <c r="K7" s="2662"/>
      <c r="L7" s="2674" t="s">
        <v>37</v>
      </c>
      <c r="M7" s="2681" t="s">
        <v>36</v>
      </c>
      <c r="N7" s="2717" t="s">
        <v>38</v>
      </c>
      <c r="O7" s="2717"/>
      <c r="P7" s="2718"/>
    </row>
    <row r="8" spans="1:17" s="19" customFormat="1" ht="135.6" customHeight="1" thickBot="1" x14ac:dyDescent="0.3">
      <c r="A8" s="2666"/>
      <c r="B8" s="2666"/>
      <c r="C8" s="2669"/>
      <c r="D8" s="2666"/>
      <c r="E8" s="2761"/>
      <c r="F8" s="2663"/>
      <c r="G8" s="2669"/>
      <c r="H8" s="2663"/>
      <c r="I8" s="2710"/>
      <c r="J8" s="2663"/>
      <c r="K8" s="2663"/>
      <c r="L8" s="2675"/>
      <c r="M8" s="2682"/>
      <c r="N8" s="23" t="s">
        <v>668</v>
      </c>
      <c r="O8" s="23" t="s">
        <v>52</v>
      </c>
      <c r="P8" s="24" t="s">
        <v>669</v>
      </c>
    </row>
    <row r="9" spans="1:17" ht="16.2" thickBot="1" x14ac:dyDescent="0.3">
      <c r="A9" s="513" t="s">
        <v>6</v>
      </c>
      <c r="B9" s="514" t="s">
        <v>294</v>
      </c>
      <c r="C9" s="1062"/>
      <c r="D9" s="18"/>
      <c r="E9" s="515"/>
      <c r="F9" s="18"/>
      <c r="G9" s="18"/>
      <c r="H9" s="18"/>
      <c r="I9" s="18"/>
      <c r="J9" s="1062"/>
      <c r="K9" s="18"/>
      <c r="L9" s="516"/>
      <c r="M9" s="516"/>
      <c r="N9" s="18"/>
      <c r="O9" s="1062"/>
      <c r="P9" s="517"/>
    </row>
    <row r="10" spans="1:17" ht="31.8" thickBot="1" x14ac:dyDescent="0.3">
      <c r="A10" s="518"/>
      <c r="B10" s="519"/>
      <c r="C10" s="520"/>
      <c r="D10" s="520"/>
      <c r="E10" s="521"/>
      <c r="F10" s="520"/>
      <c r="G10" s="520"/>
      <c r="H10" s="520"/>
      <c r="I10" s="520"/>
      <c r="J10" s="520"/>
      <c r="K10" s="520"/>
      <c r="L10" s="1669" t="s">
        <v>438</v>
      </c>
      <c r="M10" s="1670" t="s">
        <v>69</v>
      </c>
      <c r="N10" s="1671">
        <v>8</v>
      </c>
      <c r="O10" s="1671">
        <v>8</v>
      </c>
      <c r="P10" s="1672">
        <v>8</v>
      </c>
    </row>
    <row r="11" spans="1:17" ht="16.2" thickBot="1" x14ac:dyDescent="0.3">
      <c r="A11" s="522" t="s">
        <v>6</v>
      </c>
      <c r="B11" s="523" t="s">
        <v>6</v>
      </c>
      <c r="C11" s="524" t="s">
        <v>439</v>
      </c>
      <c r="D11" s="525"/>
      <c r="E11" s="526"/>
      <c r="F11" s="526"/>
      <c r="G11" s="526"/>
      <c r="H11" s="526"/>
      <c r="I11" s="526"/>
      <c r="J11" s="526"/>
      <c r="K11" s="526"/>
      <c r="L11" s="526"/>
      <c r="M11" s="526"/>
      <c r="N11" s="526"/>
      <c r="O11" s="526"/>
      <c r="P11" s="526"/>
    </row>
    <row r="12" spans="1:17" ht="31.8" thickBot="1" x14ac:dyDescent="0.3">
      <c r="A12" s="1087"/>
      <c r="B12" s="1088"/>
      <c r="C12" s="1089"/>
      <c r="D12" s="1090"/>
      <c r="E12" s="528"/>
      <c r="F12" s="528"/>
      <c r="G12" s="528"/>
      <c r="H12" s="528"/>
      <c r="I12" s="528"/>
      <c r="J12" s="528"/>
      <c r="K12" s="528"/>
      <c r="L12" s="745" t="s">
        <v>440</v>
      </c>
      <c r="M12" s="1558" t="s">
        <v>69</v>
      </c>
      <c r="N12" s="1560">
        <v>70</v>
      </c>
      <c r="O12" s="1560">
        <v>60</v>
      </c>
      <c r="P12" s="1673">
        <v>50</v>
      </c>
    </row>
    <row r="13" spans="1:17" ht="62.4" x14ac:dyDescent="0.25">
      <c r="A13" s="3239" t="s">
        <v>6</v>
      </c>
      <c r="B13" s="3241" t="s">
        <v>6</v>
      </c>
      <c r="C13" s="3414" t="s">
        <v>6</v>
      </c>
      <c r="D13" s="529"/>
      <c r="E13" s="1053" t="s">
        <v>441</v>
      </c>
      <c r="F13" s="3369" t="s">
        <v>62</v>
      </c>
      <c r="G13" s="3249" t="s">
        <v>248</v>
      </c>
      <c r="H13" s="530" t="s">
        <v>48</v>
      </c>
      <c r="I13" s="572">
        <v>100</v>
      </c>
      <c r="J13" s="532">
        <v>200</v>
      </c>
      <c r="K13" s="690">
        <v>200</v>
      </c>
      <c r="L13" s="1674" t="s">
        <v>442</v>
      </c>
      <c r="M13" s="1063" t="s">
        <v>236</v>
      </c>
      <c r="N13" s="1675" t="s">
        <v>670</v>
      </c>
      <c r="O13" s="1676">
        <v>7</v>
      </c>
      <c r="P13" s="1677">
        <v>8</v>
      </c>
    </row>
    <row r="14" spans="1:17" ht="15.6" x14ac:dyDescent="0.25">
      <c r="A14" s="3279"/>
      <c r="B14" s="3257"/>
      <c r="C14" s="3415"/>
      <c r="D14" s="535"/>
      <c r="E14" s="1054"/>
      <c r="F14" s="3157"/>
      <c r="G14" s="3266"/>
      <c r="H14" s="536" t="s">
        <v>56</v>
      </c>
      <c r="I14" s="700"/>
      <c r="J14" s="538"/>
      <c r="K14" s="694"/>
      <c r="L14" s="1678" t="s">
        <v>444</v>
      </c>
      <c r="M14" s="1679" t="s">
        <v>236</v>
      </c>
      <c r="N14" s="1680" t="s">
        <v>772</v>
      </c>
      <c r="O14" s="1680" t="s">
        <v>773</v>
      </c>
      <c r="P14" s="1681" t="s">
        <v>774</v>
      </c>
    </row>
    <row r="15" spans="1:17" ht="15.6" x14ac:dyDescent="0.25">
      <c r="A15" s="3279"/>
      <c r="B15" s="3257"/>
      <c r="C15" s="3415"/>
      <c r="D15" s="535"/>
      <c r="E15" s="1054"/>
      <c r="F15" s="3157"/>
      <c r="G15" s="3266"/>
      <c r="H15" s="1165" t="s">
        <v>437</v>
      </c>
      <c r="I15" s="2571">
        <v>488.5</v>
      </c>
      <c r="J15" s="538">
        <v>150</v>
      </c>
      <c r="K15" s="694">
        <v>150</v>
      </c>
      <c r="L15" s="540" t="s">
        <v>445</v>
      </c>
      <c r="M15" s="1075" t="s">
        <v>236</v>
      </c>
      <c r="N15" s="1065">
        <f>SUM(N19:N27)</f>
        <v>3.67</v>
      </c>
      <c r="O15" s="1065">
        <f t="shared" ref="O15" si="0">SUM(O19:O27)</f>
        <v>3.91</v>
      </c>
      <c r="P15" s="1065">
        <f>SUM(P19:P27)</f>
        <v>3.9400000000000004</v>
      </c>
    </row>
    <row r="16" spans="1:17" ht="15.6" x14ac:dyDescent="0.25">
      <c r="A16" s="3279"/>
      <c r="B16" s="3257"/>
      <c r="C16" s="3415"/>
      <c r="D16" s="535"/>
      <c r="E16" s="1054"/>
      <c r="F16" s="3157"/>
      <c r="G16" s="3266"/>
      <c r="H16" s="542" t="s">
        <v>229</v>
      </c>
      <c r="I16" s="700"/>
      <c r="J16" s="538"/>
      <c r="K16" s="694"/>
      <c r="L16" s="1091"/>
      <c r="M16" s="1682"/>
      <c r="N16" s="1683"/>
      <c r="O16" s="1683"/>
      <c r="P16" s="1684"/>
    </row>
    <row r="17" spans="1:16" ht="16.2" thickBot="1" x14ac:dyDescent="0.3">
      <c r="A17" s="3381"/>
      <c r="B17" s="3382"/>
      <c r="C17" s="3416"/>
      <c r="D17" s="543"/>
      <c r="E17" s="1060"/>
      <c r="F17" s="3204"/>
      <c r="G17" s="3248"/>
      <c r="H17" s="544" t="s">
        <v>7</v>
      </c>
      <c r="I17" s="545">
        <f>SUM(I13:I16)</f>
        <v>588.5</v>
      </c>
      <c r="J17" s="545">
        <f t="shared" ref="J17:K17" si="1">SUM(J13:J16)</f>
        <v>350</v>
      </c>
      <c r="K17" s="1166">
        <f t="shared" si="1"/>
        <v>350</v>
      </c>
      <c r="L17" s="646"/>
      <c r="M17" s="546"/>
      <c r="N17" s="1685"/>
      <c r="O17" s="1685"/>
      <c r="P17" s="1686"/>
    </row>
    <row r="18" spans="1:16" ht="33" customHeight="1" x14ac:dyDescent="0.25">
      <c r="A18" s="3431"/>
      <c r="B18" s="3433"/>
      <c r="C18" s="3435"/>
      <c r="D18" s="1092"/>
      <c r="E18" s="974" t="s">
        <v>446</v>
      </c>
      <c r="F18" s="3437" t="s">
        <v>62</v>
      </c>
      <c r="G18" s="975" t="s">
        <v>248</v>
      </c>
      <c r="H18" s="547"/>
      <c r="I18" s="1687"/>
      <c r="J18" s="548"/>
      <c r="K18" s="549"/>
      <c r="L18" s="550" t="s">
        <v>447</v>
      </c>
      <c r="M18" s="551" t="s">
        <v>236</v>
      </c>
      <c r="N18" s="1688">
        <v>90.3</v>
      </c>
      <c r="O18" s="1688">
        <v>91.98</v>
      </c>
      <c r="P18" s="1689">
        <v>93.05</v>
      </c>
    </row>
    <row r="19" spans="1:16" ht="31.2" x14ac:dyDescent="0.25">
      <c r="A19" s="3432"/>
      <c r="B19" s="3434"/>
      <c r="C19" s="3436"/>
      <c r="D19" s="1094"/>
      <c r="E19" s="976" t="s">
        <v>655</v>
      </c>
      <c r="F19" s="3438"/>
      <c r="G19" s="975"/>
      <c r="H19" s="547"/>
      <c r="I19" s="1687"/>
      <c r="J19" s="548"/>
      <c r="K19" s="549"/>
      <c r="L19" s="552" t="s">
        <v>631</v>
      </c>
      <c r="M19" s="553" t="s">
        <v>236</v>
      </c>
      <c r="N19" s="1690">
        <v>0.91</v>
      </c>
      <c r="O19" s="1690">
        <v>0</v>
      </c>
      <c r="P19" s="1691">
        <v>0</v>
      </c>
    </row>
    <row r="20" spans="1:16" ht="36.6" customHeight="1" x14ac:dyDescent="0.25">
      <c r="A20" s="3432"/>
      <c r="B20" s="3434"/>
      <c r="C20" s="3436"/>
      <c r="D20" s="1094"/>
      <c r="E20" s="976" t="s">
        <v>775</v>
      </c>
      <c r="F20" s="3438"/>
      <c r="G20" s="975"/>
      <c r="H20" s="547"/>
      <c r="I20" s="1687"/>
      <c r="J20" s="548"/>
      <c r="K20" s="549"/>
      <c r="L20" s="552" t="s">
        <v>776</v>
      </c>
      <c r="M20" s="553" t="s">
        <v>236</v>
      </c>
      <c r="N20" s="1690">
        <v>0.76</v>
      </c>
      <c r="O20" s="1692">
        <v>0</v>
      </c>
      <c r="P20" s="1691">
        <v>0</v>
      </c>
    </row>
    <row r="21" spans="1:16" ht="46.8" x14ac:dyDescent="0.25">
      <c r="A21" s="3432"/>
      <c r="B21" s="3434"/>
      <c r="C21" s="3436"/>
      <c r="D21" s="1094"/>
      <c r="E21" s="976" t="s">
        <v>797</v>
      </c>
      <c r="F21" s="3438"/>
      <c r="G21" s="975"/>
      <c r="H21" s="547"/>
      <c r="I21" s="1687"/>
      <c r="J21" s="548"/>
      <c r="K21" s="549"/>
      <c r="L21" s="552" t="s">
        <v>777</v>
      </c>
      <c r="M21" s="553" t="s">
        <v>236</v>
      </c>
      <c r="N21" s="1690">
        <v>0</v>
      </c>
      <c r="O21" s="1692">
        <v>0</v>
      </c>
      <c r="P21" s="1691">
        <v>0.3</v>
      </c>
    </row>
    <row r="22" spans="1:16" ht="46.8" x14ac:dyDescent="0.25">
      <c r="A22" s="3432"/>
      <c r="B22" s="3434"/>
      <c r="C22" s="3436"/>
      <c r="D22" s="1094"/>
      <c r="E22" s="976" t="s">
        <v>798</v>
      </c>
      <c r="F22" s="3438"/>
      <c r="G22" s="975"/>
      <c r="H22" s="547"/>
      <c r="I22" s="1687"/>
      <c r="J22" s="548"/>
      <c r="K22" s="549"/>
      <c r="L22" s="552" t="s">
        <v>778</v>
      </c>
      <c r="M22" s="553" t="s">
        <v>236</v>
      </c>
      <c r="N22" s="1690">
        <v>0.65</v>
      </c>
      <c r="O22" s="1692">
        <v>0.65</v>
      </c>
      <c r="P22" s="1691">
        <v>0</v>
      </c>
    </row>
    <row r="23" spans="1:16" ht="44.4" customHeight="1" x14ac:dyDescent="0.25">
      <c r="A23" s="3432"/>
      <c r="B23" s="3434"/>
      <c r="C23" s="3436"/>
      <c r="D23" s="1094"/>
      <c r="E23" s="976" t="s">
        <v>448</v>
      </c>
      <c r="F23" s="3438"/>
      <c r="G23" s="975"/>
      <c r="H23" s="547"/>
      <c r="I23" s="1687"/>
      <c r="J23" s="548"/>
      <c r="K23" s="549"/>
      <c r="L23" s="552" t="s">
        <v>779</v>
      </c>
      <c r="M23" s="553" t="s">
        <v>236</v>
      </c>
      <c r="N23" s="1690">
        <v>0</v>
      </c>
      <c r="O23" s="1692">
        <v>1</v>
      </c>
      <c r="P23" s="1691">
        <v>1</v>
      </c>
    </row>
    <row r="24" spans="1:16" ht="52.95" customHeight="1" x14ac:dyDescent="0.25">
      <c r="A24" s="3432"/>
      <c r="B24" s="3434"/>
      <c r="C24" s="3436"/>
      <c r="D24" s="1094"/>
      <c r="E24" s="1696" t="s">
        <v>780</v>
      </c>
      <c r="F24" s="3438"/>
      <c r="G24" s="975"/>
      <c r="H24" s="547"/>
      <c r="I24" s="1687"/>
      <c r="J24" s="548"/>
      <c r="K24" s="549"/>
      <c r="L24" s="552" t="s">
        <v>781</v>
      </c>
      <c r="M24" s="553" t="s">
        <v>236</v>
      </c>
      <c r="N24" s="1690">
        <v>0</v>
      </c>
      <c r="O24" s="1690">
        <v>0.45</v>
      </c>
      <c r="P24" s="1693">
        <v>0.44</v>
      </c>
    </row>
    <row r="25" spans="1:16" ht="46.8" x14ac:dyDescent="0.25">
      <c r="A25" s="3432"/>
      <c r="B25" s="3434"/>
      <c r="C25" s="3436"/>
      <c r="D25" s="1094"/>
      <c r="E25" s="977" t="s">
        <v>449</v>
      </c>
      <c r="F25" s="3438"/>
      <c r="G25" s="975"/>
      <c r="H25" s="547"/>
      <c r="I25" s="1687"/>
      <c r="J25" s="548"/>
      <c r="K25" s="549"/>
      <c r="L25" s="552" t="s">
        <v>782</v>
      </c>
      <c r="M25" s="553" t="s">
        <v>236</v>
      </c>
      <c r="N25" s="1690">
        <v>0</v>
      </c>
      <c r="O25" s="1690">
        <v>0</v>
      </c>
      <c r="P25" s="1693">
        <v>2.2000000000000002</v>
      </c>
    </row>
    <row r="26" spans="1:16" ht="46.8" x14ac:dyDescent="0.25">
      <c r="A26" s="3432"/>
      <c r="B26" s="3434"/>
      <c r="C26" s="3436"/>
      <c r="D26" s="1094"/>
      <c r="E26" s="554" t="s">
        <v>450</v>
      </c>
      <c r="F26" s="3438"/>
      <c r="G26" s="975"/>
      <c r="H26" s="555"/>
      <c r="I26" s="1687"/>
      <c r="J26" s="548"/>
      <c r="K26" s="1694"/>
      <c r="L26" s="552" t="s">
        <v>783</v>
      </c>
      <c r="M26" s="553" t="s">
        <v>236</v>
      </c>
      <c r="N26" s="1690">
        <v>0</v>
      </c>
      <c r="O26" s="1690">
        <v>0.46</v>
      </c>
      <c r="P26" s="1695">
        <v>0</v>
      </c>
    </row>
    <row r="27" spans="1:16" ht="47.4" thickBot="1" x14ac:dyDescent="0.3">
      <c r="A27" s="1095"/>
      <c r="B27" s="1096"/>
      <c r="C27" s="1097"/>
      <c r="D27" s="1097"/>
      <c r="E27" s="1700" t="s">
        <v>651</v>
      </c>
      <c r="F27" s="1098"/>
      <c r="G27" s="1093"/>
      <c r="H27" s="1099"/>
      <c r="I27" s="1100"/>
      <c r="J27" s="979"/>
      <c r="K27" s="980"/>
      <c r="L27" s="1697" t="s">
        <v>784</v>
      </c>
      <c r="M27" s="1652" t="s">
        <v>236</v>
      </c>
      <c r="N27" s="1698">
        <v>1.35</v>
      </c>
      <c r="O27" s="1698">
        <v>1.35</v>
      </c>
      <c r="P27" s="1699">
        <v>0</v>
      </c>
    </row>
    <row r="28" spans="1:16" ht="15.6" customHeight="1" thickBot="1" x14ac:dyDescent="0.3">
      <c r="A28" s="726" t="s">
        <v>6</v>
      </c>
      <c r="B28" s="1052" t="s">
        <v>6</v>
      </c>
      <c r="C28" s="556"/>
      <c r="D28" s="557"/>
      <c r="E28" s="3223" t="s">
        <v>31</v>
      </c>
      <c r="F28" s="3223"/>
      <c r="G28" s="3224"/>
      <c r="H28" s="558" t="s">
        <v>7</v>
      </c>
      <c r="I28" s="559">
        <f>I17*1</f>
        <v>588.5</v>
      </c>
      <c r="J28" s="559">
        <f>J17*1</f>
        <v>350</v>
      </c>
      <c r="K28" s="559">
        <f>K17*1</f>
        <v>350</v>
      </c>
      <c r="L28" s="560"/>
      <c r="M28" s="561"/>
      <c r="N28" s="562"/>
      <c r="O28" s="562"/>
      <c r="P28" s="563"/>
    </row>
    <row r="29" spans="1:16" ht="18" customHeight="1" thickBot="1" x14ac:dyDescent="0.3">
      <c r="A29" s="522" t="s">
        <v>6</v>
      </c>
      <c r="B29" s="605" t="s">
        <v>8</v>
      </c>
      <c r="C29" s="564" t="s">
        <v>451</v>
      </c>
      <c r="D29" s="565"/>
      <c r="E29" s="566"/>
      <c r="F29" s="1101"/>
      <c r="G29" s="1101"/>
      <c r="H29" s="1101"/>
      <c r="I29" s="1101"/>
      <c r="J29" s="1101"/>
      <c r="K29" s="1101"/>
      <c r="L29" s="1101"/>
      <c r="M29" s="1101"/>
      <c r="N29" s="1101"/>
      <c r="O29" s="1101"/>
      <c r="P29" s="1102"/>
    </row>
    <row r="30" spans="1:16" ht="18" customHeight="1" thickBot="1" x14ac:dyDescent="0.3">
      <c r="A30" s="1103"/>
      <c r="B30" s="1104"/>
      <c r="C30" s="1105"/>
      <c r="D30" s="1106"/>
      <c r="E30" s="1107"/>
      <c r="F30" s="1107"/>
      <c r="G30" s="1107"/>
      <c r="H30" s="1107"/>
      <c r="I30" s="1107"/>
      <c r="J30" s="1107"/>
      <c r="K30" s="1107"/>
      <c r="L30" s="1701" t="s">
        <v>452</v>
      </c>
      <c r="M30" s="1702" t="s">
        <v>69</v>
      </c>
      <c r="N30" s="1508">
        <v>100</v>
      </c>
      <c r="O30" s="1508">
        <v>90</v>
      </c>
      <c r="P30" s="1509">
        <v>80</v>
      </c>
    </row>
    <row r="31" spans="1:16" ht="19.2" customHeight="1" x14ac:dyDescent="0.25">
      <c r="A31" s="3439" t="s">
        <v>6</v>
      </c>
      <c r="B31" s="3442" t="s">
        <v>8</v>
      </c>
      <c r="C31" s="3445" t="s">
        <v>6</v>
      </c>
      <c r="D31" s="1167"/>
      <c r="E31" s="3448" t="s">
        <v>453</v>
      </c>
      <c r="F31" s="3308" t="s">
        <v>62</v>
      </c>
      <c r="G31" s="3311" t="s">
        <v>248</v>
      </c>
      <c r="H31" s="571" t="s">
        <v>48</v>
      </c>
      <c r="I31" s="2572">
        <v>240</v>
      </c>
      <c r="J31" s="531">
        <v>400</v>
      </c>
      <c r="K31" s="1653">
        <v>400</v>
      </c>
      <c r="L31" s="3403" t="s">
        <v>285</v>
      </c>
      <c r="M31" s="3405" t="s">
        <v>69</v>
      </c>
      <c r="N31" s="3307">
        <v>13</v>
      </c>
      <c r="O31" s="3307">
        <v>15</v>
      </c>
      <c r="P31" s="3276">
        <v>17</v>
      </c>
    </row>
    <row r="32" spans="1:16" ht="22.95" customHeight="1" x14ac:dyDescent="0.25">
      <c r="A32" s="3440"/>
      <c r="B32" s="3443"/>
      <c r="C32" s="3446"/>
      <c r="D32" s="1168"/>
      <c r="E32" s="3449"/>
      <c r="F32" s="3309"/>
      <c r="G32" s="3312"/>
      <c r="H32" s="573" t="s">
        <v>56</v>
      </c>
      <c r="I32" s="574"/>
      <c r="J32" s="574"/>
      <c r="K32" s="1108"/>
      <c r="L32" s="3404"/>
      <c r="M32" s="3406"/>
      <c r="N32" s="3302"/>
      <c r="O32" s="3302"/>
      <c r="P32" s="3278"/>
    </row>
    <row r="33" spans="1:16" ht="32.4" customHeight="1" x14ac:dyDescent="0.3">
      <c r="A33" s="3440"/>
      <c r="B33" s="3443"/>
      <c r="C33" s="3446"/>
      <c r="D33" s="1168"/>
      <c r="E33" s="3449"/>
      <c r="F33" s="3309"/>
      <c r="G33" s="3312"/>
      <c r="H33" s="573"/>
      <c r="I33" s="574"/>
      <c r="J33" s="574"/>
      <c r="K33" s="1108"/>
      <c r="L33" s="1703" t="s">
        <v>671</v>
      </c>
      <c r="M33" s="1064" t="s">
        <v>69</v>
      </c>
      <c r="N33" s="1076">
        <v>100</v>
      </c>
      <c r="O33" s="1076">
        <v>110</v>
      </c>
      <c r="P33" s="1077">
        <v>115</v>
      </c>
    </row>
    <row r="34" spans="1:16" ht="31.2" x14ac:dyDescent="0.25">
      <c r="A34" s="3440"/>
      <c r="B34" s="3443"/>
      <c r="C34" s="3446"/>
      <c r="D34" s="1168"/>
      <c r="E34" s="3449"/>
      <c r="F34" s="3309"/>
      <c r="G34" s="3312"/>
      <c r="H34" s="573" t="s">
        <v>437</v>
      </c>
      <c r="I34" s="574">
        <v>1470.9</v>
      </c>
      <c r="J34" s="574">
        <v>1500</v>
      </c>
      <c r="K34" s="1654">
        <v>1600</v>
      </c>
      <c r="L34" s="540" t="s">
        <v>674</v>
      </c>
      <c r="M34" s="1064" t="s">
        <v>69</v>
      </c>
      <c r="N34" s="1704">
        <v>20</v>
      </c>
      <c r="O34" s="1704">
        <v>15</v>
      </c>
      <c r="P34" s="1705">
        <v>10</v>
      </c>
    </row>
    <row r="35" spans="1:16" ht="21.6" customHeight="1" x14ac:dyDescent="0.25">
      <c r="A35" s="3440"/>
      <c r="B35" s="3443"/>
      <c r="C35" s="3446"/>
      <c r="D35" s="1168"/>
      <c r="E35" s="3450"/>
      <c r="F35" s="3309"/>
      <c r="G35" s="3312"/>
      <c r="H35" s="573" t="s">
        <v>229</v>
      </c>
      <c r="I35" s="849"/>
      <c r="J35" s="574"/>
      <c r="K35" s="1108"/>
      <c r="L35" s="540"/>
      <c r="M35" s="1064"/>
      <c r="N35" s="1065"/>
      <c r="O35" s="1075"/>
      <c r="P35" s="1171"/>
    </row>
    <row r="36" spans="1:16" ht="32.4" customHeight="1" x14ac:dyDescent="0.25">
      <c r="A36" s="3440"/>
      <c r="B36" s="3443"/>
      <c r="C36" s="3446"/>
      <c r="D36" s="1168"/>
      <c r="E36" s="757" t="s">
        <v>454</v>
      </c>
      <c r="F36" s="3309"/>
      <c r="G36" s="3312"/>
      <c r="H36" s="575"/>
      <c r="I36" s="576"/>
      <c r="J36" s="576"/>
      <c r="K36" s="1109"/>
      <c r="L36" s="540" t="s">
        <v>455</v>
      </c>
      <c r="M36" s="1704" t="s">
        <v>69</v>
      </c>
      <c r="N36" s="792">
        <v>1</v>
      </c>
      <c r="O36" s="792">
        <v>1</v>
      </c>
      <c r="P36" s="1066"/>
    </row>
    <row r="37" spans="1:16" ht="31.2" customHeight="1" x14ac:dyDescent="0.25">
      <c r="A37" s="3440"/>
      <c r="B37" s="3443"/>
      <c r="C37" s="3446"/>
      <c r="D37" s="1168"/>
      <c r="E37" s="757" t="s">
        <v>456</v>
      </c>
      <c r="F37" s="3309"/>
      <c r="G37" s="3312"/>
      <c r="H37" s="578"/>
      <c r="I37" s="579"/>
      <c r="J37" s="580"/>
      <c r="K37" s="1112"/>
      <c r="L37" s="540" t="s">
        <v>455</v>
      </c>
      <c r="M37" s="1704" t="s">
        <v>69</v>
      </c>
      <c r="N37" s="792"/>
      <c r="O37" s="792"/>
      <c r="P37" s="1066"/>
    </row>
    <row r="38" spans="1:16" ht="31.2" customHeight="1" x14ac:dyDescent="0.25">
      <c r="A38" s="3440"/>
      <c r="B38" s="3443"/>
      <c r="C38" s="3446"/>
      <c r="D38" s="1168"/>
      <c r="E38" s="757" t="s">
        <v>457</v>
      </c>
      <c r="F38" s="3309"/>
      <c r="G38" s="3312"/>
      <c r="H38" s="582"/>
      <c r="I38" s="583"/>
      <c r="J38" s="584"/>
      <c r="K38" s="1111"/>
      <c r="L38" s="1706" t="s">
        <v>455</v>
      </c>
      <c r="M38" s="1704" t="s">
        <v>69</v>
      </c>
      <c r="N38" s="792">
        <v>1</v>
      </c>
      <c r="O38" s="792"/>
      <c r="P38" s="1066"/>
    </row>
    <row r="39" spans="1:16" ht="40.950000000000003" customHeight="1" x14ac:dyDescent="0.25">
      <c r="A39" s="3440"/>
      <c r="B39" s="3443"/>
      <c r="C39" s="3446"/>
      <c r="D39" s="1168"/>
      <c r="E39" s="1169" t="s">
        <v>458</v>
      </c>
      <c r="F39" s="3309"/>
      <c r="G39" s="3312"/>
      <c r="H39" s="582"/>
      <c r="I39" s="583"/>
      <c r="J39" s="584"/>
      <c r="K39" s="1113"/>
      <c r="L39" s="540" t="s">
        <v>455</v>
      </c>
      <c r="M39" s="1704" t="s">
        <v>69</v>
      </c>
      <c r="N39" s="1711"/>
      <c r="O39" s="1711"/>
      <c r="P39" s="1712">
        <v>1</v>
      </c>
    </row>
    <row r="40" spans="1:16" ht="36" customHeight="1" x14ac:dyDescent="0.25">
      <c r="A40" s="3440"/>
      <c r="B40" s="3443"/>
      <c r="C40" s="3446"/>
      <c r="D40" s="1168"/>
      <c r="E40" s="3407" t="s">
        <v>459</v>
      </c>
      <c r="F40" s="3309"/>
      <c r="G40" s="3312"/>
      <c r="H40" s="582"/>
      <c r="I40" s="583"/>
      <c r="J40" s="584"/>
      <c r="K40" s="1113"/>
      <c r="L40" s="585" t="s">
        <v>460</v>
      </c>
      <c r="M40" s="586" t="s">
        <v>69</v>
      </c>
      <c r="N40" s="1713">
        <v>4</v>
      </c>
      <c r="O40" s="1713">
        <v>5</v>
      </c>
      <c r="P40" s="1714">
        <v>6</v>
      </c>
    </row>
    <row r="41" spans="1:16" ht="19.2" customHeight="1" x14ac:dyDescent="0.25">
      <c r="A41" s="3440"/>
      <c r="B41" s="3443"/>
      <c r="C41" s="3446"/>
      <c r="D41" s="1168"/>
      <c r="E41" s="3408"/>
      <c r="F41" s="3309"/>
      <c r="G41" s="3312"/>
      <c r="H41" s="582"/>
      <c r="I41" s="583"/>
      <c r="J41" s="584"/>
      <c r="K41" s="1113"/>
      <c r="L41" s="585" t="s">
        <v>461</v>
      </c>
      <c r="M41" s="586" t="s">
        <v>69</v>
      </c>
      <c r="N41" s="1713">
        <v>48</v>
      </c>
      <c r="O41" s="1713">
        <v>47</v>
      </c>
      <c r="P41" s="1714">
        <v>47</v>
      </c>
    </row>
    <row r="42" spans="1:16" ht="20.399999999999999" customHeight="1" x14ac:dyDescent="0.25">
      <c r="A42" s="3440"/>
      <c r="B42" s="3443"/>
      <c r="C42" s="3446"/>
      <c r="D42" s="1168"/>
      <c r="E42" s="3407" t="s">
        <v>462</v>
      </c>
      <c r="F42" s="3309"/>
      <c r="G42" s="3312"/>
      <c r="H42" s="582"/>
      <c r="I42" s="583"/>
      <c r="J42" s="584"/>
      <c r="K42" s="1113"/>
      <c r="L42" s="1708" t="s">
        <v>463</v>
      </c>
      <c r="M42" s="1075" t="s">
        <v>236</v>
      </c>
      <c r="N42" s="1065">
        <v>140</v>
      </c>
      <c r="O42" s="1065">
        <v>140</v>
      </c>
      <c r="P42" s="1559">
        <v>140</v>
      </c>
    </row>
    <row r="43" spans="1:16" ht="31.2" customHeight="1" thickBot="1" x14ac:dyDescent="0.3">
      <c r="A43" s="3440"/>
      <c r="B43" s="3443"/>
      <c r="C43" s="3446"/>
      <c r="D43" s="1168"/>
      <c r="E43" s="3409"/>
      <c r="F43" s="3309"/>
      <c r="G43" s="3312"/>
      <c r="H43" s="582"/>
      <c r="I43" s="583"/>
      <c r="J43" s="584"/>
      <c r="K43" s="1114"/>
      <c r="L43" s="1709" t="s">
        <v>464</v>
      </c>
      <c r="M43" s="1679" t="s">
        <v>301</v>
      </c>
      <c r="N43" s="1704">
        <v>6000</v>
      </c>
      <c r="O43" s="1704">
        <v>6500</v>
      </c>
      <c r="P43" s="1712">
        <v>6500</v>
      </c>
    </row>
    <row r="44" spans="1:16" ht="25.2" customHeight="1" thickBot="1" x14ac:dyDescent="0.3">
      <c r="A44" s="3441"/>
      <c r="B44" s="3444"/>
      <c r="C44" s="3447"/>
      <c r="D44" s="1170"/>
      <c r="E44" s="3329"/>
      <c r="F44" s="3310"/>
      <c r="G44" s="3313"/>
      <c r="H44" s="590" t="s">
        <v>7</v>
      </c>
      <c r="I44" s="545">
        <f>SUM(I31:I35)</f>
        <v>1710.9</v>
      </c>
      <c r="J44" s="545">
        <f>SUM(J31:J35)</f>
        <v>1900</v>
      </c>
      <c r="K44" s="591">
        <f>SUM(K31:K35)</f>
        <v>2000</v>
      </c>
      <c r="L44" s="1115"/>
      <c r="M44" s="1116"/>
      <c r="N44" s="1117"/>
      <c r="O44" s="1118"/>
      <c r="P44" s="1119"/>
    </row>
    <row r="45" spans="1:16" ht="31.2" customHeight="1" x14ac:dyDescent="0.3">
      <c r="A45" s="3239" t="s">
        <v>6</v>
      </c>
      <c r="B45" s="3241" t="s">
        <v>8</v>
      </c>
      <c r="C45" s="3243" t="s">
        <v>8</v>
      </c>
      <c r="D45" s="594"/>
      <c r="E45" s="3260" t="s">
        <v>465</v>
      </c>
      <c r="F45" s="3369" t="s">
        <v>62</v>
      </c>
      <c r="G45" s="3249" t="s">
        <v>248</v>
      </c>
      <c r="H45" s="530" t="s">
        <v>48</v>
      </c>
      <c r="I45" s="531"/>
      <c r="J45" s="532">
        <v>15</v>
      </c>
      <c r="K45" s="533">
        <v>25</v>
      </c>
      <c r="L45" s="1715" t="s">
        <v>466</v>
      </c>
      <c r="M45" s="1063" t="s">
        <v>69</v>
      </c>
      <c r="N45" s="1716"/>
      <c r="O45" s="1716"/>
      <c r="P45" s="1717">
        <v>1</v>
      </c>
    </row>
    <row r="46" spans="1:16" ht="31.2" customHeight="1" x14ac:dyDescent="0.25">
      <c r="A46" s="3279"/>
      <c r="B46" s="3257"/>
      <c r="C46" s="3280"/>
      <c r="D46" s="596"/>
      <c r="E46" s="3261"/>
      <c r="F46" s="3157"/>
      <c r="G46" s="3266"/>
      <c r="H46" s="542" t="s">
        <v>56</v>
      </c>
      <c r="I46" s="581"/>
      <c r="J46" s="597"/>
      <c r="K46" s="598"/>
      <c r="L46" s="1718" t="s">
        <v>467</v>
      </c>
      <c r="M46" s="1064" t="s">
        <v>69</v>
      </c>
      <c r="N46" s="1719"/>
      <c r="O46" s="1719"/>
      <c r="P46" s="1710">
        <v>1</v>
      </c>
    </row>
    <row r="47" spans="1:16" ht="34.950000000000003" customHeight="1" x14ac:dyDescent="0.25">
      <c r="A47" s="3279"/>
      <c r="B47" s="3257"/>
      <c r="C47" s="3280"/>
      <c r="D47" s="596"/>
      <c r="E47" s="3261"/>
      <c r="F47" s="3157"/>
      <c r="G47" s="3266"/>
      <c r="H47" s="542" t="s">
        <v>437</v>
      </c>
      <c r="I47" s="581"/>
      <c r="J47" s="597"/>
      <c r="K47" s="598"/>
      <c r="L47" s="540" t="s">
        <v>672</v>
      </c>
      <c r="M47" s="1064" t="s">
        <v>236</v>
      </c>
      <c r="N47" s="1704">
        <v>4.05</v>
      </c>
      <c r="O47" s="1704">
        <v>4.5</v>
      </c>
      <c r="P47" s="1720">
        <v>5</v>
      </c>
    </row>
    <row r="48" spans="1:16" ht="28.95" customHeight="1" x14ac:dyDescent="0.25">
      <c r="A48" s="3279"/>
      <c r="B48" s="3257"/>
      <c r="C48" s="3280"/>
      <c r="D48" s="596"/>
      <c r="E48" s="794"/>
      <c r="F48" s="3157"/>
      <c r="G48" s="3266"/>
      <c r="H48" s="542" t="s">
        <v>229</v>
      </c>
      <c r="I48" s="599"/>
      <c r="J48" s="597"/>
      <c r="K48" s="598"/>
      <c r="L48" s="540" t="s">
        <v>673</v>
      </c>
      <c r="M48" s="1064" t="s">
        <v>236</v>
      </c>
      <c r="N48" s="1065">
        <v>5.5</v>
      </c>
      <c r="O48" s="1075">
        <v>6</v>
      </c>
      <c r="P48" s="1171">
        <v>7</v>
      </c>
    </row>
    <row r="49" spans="1:16" ht="16.2" thickBot="1" x14ac:dyDescent="0.3">
      <c r="A49" s="3381"/>
      <c r="B49" s="3382"/>
      <c r="C49" s="3285"/>
      <c r="D49" s="600"/>
      <c r="E49" s="601"/>
      <c r="F49" s="3204"/>
      <c r="G49" s="3248"/>
      <c r="H49" s="590" t="s">
        <v>7</v>
      </c>
      <c r="I49" s="545">
        <f>SUM(I45:I48)</f>
        <v>0</v>
      </c>
      <c r="J49" s="545">
        <f>SUM(J45:J48)</f>
        <v>15</v>
      </c>
      <c r="K49" s="545">
        <f>SUM(K45:K48)</f>
        <v>25</v>
      </c>
      <c r="L49" s="1721"/>
      <c r="M49" s="1722"/>
      <c r="N49" s="1723"/>
      <c r="O49" s="1723"/>
      <c r="P49" s="1724"/>
    </row>
    <row r="50" spans="1:16" ht="15.6" customHeight="1" thickBot="1" x14ac:dyDescent="0.3">
      <c r="A50" s="522" t="s">
        <v>6</v>
      </c>
      <c r="B50" s="605" t="s">
        <v>8</v>
      </c>
      <c r="C50" s="3223" t="s">
        <v>31</v>
      </c>
      <c r="D50" s="3223"/>
      <c r="E50" s="3223"/>
      <c r="F50" s="3223"/>
      <c r="G50" s="3224"/>
      <c r="H50" s="558" t="s">
        <v>7</v>
      </c>
      <c r="I50" s="559">
        <f>I44+I49</f>
        <v>1710.9</v>
      </c>
      <c r="J50" s="559">
        <f>J44+J49</f>
        <v>1915</v>
      </c>
      <c r="K50" s="559">
        <f>K44+K49</f>
        <v>2025</v>
      </c>
      <c r="L50" s="3397"/>
      <c r="M50" s="3398"/>
      <c r="N50" s="3398"/>
      <c r="O50" s="3398"/>
      <c r="P50" s="3399"/>
    </row>
    <row r="51" spans="1:16" ht="15.6" customHeight="1" thickBot="1" x14ac:dyDescent="0.35">
      <c r="A51" s="522" t="s">
        <v>6</v>
      </c>
      <c r="B51" s="605" t="s">
        <v>49</v>
      </c>
      <c r="C51" s="876" t="s">
        <v>468</v>
      </c>
      <c r="D51" s="565"/>
      <c r="E51" s="566"/>
      <c r="F51" s="566"/>
      <c r="G51" s="566"/>
      <c r="H51" s="566"/>
      <c r="I51" s="566"/>
      <c r="J51" s="566"/>
      <c r="K51" s="566"/>
      <c r="L51" s="566"/>
      <c r="M51" s="566"/>
      <c r="N51" s="566"/>
      <c r="O51" s="566"/>
      <c r="P51" s="567"/>
    </row>
    <row r="52" spans="1:16" ht="16.2" customHeight="1" thickBot="1" x14ac:dyDescent="0.35">
      <c r="A52" s="522"/>
      <c r="B52" s="605"/>
      <c r="C52" s="606"/>
      <c r="D52" s="568"/>
      <c r="E52" s="569"/>
      <c r="F52" s="569"/>
      <c r="G52" s="569"/>
      <c r="H52" s="569"/>
      <c r="I52" s="569"/>
      <c r="J52" s="569"/>
      <c r="K52" s="569"/>
      <c r="L52" s="570" t="s">
        <v>469</v>
      </c>
      <c r="M52" s="623" t="s">
        <v>69</v>
      </c>
      <c r="N52" s="607"/>
      <c r="O52" s="607"/>
      <c r="P52" s="608">
        <v>1</v>
      </c>
    </row>
    <row r="53" spans="1:16" ht="16.2" customHeight="1" x14ac:dyDescent="0.25">
      <c r="A53" s="3239" t="s">
        <v>6</v>
      </c>
      <c r="B53" s="3241" t="s">
        <v>49</v>
      </c>
      <c r="C53" s="3243" t="s">
        <v>6</v>
      </c>
      <c r="D53" s="594"/>
      <c r="E53" s="3260" t="s">
        <v>470</v>
      </c>
      <c r="F53" s="3369" t="s">
        <v>62</v>
      </c>
      <c r="G53" s="3249" t="s">
        <v>248</v>
      </c>
      <c r="H53" s="530" t="s">
        <v>48</v>
      </c>
      <c r="I53" s="572">
        <v>15</v>
      </c>
      <c r="J53" s="532">
        <v>15</v>
      </c>
      <c r="K53" s="533">
        <v>15</v>
      </c>
      <c r="L53" s="609" t="s">
        <v>471</v>
      </c>
      <c r="M53" s="610" t="s">
        <v>69</v>
      </c>
      <c r="N53" s="611">
        <v>12</v>
      </c>
      <c r="O53" s="611">
        <v>12</v>
      </c>
      <c r="P53" s="612">
        <v>16</v>
      </c>
    </row>
    <row r="54" spans="1:16" ht="16.2" thickBot="1" x14ac:dyDescent="0.3">
      <c r="A54" s="3381"/>
      <c r="B54" s="3382"/>
      <c r="C54" s="3285"/>
      <c r="D54" s="600"/>
      <c r="E54" s="3031"/>
      <c r="F54" s="3204"/>
      <c r="G54" s="3248"/>
      <c r="H54" s="590" t="s">
        <v>7</v>
      </c>
      <c r="I54" s="545">
        <f>SUM(I53:I53)</f>
        <v>15</v>
      </c>
      <c r="J54" s="545">
        <f>SUM(J53:J53)</f>
        <v>15</v>
      </c>
      <c r="K54" s="545">
        <f>SUM(K53:K53)</f>
        <v>15</v>
      </c>
      <c r="L54" s="613"/>
      <c r="M54" s="614"/>
      <c r="N54" s="603"/>
      <c r="O54" s="603"/>
      <c r="P54" s="604"/>
    </row>
    <row r="55" spans="1:16" ht="16.2" customHeight="1" thickBot="1" x14ac:dyDescent="0.3">
      <c r="A55" s="522" t="s">
        <v>6</v>
      </c>
      <c r="B55" s="605" t="s">
        <v>49</v>
      </c>
      <c r="C55" s="3223" t="s">
        <v>31</v>
      </c>
      <c r="D55" s="3223"/>
      <c r="E55" s="3223"/>
      <c r="F55" s="3223"/>
      <c r="G55" s="3224"/>
      <c r="H55" s="558" t="s">
        <v>7</v>
      </c>
      <c r="I55" s="559">
        <f>I54*1</f>
        <v>15</v>
      </c>
      <c r="J55" s="559">
        <f t="shared" ref="J55:K55" si="2">J54*1</f>
        <v>15</v>
      </c>
      <c r="K55" s="559">
        <f t="shared" si="2"/>
        <v>15</v>
      </c>
      <c r="L55" s="3400"/>
      <c r="M55" s="3401"/>
      <c r="N55" s="3401"/>
      <c r="O55" s="3401"/>
      <c r="P55" s="3402"/>
    </row>
    <row r="56" spans="1:16" ht="16.2" thickBot="1" x14ac:dyDescent="0.3">
      <c r="A56" s="522" t="s">
        <v>6</v>
      </c>
      <c r="B56" s="605" t="s">
        <v>50</v>
      </c>
      <c r="C56" s="615" t="s">
        <v>472</v>
      </c>
      <c r="D56" s="525"/>
      <c r="E56" s="565"/>
      <c r="F56" s="565"/>
      <c r="G56" s="565"/>
      <c r="H56" s="565"/>
      <c r="I56" s="565"/>
      <c r="J56" s="565"/>
      <c r="K56" s="565"/>
      <c r="L56" s="1086"/>
      <c r="M56" s="1086"/>
      <c r="N56" s="1086"/>
      <c r="O56" s="1086"/>
      <c r="P56" s="1123"/>
    </row>
    <row r="57" spans="1:16" ht="31.2" customHeight="1" x14ac:dyDescent="0.25">
      <c r="A57" s="3254"/>
      <c r="B57" s="3256"/>
      <c r="C57" s="3417"/>
      <c r="D57" s="3420"/>
      <c r="E57" s="3423"/>
      <c r="F57" s="3424"/>
      <c r="G57" s="3424"/>
      <c r="H57" s="3424"/>
      <c r="I57" s="3424"/>
      <c r="J57" s="3424"/>
      <c r="K57" s="3425"/>
      <c r="L57" s="1725" t="s">
        <v>675</v>
      </c>
      <c r="M57" s="1063" t="s">
        <v>71</v>
      </c>
      <c r="N57" s="1726" t="s">
        <v>443</v>
      </c>
      <c r="O57" s="1726" t="s">
        <v>73</v>
      </c>
      <c r="P57" s="1727" t="s">
        <v>670</v>
      </c>
    </row>
    <row r="58" spans="1:16" ht="31.2" customHeight="1" x14ac:dyDescent="0.25">
      <c r="A58" s="3255"/>
      <c r="B58" s="3257"/>
      <c r="C58" s="3418"/>
      <c r="D58" s="3421"/>
      <c r="E58" s="3426"/>
      <c r="F58" s="3427"/>
      <c r="G58" s="3427"/>
      <c r="H58" s="3427"/>
      <c r="I58" s="3427"/>
      <c r="J58" s="3427"/>
      <c r="K58" s="3428"/>
      <c r="L58" s="801" t="s">
        <v>473</v>
      </c>
      <c r="M58" s="1728" t="s">
        <v>69</v>
      </c>
      <c r="N58" s="1729" t="s">
        <v>70</v>
      </c>
      <c r="O58" s="1729" t="s">
        <v>70</v>
      </c>
      <c r="P58" s="1730" t="s">
        <v>72</v>
      </c>
    </row>
    <row r="59" spans="1:16" ht="34.200000000000003" customHeight="1" thickBot="1" x14ac:dyDescent="0.3">
      <c r="A59" s="3284"/>
      <c r="B59" s="3242"/>
      <c r="C59" s="3419"/>
      <c r="D59" s="3422"/>
      <c r="E59" s="3429"/>
      <c r="F59" s="3177"/>
      <c r="G59" s="3177"/>
      <c r="H59" s="3177"/>
      <c r="I59" s="3177"/>
      <c r="J59" s="3177"/>
      <c r="K59" s="3430"/>
      <c r="L59" s="1731" t="s">
        <v>474</v>
      </c>
      <c r="M59" s="1732" t="s">
        <v>71</v>
      </c>
      <c r="N59" s="1733" t="s">
        <v>443</v>
      </c>
      <c r="O59" s="1733" t="s">
        <v>73</v>
      </c>
      <c r="P59" s="1734" t="s">
        <v>670</v>
      </c>
    </row>
    <row r="60" spans="1:16" ht="16.2" customHeight="1" x14ac:dyDescent="0.25">
      <c r="A60" s="3239" t="s">
        <v>6</v>
      </c>
      <c r="B60" s="3241" t="s">
        <v>50</v>
      </c>
      <c r="C60" s="3243" t="s">
        <v>6</v>
      </c>
      <c r="D60" s="594"/>
      <c r="E60" s="3260" t="s">
        <v>676</v>
      </c>
      <c r="F60" s="3369" t="s">
        <v>62</v>
      </c>
      <c r="G60" s="3249" t="s">
        <v>248</v>
      </c>
      <c r="H60" s="530" t="s">
        <v>48</v>
      </c>
      <c r="I60" s="531"/>
      <c r="J60" s="532"/>
      <c r="K60" s="533">
        <v>200</v>
      </c>
      <c r="L60" s="1735" t="s">
        <v>475</v>
      </c>
      <c r="M60" s="1736"/>
      <c r="N60" s="1737"/>
      <c r="O60" s="1737"/>
      <c r="P60" s="1717" t="s">
        <v>66</v>
      </c>
    </row>
    <row r="61" spans="1:16" ht="16.2" customHeight="1" x14ac:dyDescent="0.25">
      <c r="A61" s="3279"/>
      <c r="B61" s="3257"/>
      <c r="C61" s="3280"/>
      <c r="D61" s="596"/>
      <c r="E61" s="3261"/>
      <c r="F61" s="3157"/>
      <c r="G61" s="3266"/>
      <c r="H61" s="542" t="s">
        <v>56</v>
      </c>
      <c r="I61" s="581"/>
      <c r="J61" s="597"/>
      <c r="K61" s="598"/>
      <c r="L61" s="1738"/>
      <c r="M61" s="1739"/>
      <c r="N61" s="1740"/>
      <c r="O61" s="1740"/>
      <c r="P61" s="1707"/>
    </row>
    <row r="62" spans="1:16" ht="16.2" thickBot="1" x14ac:dyDescent="0.3">
      <c r="A62" s="3381"/>
      <c r="B62" s="3382"/>
      <c r="C62" s="3285"/>
      <c r="D62" s="600"/>
      <c r="E62" s="619"/>
      <c r="F62" s="3204"/>
      <c r="G62" s="3248"/>
      <c r="H62" s="590" t="s">
        <v>7</v>
      </c>
      <c r="I62" s="545">
        <f>SUM(I60:I61)</f>
        <v>0</v>
      </c>
      <c r="J62" s="545">
        <f>SUM(J60:J61)</f>
        <v>0</v>
      </c>
      <c r="K62" s="545">
        <f>SUM(K60:K61)</f>
        <v>200</v>
      </c>
      <c r="L62" s="1120"/>
      <c r="M62" s="1117"/>
      <c r="N62" s="647"/>
      <c r="O62" s="647"/>
      <c r="P62" s="648"/>
    </row>
    <row r="63" spans="1:16" ht="16.2" customHeight="1" thickBot="1" x14ac:dyDescent="0.3">
      <c r="A63" s="1050" t="s">
        <v>6</v>
      </c>
      <c r="B63" s="1052" t="s">
        <v>50</v>
      </c>
      <c r="C63" s="3372" t="s">
        <v>31</v>
      </c>
      <c r="D63" s="3372"/>
      <c r="E63" s="3372"/>
      <c r="F63" s="3372"/>
      <c r="G63" s="3373"/>
      <c r="H63" s="620" t="s">
        <v>7</v>
      </c>
      <c r="I63" s="621">
        <f>I62*1</f>
        <v>0</v>
      </c>
      <c r="J63" s="621">
        <f t="shared" ref="J63:K63" si="3">J62*1</f>
        <v>0</v>
      </c>
      <c r="K63" s="621">
        <f t="shared" si="3"/>
        <v>200</v>
      </c>
      <c r="L63" s="1069"/>
      <c r="M63" s="1070"/>
      <c r="N63" s="1070"/>
      <c r="O63" s="1070"/>
      <c r="P63" s="1071"/>
    </row>
    <row r="64" spans="1:16" ht="16.2" thickBot="1" x14ac:dyDescent="0.3">
      <c r="A64" s="522" t="s">
        <v>6</v>
      </c>
      <c r="B64" s="605" t="s">
        <v>53</v>
      </c>
      <c r="C64" s="622" t="s">
        <v>476</v>
      </c>
      <c r="D64" s="525"/>
      <c r="E64" s="525"/>
      <c r="F64" s="525"/>
      <c r="G64" s="525"/>
      <c r="H64" s="525"/>
      <c r="I64" s="525"/>
      <c r="J64" s="525"/>
      <c r="K64" s="525"/>
      <c r="L64" s="1086"/>
      <c r="M64" s="1086"/>
      <c r="N64" s="1086"/>
      <c r="O64" s="1086"/>
      <c r="P64" s="1123"/>
    </row>
    <row r="65" spans="1:16" ht="47.4" thickBot="1" x14ac:dyDescent="0.35">
      <c r="A65" s="3377"/>
      <c r="B65" s="3256"/>
      <c r="C65" s="3391"/>
      <c r="D65" s="3392"/>
      <c r="E65" s="3392"/>
      <c r="F65" s="3392"/>
      <c r="G65" s="3392"/>
      <c r="H65" s="3392"/>
      <c r="I65" s="3392"/>
      <c r="J65" s="3392"/>
      <c r="K65" s="3393"/>
      <c r="L65" s="1741" t="s">
        <v>477</v>
      </c>
      <c r="M65" s="1063" t="s">
        <v>71</v>
      </c>
      <c r="N65" s="1742" t="s">
        <v>478</v>
      </c>
      <c r="O65" s="1742" t="s">
        <v>74</v>
      </c>
      <c r="P65" s="1743" t="s">
        <v>677</v>
      </c>
    </row>
    <row r="66" spans="1:16" ht="21" customHeight="1" thickBot="1" x14ac:dyDescent="0.3">
      <c r="A66" s="3378"/>
      <c r="B66" s="3242"/>
      <c r="C66" s="3394"/>
      <c r="D66" s="3395"/>
      <c r="E66" s="3395"/>
      <c r="F66" s="3395"/>
      <c r="G66" s="3395"/>
      <c r="H66" s="3395"/>
      <c r="I66" s="3395"/>
      <c r="J66" s="3395"/>
      <c r="K66" s="3396"/>
      <c r="L66" s="1744" t="s">
        <v>479</v>
      </c>
      <c r="M66" s="1745" t="s">
        <v>69</v>
      </c>
      <c r="N66" s="1746">
        <v>1</v>
      </c>
      <c r="O66" s="1746">
        <v>1</v>
      </c>
      <c r="P66" s="1747">
        <v>2</v>
      </c>
    </row>
    <row r="67" spans="1:16" ht="37.200000000000003" customHeight="1" x14ac:dyDescent="0.25">
      <c r="A67" s="3239" t="s">
        <v>6</v>
      </c>
      <c r="B67" s="3241" t="s">
        <v>53</v>
      </c>
      <c r="C67" s="3243" t="s">
        <v>6</v>
      </c>
      <c r="D67" s="594"/>
      <c r="E67" s="3260" t="s">
        <v>480</v>
      </c>
      <c r="F67" s="3369" t="s">
        <v>62</v>
      </c>
      <c r="G67" s="3249" t="s">
        <v>248</v>
      </c>
      <c r="H67" s="530" t="s">
        <v>48</v>
      </c>
      <c r="I67" s="572">
        <v>3500</v>
      </c>
      <c r="J67" s="532">
        <v>3900</v>
      </c>
      <c r="K67" s="533">
        <v>0</v>
      </c>
      <c r="L67" s="1674" t="s">
        <v>481</v>
      </c>
      <c r="M67" s="1063" t="s">
        <v>66</v>
      </c>
      <c r="N67" s="667" t="s">
        <v>66</v>
      </c>
      <c r="O67" s="1748"/>
      <c r="P67" s="1749"/>
    </row>
    <row r="68" spans="1:16" ht="16.2" customHeight="1" x14ac:dyDescent="0.25">
      <c r="A68" s="3279"/>
      <c r="B68" s="3257"/>
      <c r="C68" s="3280"/>
      <c r="D68" s="596"/>
      <c r="E68" s="3261"/>
      <c r="F68" s="3157"/>
      <c r="G68" s="3266"/>
      <c r="H68" s="2066" t="s">
        <v>56</v>
      </c>
      <c r="I68" s="574"/>
      <c r="J68" s="597"/>
      <c r="K68" s="598"/>
      <c r="L68" s="1750"/>
      <c r="M68" s="1751"/>
      <c r="N68" s="1752"/>
      <c r="O68" s="1752"/>
      <c r="P68" s="1753"/>
    </row>
    <row r="69" spans="1:16" ht="16.2" customHeight="1" x14ac:dyDescent="0.25">
      <c r="A69" s="3279"/>
      <c r="B69" s="3257"/>
      <c r="C69" s="3280"/>
      <c r="D69" s="596"/>
      <c r="E69" s="3261"/>
      <c r="F69" s="3157"/>
      <c r="G69" s="3266"/>
      <c r="H69" s="578" t="s">
        <v>57</v>
      </c>
      <c r="I69" s="2350">
        <v>28</v>
      </c>
      <c r="J69" s="870"/>
      <c r="K69" s="871"/>
      <c r="L69" s="1750"/>
      <c r="M69" s="1751"/>
      <c r="N69" s="1752"/>
      <c r="O69" s="1752"/>
      <c r="P69" s="1753"/>
    </row>
    <row r="70" spans="1:16" ht="32.4" customHeight="1" thickBot="1" x14ac:dyDescent="0.3">
      <c r="A70" s="3381"/>
      <c r="B70" s="3382"/>
      <c r="C70" s="3285"/>
      <c r="D70" s="600"/>
      <c r="E70" s="3262"/>
      <c r="F70" s="3204"/>
      <c r="G70" s="3248"/>
      <c r="H70" s="590" t="s">
        <v>7</v>
      </c>
      <c r="I70" s="545">
        <f>SUM(I67:I69)</f>
        <v>3528</v>
      </c>
      <c r="J70" s="545">
        <f>SUM(J67:J67)</f>
        <v>3900</v>
      </c>
      <c r="K70" s="545">
        <f>SUM(K67:K67)</f>
        <v>0</v>
      </c>
      <c r="L70" s="1721"/>
      <c r="M70" s="1722"/>
      <c r="N70" s="1723"/>
      <c r="O70" s="1723"/>
      <c r="P70" s="1724"/>
    </row>
    <row r="71" spans="1:16" ht="16.2" customHeight="1" x14ac:dyDescent="0.3">
      <c r="A71" s="3239" t="s">
        <v>6</v>
      </c>
      <c r="B71" s="3241" t="s">
        <v>53</v>
      </c>
      <c r="C71" s="3243" t="s">
        <v>8</v>
      </c>
      <c r="D71" s="594"/>
      <c r="E71" s="3260" t="s">
        <v>482</v>
      </c>
      <c r="F71" s="3369" t="s">
        <v>62</v>
      </c>
      <c r="G71" s="3386" t="s">
        <v>483</v>
      </c>
      <c r="H71" s="530"/>
      <c r="I71" s="531"/>
      <c r="J71" s="532"/>
      <c r="K71" s="533"/>
      <c r="L71" s="1754" t="s">
        <v>484</v>
      </c>
      <c r="M71" s="1063"/>
      <c r="N71" s="793"/>
      <c r="O71" s="793"/>
      <c r="P71" s="1717" t="s">
        <v>66</v>
      </c>
    </row>
    <row r="72" spans="1:16" ht="31.95" customHeight="1" thickBot="1" x14ac:dyDescent="0.3">
      <c r="A72" s="3381"/>
      <c r="B72" s="3382"/>
      <c r="C72" s="3285"/>
      <c r="D72" s="600"/>
      <c r="E72" s="3262"/>
      <c r="F72" s="3204"/>
      <c r="G72" s="3387"/>
      <c r="H72" s="590" t="s">
        <v>7</v>
      </c>
      <c r="I72" s="545">
        <f>I717</f>
        <v>0</v>
      </c>
      <c r="J72" s="545">
        <f t="shared" ref="J72:K72" si="4">J717</f>
        <v>0</v>
      </c>
      <c r="K72" s="545">
        <f t="shared" si="4"/>
        <v>0</v>
      </c>
      <c r="L72" s="602"/>
      <c r="M72" s="592"/>
      <c r="N72" s="603"/>
      <c r="O72" s="603"/>
      <c r="P72" s="604"/>
    </row>
    <row r="73" spans="1:16" ht="16.2" customHeight="1" thickBot="1" x14ac:dyDescent="0.3">
      <c r="A73" s="527" t="s">
        <v>6</v>
      </c>
      <c r="B73" s="605" t="s">
        <v>53</v>
      </c>
      <c r="C73" s="3250" t="s">
        <v>31</v>
      </c>
      <c r="D73" s="3223"/>
      <c r="E73" s="3223"/>
      <c r="F73" s="3223"/>
      <c r="G73" s="3224"/>
      <c r="H73" s="558" t="s">
        <v>7</v>
      </c>
      <c r="I73" s="624">
        <f>SUM(I70+I72)</f>
        <v>3528</v>
      </c>
      <c r="J73" s="625">
        <f t="shared" ref="J73" si="5">SUM(J70+J72)</f>
        <v>3900</v>
      </c>
      <c r="K73" s="626">
        <f>SUM(K70+K72)</f>
        <v>0</v>
      </c>
      <c r="L73" s="627"/>
      <c r="M73" s="627"/>
      <c r="N73" s="627"/>
      <c r="O73" s="627"/>
      <c r="P73" s="628"/>
    </row>
    <row r="74" spans="1:16" ht="16.2" thickBot="1" x14ac:dyDescent="0.3">
      <c r="A74" s="629" t="s">
        <v>6</v>
      </c>
      <c r="B74" s="3349" t="s">
        <v>75</v>
      </c>
      <c r="C74" s="3350"/>
      <c r="D74" s="3350"/>
      <c r="E74" s="3350"/>
      <c r="F74" s="3350"/>
      <c r="G74" s="3350"/>
      <c r="H74" s="3350"/>
      <c r="I74" s="630">
        <f>I28+I50+I55+I63+I73</f>
        <v>5842.4</v>
      </c>
      <c r="J74" s="630">
        <f>J28+J50+J55+J63+J73</f>
        <v>6180</v>
      </c>
      <c r="K74" s="630">
        <f>K28+K50+K55+K63+K73</f>
        <v>2590</v>
      </c>
      <c r="L74" s="631"/>
      <c r="M74" s="632"/>
      <c r="N74" s="632"/>
      <c r="O74" s="632"/>
      <c r="P74" s="633"/>
    </row>
    <row r="75" spans="1:16" ht="31.2" customHeight="1" thickBot="1" x14ac:dyDescent="0.3">
      <c r="A75" s="522" t="s">
        <v>8</v>
      </c>
      <c r="B75" s="3388" t="s">
        <v>432</v>
      </c>
      <c r="C75" s="3389"/>
      <c r="D75" s="3389"/>
      <c r="E75" s="3389"/>
      <c r="F75" s="3389"/>
      <c r="G75" s="3389"/>
      <c r="H75" s="3389"/>
      <c r="I75" s="3389"/>
      <c r="J75" s="3389"/>
      <c r="K75" s="3389"/>
      <c r="L75" s="3389"/>
      <c r="M75" s="3389"/>
      <c r="N75" s="3389"/>
      <c r="O75" s="3389"/>
      <c r="P75" s="3390"/>
    </row>
    <row r="76" spans="1:16" ht="31.2" customHeight="1" thickBot="1" x14ac:dyDescent="0.3">
      <c r="A76" s="522"/>
      <c r="B76" s="1869"/>
      <c r="C76" s="1870"/>
      <c r="D76" s="1870"/>
      <c r="E76" s="1870"/>
      <c r="F76" s="1870"/>
      <c r="G76" s="1870"/>
      <c r="H76" s="1870"/>
      <c r="I76" s="1870"/>
      <c r="J76" s="1870"/>
      <c r="K76" s="1871"/>
      <c r="L76" s="1872" t="s">
        <v>433</v>
      </c>
      <c r="M76" s="1873" t="s">
        <v>71</v>
      </c>
      <c r="N76" s="1746">
        <v>76.25</v>
      </c>
      <c r="O76" s="1746">
        <v>76.25</v>
      </c>
      <c r="P76" s="1747">
        <v>76.25</v>
      </c>
    </row>
    <row r="77" spans="1:16" ht="17.399999999999999" customHeight="1" thickBot="1" x14ac:dyDescent="0.3">
      <c r="A77" s="527" t="s">
        <v>8</v>
      </c>
      <c r="B77" s="635" t="s">
        <v>6</v>
      </c>
      <c r="C77" s="622" t="s">
        <v>485</v>
      </c>
      <c r="D77" s="636"/>
      <c r="E77" s="636"/>
      <c r="F77" s="636"/>
      <c r="G77" s="636"/>
      <c r="H77" s="636"/>
      <c r="I77" s="636"/>
      <c r="J77" s="636"/>
      <c r="K77" s="637"/>
      <c r="L77" s="637"/>
      <c r="M77" s="636"/>
      <c r="N77" s="636"/>
      <c r="O77" s="636"/>
      <c r="P77" s="638"/>
    </row>
    <row r="78" spans="1:16" ht="31.2" customHeight="1" thickBot="1" x14ac:dyDescent="0.3">
      <c r="A78" s="1087"/>
      <c r="B78" s="1085"/>
      <c r="C78" s="1124"/>
      <c r="D78" s="1125"/>
      <c r="E78" s="1125"/>
      <c r="F78" s="1125"/>
      <c r="G78" s="1125"/>
      <c r="H78" s="1125"/>
      <c r="I78" s="1125"/>
      <c r="J78" s="1125"/>
      <c r="K78" s="1126"/>
      <c r="L78" s="1755" t="s">
        <v>486</v>
      </c>
      <c r="M78" s="639"/>
      <c r="N78" s="1756">
        <v>26</v>
      </c>
      <c r="O78" s="1756">
        <v>25</v>
      </c>
      <c r="P78" s="1757">
        <v>24</v>
      </c>
    </row>
    <row r="79" spans="1:16" ht="43.2" customHeight="1" x14ac:dyDescent="0.25">
      <c r="A79" s="3239" t="s">
        <v>8</v>
      </c>
      <c r="B79" s="3241" t="s">
        <v>6</v>
      </c>
      <c r="C79" s="3243" t="s">
        <v>6</v>
      </c>
      <c r="D79" s="594"/>
      <c r="E79" s="3260" t="s">
        <v>487</v>
      </c>
      <c r="F79" s="3369" t="s">
        <v>62</v>
      </c>
      <c r="G79" s="3249" t="s">
        <v>248</v>
      </c>
      <c r="H79" s="530" t="s">
        <v>48</v>
      </c>
      <c r="I79" s="531"/>
      <c r="J79" s="532">
        <v>10</v>
      </c>
      <c r="K79" s="533">
        <v>10</v>
      </c>
      <c r="L79" s="1758" t="s">
        <v>488</v>
      </c>
      <c r="M79" s="641" t="s">
        <v>69</v>
      </c>
      <c r="N79" s="642">
        <v>160</v>
      </c>
      <c r="O79" s="642">
        <v>170</v>
      </c>
      <c r="P79" s="643">
        <v>180</v>
      </c>
    </row>
    <row r="80" spans="1:16" ht="28.95" customHeight="1" x14ac:dyDescent="0.25">
      <c r="A80" s="3279"/>
      <c r="B80" s="3257"/>
      <c r="C80" s="3280"/>
      <c r="D80" s="596"/>
      <c r="E80" s="3261"/>
      <c r="F80" s="3157"/>
      <c r="G80" s="3266"/>
      <c r="H80" s="542" t="s">
        <v>56</v>
      </c>
      <c r="I80" s="537"/>
      <c r="J80" s="538"/>
      <c r="K80" s="539"/>
      <c r="L80" s="3385" t="s">
        <v>642</v>
      </c>
      <c r="M80" s="1704" t="s">
        <v>69</v>
      </c>
      <c r="N80" s="1759">
        <v>1</v>
      </c>
      <c r="O80" s="1759">
        <v>0</v>
      </c>
      <c r="P80" s="1760"/>
    </row>
    <row r="81" spans="1:16" ht="31.95" customHeight="1" thickBot="1" x14ac:dyDescent="0.3">
      <c r="A81" s="3381"/>
      <c r="B81" s="3382"/>
      <c r="C81" s="3285"/>
      <c r="D81" s="600"/>
      <c r="E81" s="3262"/>
      <c r="F81" s="3204"/>
      <c r="G81" s="3248"/>
      <c r="H81" s="644" t="s">
        <v>7</v>
      </c>
      <c r="I81" s="645">
        <f>SUM(I79:I80)</f>
        <v>0</v>
      </c>
      <c r="J81" s="645">
        <f t="shared" ref="J81:K81" si="6">SUM(J79:J80)</f>
        <v>10</v>
      </c>
      <c r="K81" s="645">
        <f t="shared" si="6"/>
        <v>10</v>
      </c>
      <c r="L81" s="3371"/>
      <c r="M81" s="1761"/>
      <c r="N81" s="1762"/>
      <c r="O81" s="1762"/>
      <c r="P81" s="1763"/>
    </row>
    <row r="82" spans="1:16" ht="30.6" customHeight="1" x14ac:dyDescent="0.3">
      <c r="A82" s="649" t="s">
        <v>8</v>
      </c>
      <c r="B82" s="650" t="s">
        <v>6</v>
      </c>
      <c r="C82" s="651" t="s">
        <v>8</v>
      </c>
      <c r="D82" s="652"/>
      <c r="E82" s="3383" t="s">
        <v>489</v>
      </c>
      <c r="F82" s="3140" t="s">
        <v>62</v>
      </c>
      <c r="G82" s="3249" t="s">
        <v>248</v>
      </c>
      <c r="H82" s="530" t="s">
        <v>48</v>
      </c>
      <c r="I82" s="653">
        <v>0</v>
      </c>
      <c r="J82" s="531">
        <v>0</v>
      </c>
      <c r="K82" s="533">
        <v>0</v>
      </c>
      <c r="L82" s="1715" t="s">
        <v>490</v>
      </c>
      <c r="M82" s="641" t="s">
        <v>257</v>
      </c>
      <c r="N82" s="1764">
        <v>0</v>
      </c>
      <c r="O82" s="1765"/>
      <c r="P82" s="1766"/>
    </row>
    <row r="83" spans="1:16" ht="34.950000000000003" customHeight="1" thickBot="1" x14ac:dyDescent="0.3">
      <c r="A83" s="1128"/>
      <c r="B83" s="656"/>
      <c r="C83" s="657"/>
      <c r="D83" s="652"/>
      <c r="E83" s="3384"/>
      <c r="F83" s="3141"/>
      <c r="G83" s="3248"/>
      <c r="H83" s="644" t="s">
        <v>7</v>
      </c>
      <c r="I83" s="658">
        <f>SUM(I82:I82)</f>
        <v>0</v>
      </c>
      <c r="J83" s="658">
        <f t="shared" ref="J83:K83" si="7">SUM(J82:J82)</f>
        <v>0</v>
      </c>
      <c r="K83" s="658">
        <f t="shared" si="7"/>
        <v>0</v>
      </c>
      <c r="L83" s="1767" t="s">
        <v>678</v>
      </c>
      <c r="M83" s="1768"/>
      <c r="N83" s="1769"/>
      <c r="O83" s="1769"/>
      <c r="P83" s="1770">
        <v>1</v>
      </c>
    </row>
    <row r="84" spans="1:16" ht="31.2" customHeight="1" x14ac:dyDescent="0.25">
      <c r="A84" s="3239" t="s">
        <v>8</v>
      </c>
      <c r="B84" s="3241" t="s">
        <v>6</v>
      </c>
      <c r="C84" s="3243" t="s">
        <v>49</v>
      </c>
      <c r="D84" s="594"/>
      <c r="E84" s="3260" t="s">
        <v>491</v>
      </c>
      <c r="F84" s="3369" t="s">
        <v>62</v>
      </c>
      <c r="G84" s="3249" t="s">
        <v>248</v>
      </c>
      <c r="H84" s="530" t="s">
        <v>48</v>
      </c>
      <c r="I84" s="531"/>
      <c r="J84" s="532"/>
      <c r="K84" s="533"/>
      <c r="L84" s="1774" t="s">
        <v>492</v>
      </c>
      <c r="M84" s="1063"/>
      <c r="N84" s="667"/>
      <c r="O84" s="667"/>
      <c r="P84" s="1717">
        <v>1</v>
      </c>
    </row>
    <row r="85" spans="1:16" ht="16.2" customHeight="1" x14ac:dyDescent="0.25">
      <c r="A85" s="3279"/>
      <c r="B85" s="3257"/>
      <c r="C85" s="3280"/>
      <c r="D85" s="596"/>
      <c r="E85" s="3261"/>
      <c r="F85" s="3157"/>
      <c r="G85" s="3266"/>
      <c r="H85" s="542" t="s">
        <v>56</v>
      </c>
      <c r="I85" s="581"/>
      <c r="J85" s="597"/>
      <c r="K85" s="598"/>
      <c r="L85" s="3268" t="s">
        <v>493</v>
      </c>
      <c r="M85" s="1075"/>
      <c r="N85" s="1561"/>
      <c r="O85" s="1561">
        <v>2</v>
      </c>
      <c r="P85" s="1773">
        <v>3</v>
      </c>
    </row>
    <row r="86" spans="1:16" ht="36.6" customHeight="1" thickBot="1" x14ac:dyDescent="0.3">
      <c r="A86" s="3381"/>
      <c r="B86" s="3382"/>
      <c r="C86" s="3285"/>
      <c r="D86" s="600"/>
      <c r="E86" s="3262"/>
      <c r="F86" s="3204"/>
      <c r="G86" s="3248"/>
      <c r="H86" s="644" t="s">
        <v>7</v>
      </c>
      <c r="I86" s="645">
        <f>SUM(I84:I85)</f>
        <v>0</v>
      </c>
      <c r="J86" s="645">
        <f t="shared" ref="J86:K86" si="8">SUM(J84:J85)</f>
        <v>0</v>
      </c>
      <c r="K86" s="645">
        <f t="shared" si="8"/>
        <v>0</v>
      </c>
      <c r="L86" s="3410"/>
      <c r="M86" s="1761"/>
      <c r="N86" s="1762"/>
      <c r="O86" s="1762"/>
      <c r="P86" s="1763"/>
    </row>
    <row r="87" spans="1:16" ht="16.2" customHeight="1" x14ac:dyDescent="0.25">
      <c r="A87" s="661" t="s">
        <v>8</v>
      </c>
      <c r="B87" s="662" t="s">
        <v>6</v>
      </c>
      <c r="C87" s="663" t="s">
        <v>50</v>
      </c>
      <c r="D87" s="664"/>
      <c r="E87" s="3383" t="s">
        <v>494</v>
      </c>
      <c r="F87" s="3140" t="s">
        <v>62</v>
      </c>
      <c r="G87" s="3249" t="s">
        <v>248</v>
      </c>
      <c r="H87" s="530" t="s">
        <v>48</v>
      </c>
      <c r="I87" s="850">
        <v>25</v>
      </c>
      <c r="J87" s="653">
        <v>0</v>
      </c>
      <c r="K87" s="859">
        <v>0</v>
      </c>
      <c r="L87" s="3370" t="s">
        <v>495</v>
      </c>
      <c r="M87" s="641" t="s">
        <v>257</v>
      </c>
      <c r="N87" s="1764">
        <v>1</v>
      </c>
      <c r="O87" s="642">
        <v>0</v>
      </c>
      <c r="P87" s="1771"/>
    </row>
    <row r="88" spans="1:16" ht="16.2" thickBot="1" x14ac:dyDescent="0.3">
      <c r="A88" s="655"/>
      <c r="B88" s="656"/>
      <c r="C88" s="657"/>
      <c r="D88" s="600"/>
      <c r="E88" s="3384"/>
      <c r="F88" s="3141"/>
      <c r="G88" s="3248"/>
      <c r="H88" s="644" t="s">
        <v>7</v>
      </c>
      <c r="I88" s="645">
        <f>SUM(I87:I87)</f>
        <v>25</v>
      </c>
      <c r="J88" s="645">
        <f t="shared" ref="J88:K88" si="9">SUM(J87:J87)</f>
        <v>0</v>
      </c>
      <c r="K88" s="645">
        <f t="shared" si="9"/>
        <v>0</v>
      </c>
      <c r="L88" s="3371"/>
      <c r="M88" s="1761"/>
      <c r="N88" s="1762"/>
      <c r="O88" s="1762"/>
      <c r="P88" s="1772"/>
    </row>
    <row r="89" spans="1:16" ht="16.2" customHeight="1" thickBot="1" x14ac:dyDescent="0.3">
      <c r="A89" s="1050" t="s">
        <v>8</v>
      </c>
      <c r="B89" s="1072" t="s">
        <v>6</v>
      </c>
      <c r="C89" s="3372" t="s">
        <v>31</v>
      </c>
      <c r="D89" s="3372"/>
      <c r="E89" s="3372"/>
      <c r="F89" s="3372"/>
      <c r="G89" s="3373"/>
      <c r="H89" s="620" t="s">
        <v>7</v>
      </c>
      <c r="I89" s="621">
        <f>I81+I83+I86+I88</f>
        <v>25</v>
      </c>
      <c r="J89" s="621">
        <f t="shared" ref="J89:K89" si="10">J81+J83+J86+J88</f>
        <v>10</v>
      </c>
      <c r="K89" s="621">
        <f t="shared" si="10"/>
        <v>10</v>
      </c>
      <c r="L89" s="3374"/>
      <c r="M89" s="3375"/>
      <c r="N89" s="3375"/>
      <c r="O89" s="3375"/>
      <c r="P89" s="3376"/>
    </row>
    <row r="90" spans="1:16" ht="16.2" thickBot="1" x14ac:dyDescent="0.3">
      <c r="A90" s="522" t="s">
        <v>8</v>
      </c>
      <c r="B90" s="523" t="s">
        <v>8</v>
      </c>
      <c r="C90" s="622" t="s">
        <v>434</v>
      </c>
      <c r="D90" s="636"/>
      <c r="E90" s="636"/>
      <c r="F90" s="636"/>
      <c r="G90" s="636"/>
      <c r="H90" s="636"/>
      <c r="I90" s="636"/>
      <c r="J90" s="636"/>
      <c r="K90" s="636"/>
      <c r="L90" s="636"/>
      <c r="M90" s="636"/>
      <c r="N90" s="636"/>
      <c r="O90" s="636"/>
      <c r="P90" s="638"/>
    </row>
    <row r="91" spans="1:16" ht="27.6" customHeight="1" x14ac:dyDescent="0.25">
      <c r="A91" s="3377"/>
      <c r="B91" s="3379"/>
      <c r="C91" s="1129"/>
      <c r="D91" s="1130"/>
      <c r="E91" s="1130"/>
      <c r="F91" s="1130"/>
      <c r="G91" s="1130"/>
      <c r="H91" s="1130"/>
      <c r="I91" s="1130"/>
      <c r="J91" s="1130"/>
      <c r="K91" s="1130"/>
      <c r="L91" s="1674" t="s">
        <v>496</v>
      </c>
      <c r="M91" s="618" t="s">
        <v>69</v>
      </c>
      <c r="N91" s="666"/>
      <c r="O91" s="667">
        <v>1</v>
      </c>
      <c r="P91" s="668"/>
    </row>
    <row r="92" spans="1:16" ht="36.6" customHeight="1" thickBot="1" x14ac:dyDescent="0.3">
      <c r="A92" s="3378"/>
      <c r="B92" s="3380"/>
      <c r="C92" s="1131"/>
      <c r="D92" s="1132"/>
      <c r="E92" s="1132"/>
      <c r="F92" s="1132"/>
      <c r="G92" s="1132"/>
      <c r="H92" s="1132"/>
      <c r="I92" s="1132"/>
      <c r="J92" s="1132"/>
      <c r="K92" s="1132"/>
      <c r="L92" s="782" t="s">
        <v>435</v>
      </c>
      <c r="M92" s="669" t="s">
        <v>69</v>
      </c>
      <c r="N92" s="670"/>
      <c r="O92" s="670"/>
      <c r="P92" s="671"/>
    </row>
    <row r="93" spans="1:16" ht="31.2" x14ac:dyDescent="0.25">
      <c r="A93" s="3254" t="s">
        <v>8</v>
      </c>
      <c r="B93" s="3256" t="s">
        <v>8</v>
      </c>
      <c r="C93" s="3258" t="s">
        <v>6</v>
      </c>
      <c r="D93" s="594"/>
      <c r="E93" s="3260" t="s">
        <v>497</v>
      </c>
      <c r="F93" s="3140" t="s">
        <v>62</v>
      </c>
      <c r="G93" s="3249" t="s">
        <v>248</v>
      </c>
      <c r="H93" s="530" t="s">
        <v>48</v>
      </c>
      <c r="I93" s="531">
        <v>58</v>
      </c>
      <c r="J93" s="532">
        <v>40</v>
      </c>
      <c r="K93" s="533">
        <v>40</v>
      </c>
      <c r="L93" s="640" t="s">
        <v>498</v>
      </c>
      <c r="M93" s="616" t="s">
        <v>71</v>
      </c>
      <c r="N93" s="642">
        <v>1.4999999999999999E-2</v>
      </c>
      <c r="O93" s="642">
        <v>1.7000000000000001E-2</v>
      </c>
      <c r="P93" s="643">
        <v>1.9E-2</v>
      </c>
    </row>
    <row r="94" spans="1:16" ht="23.4" customHeight="1" thickBot="1" x14ac:dyDescent="0.3">
      <c r="A94" s="3284"/>
      <c r="B94" s="3242"/>
      <c r="C94" s="3303"/>
      <c r="D94" s="600"/>
      <c r="E94" s="3262"/>
      <c r="F94" s="3141"/>
      <c r="G94" s="3248"/>
      <c r="H94" s="644" t="s">
        <v>7</v>
      </c>
      <c r="I94" s="645">
        <f>I93*1</f>
        <v>58</v>
      </c>
      <c r="J94" s="645">
        <f t="shared" ref="J94:K94" si="11">J93*1</f>
        <v>40</v>
      </c>
      <c r="K94" s="645">
        <f t="shared" si="11"/>
        <v>40</v>
      </c>
      <c r="L94" s="659"/>
      <c r="M94" s="660"/>
      <c r="N94" s="603"/>
      <c r="O94" s="603"/>
      <c r="P94" s="604"/>
    </row>
    <row r="95" spans="1:16" ht="15.6" customHeight="1" x14ac:dyDescent="0.25">
      <c r="A95" s="3239" t="s">
        <v>8</v>
      </c>
      <c r="B95" s="3256" t="s">
        <v>8</v>
      </c>
      <c r="C95" s="3243" t="s">
        <v>8</v>
      </c>
      <c r="D95" s="594"/>
      <c r="E95" s="3260" t="s">
        <v>499</v>
      </c>
      <c r="F95" s="3140" t="s">
        <v>62</v>
      </c>
      <c r="G95" s="3249" t="s">
        <v>248</v>
      </c>
      <c r="H95" s="530" t="s">
        <v>48</v>
      </c>
      <c r="I95" s="2572">
        <v>2836</v>
      </c>
      <c r="J95" s="532">
        <v>4700</v>
      </c>
      <c r="K95" s="533">
        <v>4700</v>
      </c>
      <c r="L95" s="674" t="s">
        <v>503</v>
      </c>
      <c r="M95" s="682" t="s">
        <v>236</v>
      </c>
      <c r="N95" s="611"/>
      <c r="O95" s="611"/>
      <c r="P95" s="1122"/>
    </row>
    <row r="96" spans="1:16" ht="15.6" customHeight="1" x14ac:dyDescent="0.25">
      <c r="A96" s="3279"/>
      <c r="B96" s="3257"/>
      <c r="C96" s="3280"/>
      <c r="D96" s="596"/>
      <c r="E96" s="3261"/>
      <c r="F96" s="3157"/>
      <c r="G96" s="3266"/>
      <c r="H96" s="542" t="s">
        <v>57</v>
      </c>
      <c r="I96" s="849">
        <v>20.9</v>
      </c>
      <c r="J96" s="803"/>
      <c r="K96" s="804"/>
      <c r="L96" s="1655"/>
      <c r="M96" s="1656"/>
      <c r="N96" s="1110"/>
      <c r="O96" s="1110"/>
      <c r="P96" s="1133"/>
    </row>
    <row r="97" spans="1:16" ht="28.2" customHeight="1" thickBot="1" x14ac:dyDescent="0.3">
      <c r="A97" s="655"/>
      <c r="B97" s="3242"/>
      <c r="C97" s="675"/>
      <c r="D97" s="600"/>
      <c r="E97" s="3262"/>
      <c r="F97" s="3141"/>
      <c r="G97" s="3248"/>
      <c r="H97" s="644" t="s">
        <v>7</v>
      </c>
      <c r="I97" s="645">
        <f>SUM(I95:I96)</f>
        <v>2856.9</v>
      </c>
      <c r="J97" s="645">
        <f>SUM(J95:J96)</f>
        <v>4700</v>
      </c>
      <c r="K97" s="645">
        <f>SUM(K95:K96)</f>
        <v>4700</v>
      </c>
      <c r="L97" s="1657"/>
      <c r="M97" s="1658"/>
      <c r="N97" s="1116"/>
      <c r="O97" s="1116"/>
      <c r="P97" s="1119"/>
    </row>
    <row r="98" spans="1:16" ht="15.6" customHeight="1" x14ac:dyDescent="0.25">
      <c r="A98" s="3239"/>
      <c r="B98" s="3241"/>
      <c r="C98" s="3243"/>
      <c r="D98" s="594"/>
      <c r="E98" s="3245" t="s">
        <v>507</v>
      </c>
      <c r="F98" s="3369"/>
      <c r="G98" s="3334"/>
      <c r="H98" s="1172"/>
      <c r="I98" s="1173"/>
      <c r="J98" s="1174"/>
      <c r="K98" s="1184"/>
      <c r="L98" s="676" t="s">
        <v>508</v>
      </c>
      <c r="M98" s="654" t="s">
        <v>69</v>
      </c>
      <c r="N98" s="1127"/>
      <c r="O98" s="1127"/>
      <c r="P98" s="1122"/>
    </row>
    <row r="99" spans="1:16" ht="15.6" customHeight="1" thickBot="1" x14ac:dyDescent="0.3">
      <c r="A99" s="3240"/>
      <c r="B99" s="3242"/>
      <c r="C99" s="3244"/>
      <c r="D99" s="746"/>
      <c r="E99" s="3246"/>
      <c r="F99" s="3141"/>
      <c r="G99" s="3368"/>
      <c r="H99" s="1185"/>
      <c r="I99" s="1186"/>
      <c r="J99" s="1187"/>
      <c r="K99" s="1188"/>
      <c r="L99" s="677" t="s">
        <v>500</v>
      </c>
      <c r="M99" s="617" t="s">
        <v>436</v>
      </c>
      <c r="N99" s="780">
        <v>700</v>
      </c>
      <c r="O99" s="780">
        <v>700</v>
      </c>
      <c r="P99" s="781">
        <v>700</v>
      </c>
    </row>
    <row r="100" spans="1:16" ht="15.6" customHeight="1" thickBot="1" x14ac:dyDescent="0.3">
      <c r="A100" s="1042"/>
      <c r="B100" s="3186"/>
      <c r="C100" s="3028"/>
      <c r="D100" s="1022"/>
      <c r="E100" s="3366" t="s">
        <v>509</v>
      </c>
      <c r="F100" s="3367"/>
      <c r="G100" s="3335"/>
      <c r="H100" s="1181"/>
      <c r="I100" s="1182"/>
      <c r="J100" s="1182"/>
      <c r="K100" s="1183"/>
      <c r="L100" s="678" t="s">
        <v>501</v>
      </c>
      <c r="M100" s="634" t="s">
        <v>502</v>
      </c>
      <c r="N100" s="1076">
        <v>13350</v>
      </c>
      <c r="O100" s="1076">
        <v>14000</v>
      </c>
      <c r="P100" s="1077">
        <v>14000</v>
      </c>
    </row>
    <row r="101" spans="1:16" ht="19.2" customHeight="1" thickBot="1" x14ac:dyDescent="0.3">
      <c r="A101" s="1042"/>
      <c r="B101" s="3025"/>
      <c r="C101" s="3028"/>
      <c r="D101" s="1022"/>
      <c r="E101" s="3366"/>
      <c r="F101" s="3335"/>
      <c r="G101" s="3368"/>
      <c r="H101" s="1175"/>
      <c r="I101" s="802"/>
      <c r="J101" s="803"/>
      <c r="K101" s="1176"/>
      <c r="L101" s="679" t="s">
        <v>510</v>
      </c>
      <c r="M101" s="680" t="s">
        <v>502</v>
      </c>
      <c r="N101" s="837">
        <v>525</v>
      </c>
      <c r="O101" s="837">
        <v>600</v>
      </c>
      <c r="P101" s="1775">
        <v>600</v>
      </c>
    </row>
    <row r="102" spans="1:16" ht="32.4" customHeight="1" thickBot="1" x14ac:dyDescent="0.3">
      <c r="A102" s="919"/>
      <c r="B102" s="931"/>
      <c r="C102" s="2583"/>
      <c r="D102" s="2584"/>
      <c r="E102" s="828" t="s">
        <v>511</v>
      </c>
      <c r="F102" s="2585"/>
      <c r="G102" s="2586"/>
      <c r="H102" s="2056"/>
      <c r="I102" s="2587"/>
      <c r="J102" s="2588"/>
      <c r="K102" s="2589"/>
      <c r="L102" s="681" t="s">
        <v>512</v>
      </c>
      <c r="M102" s="623" t="s">
        <v>69</v>
      </c>
      <c r="N102" s="837">
        <v>2900</v>
      </c>
      <c r="O102" s="837">
        <v>3000</v>
      </c>
      <c r="P102" s="1775">
        <v>3000</v>
      </c>
    </row>
    <row r="103" spans="1:16" ht="15.6" customHeight="1" x14ac:dyDescent="0.25">
      <c r="A103" s="3021"/>
      <c r="B103" s="3024"/>
      <c r="C103" s="3027"/>
      <c r="D103" s="1021"/>
      <c r="E103" s="3245" t="s">
        <v>513</v>
      </c>
      <c r="F103" s="3247"/>
      <c r="G103" s="3249"/>
      <c r="H103" s="530"/>
      <c r="I103" s="531"/>
      <c r="J103" s="532"/>
      <c r="K103" s="690"/>
      <c r="L103" s="2581" t="s">
        <v>503</v>
      </c>
      <c r="M103" s="654" t="s">
        <v>236</v>
      </c>
      <c r="N103" s="1764">
        <v>175</v>
      </c>
      <c r="O103" s="641">
        <v>175</v>
      </c>
      <c r="P103" s="787">
        <v>180</v>
      </c>
    </row>
    <row r="104" spans="1:16" ht="15.6" customHeight="1" x14ac:dyDescent="0.25">
      <c r="A104" s="3022"/>
      <c r="B104" s="3025"/>
      <c r="C104" s="3028"/>
      <c r="D104" s="1022"/>
      <c r="E104" s="3366"/>
      <c r="F104" s="3266"/>
      <c r="G104" s="3266"/>
      <c r="H104" s="542"/>
      <c r="I104" s="581"/>
      <c r="J104" s="597"/>
      <c r="K104" s="698"/>
      <c r="L104" s="674" t="s">
        <v>504</v>
      </c>
      <c r="M104" s="672" t="s">
        <v>505</v>
      </c>
      <c r="N104" s="1704">
        <v>420</v>
      </c>
      <c r="O104" s="1704">
        <v>430</v>
      </c>
      <c r="P104" s="1712">
        <v>440</v>
      </c>
    </row>
    <row r="105" spans="1:16" ht="15.6" customHeight="1" x14ac:dyDescent="0.25">
      <c r="A105" s="3022"/>
      <c r="B105" s="3025"/>
      <c r="C105" s="3028"/>
      <c r="D105" s="1022"/>
      <c r="E105" s="3366"/>
      <c r="F105" s="3266"/>
      <c r="G105" s="3266"/>
      <c r="H105" s="542"/>
      <c r="I105" s="581"/>
      <c r="J105" s="597"/>
      <c r="K105" s="698"/>
      <c r="L105" s="674" t="s">
        <v>506</v>
      </c>
      <c r="M105" s="595" t="s">
        <v>69</v>
      </c>
      <c r="N105" s="1704">
        <v>21</v>
      </c>
      <c r="O105" s="1704">
        <v>21</v>
      </c>
      <c r="P105" s="1712">
        <v>21</v>
      </c>
    </row>
    <row r="106" spans="1:16" ht="21" customHeight="1" thickBot="1" x14ac:dyDescent="0.3">
      <c r="A106" s="3451"/>
      <c r="B106" s="3103"/>
      <c r="C106" s="3452"/>
      <c r="D106" s="2582"/>
      <c r="E106" s="601"/>
      <c r="F106" s="3248"/>
      <c r="G106" s="3248"/>
      <c r="H106" s="1177"/>
      <c r="I106" s="1178"/>
      <c r="J106" s="1179"/>
      <c r="K106" s="1180"/>
      <c r="L106" s="614" t="s">
        <v>508</v>
      </c>
      <c r="M106" s="593" t="s">
        <v>69</v>
      </c>
      <c r="N106" s="1776">
        <v>690</v>
      </c>
      <c r="O106" s="1776">
        <v>745</v>
      </c>
      <c r="P106" s="781">
        <v>750</v>
      </c>
    </row>
    <row r="107" spans="1:16" ht="15.6" customHeight="1" x14ac:dyDescent="0.25">
      <c r="A107" s="3011"/>
      <c r="B107" s="3102"/>
      <c r="C107" s="3104"/>
      <c r="D107" s="1021"/>
      <c r="E107" s="3245" t="s">
        <v>514</v>
      </c>
      <c r="F107" s="3249"/>
      <c r="G107" s="3249"/>
      <c r="H107" s="530"/>
      <c r="I107" s="531"/>
      <c r="J107" s="532"/>
      <c r="K107" s="690"/>
      <c r="L107" s="3358" t="s">
        <v>515</v>
      </c>
      <c r="M107" s="3362" t="s">
        <v>69</v>
      </c>
      <c r="N107" s="3307">
        <v>12</v>
      </c>
      <c r="O107" s="3307">
        <v>12</v>
      </c>
      <c r="P107" s="3276">
        <v>12</v>
      </c>
    </row>
    <row r="108" spans="1:16" ht="15.6" customHeight="1" x14ac:dyDescent="0.25">
      <c r="A108" s="3101"/>
      <c r="B108" s="3025"/>
      <c r="C108" s="3105"/>
      <c r="D108" s="1022"/>
      <c r="E108" s="3366"/>
      <c r="F108" s="3266"/>
      <c r="G108" s="3266"/>
      <c r="H108" s="542"/>
      <c r="I108" s="581"/>
      <c r="J108" s="597"/>
      <c r="K108" s="698"/>
      <c r="L108" s="3365"/>
      <c r="M108" s="3363"/>
      <c r="N108" s="3301"/>
      <c r="O108" s="3301"/>
      <c r="P108" s="3277"/>
    </row>
    <row r="109" spans="1:16" ht="34.950000000000003" customHeight="1" thickBot="1" x14ac:dyDescent="0.3">
      <c r="A109" s="3101"/>
      <c r="B109" s="3025"/>
      <c r="C109" s="3105"/>
      <c r="D109" s="1022"/>
      <c r="E109" s="3366"/>
      <c r="F109" s="3266"/>
      <c r="G109" s="3266"/>
      <c r="H109" s="542"/>
      <c r="I109" s="581"/>
      <c r="J109" s="597"/>
      <c r="K109" s="698"/>
      <c r="L109" s="3365"/>
      <c r="M109" s="3363"/>
      <c r="N109" s="3301"/>
      <c r="O109" s="3301"/>
      <c r="P109" s="3277"/>
    </row>
    <row r="110" spans="1:16" ht="34.950000000000003" customHeight="1" thickBot="1" x14ac:dyDescent="0.3">
      <c r="A110" s="1135"/>
      <c r="B110" s="1136"/>
      <c r="C110" s="1137"/>
      <c r="D110" s="1138"/>
      <c r="E110" s="686" t="s">
        <v>516</v>
      </c>
      <c r="F110" s="1057"/>
      <c r="G110" s="689"/>
      <c r="H110" s="530"/>
      <c r="I110" s="531"/>
      <c r="J110" s="532"/>
      <c r="K110" s="690"/>
      <c r="L110" s="687" t="s">
        <v>517</v>
      </c>
      <c r="M110" s="623" t="s">
        <v>69</v>
      </c>
      <c r="N110" s="837">
        <v>50</v>
      </c>
      <c r="O110" s="837">
        <v>100</v>
      </c>
      <c r="P110" s="1775">
        <v>100</v>
      </c>
    </row>
    <row r="111" spans="1:16" ht="15.6" customHeight="1" x14ac:dyDescent="0.25">
      <c r="A111" s="3352"/>
      <c r="B111" s="3354"/>
      <c r="C111" s="3356"/>
      <c r="D111" s="1139"/>
      <c r="E111" s="3245" t="s">
        <v>518</v>
      </c>
      <c r="F111" s="3249"/>
      <c r="G111" s="3249"/>
      <c r="H111" s="530"/>
      <c r="I111" s="531"/>
      <c r="J111" s="532"/>
      <c r="K111" s="690"/>
      <c r="L111" s="3358" t="s">
        <v>519</v>
      </c>
      <c r="M111" s="3362" t="s">
        <v>69</v>
      </c>
      <c r="N111" s="3307">
        <v>20</v>
      </c>
      <c r="O111" s="3307">
        <v>35</v>
      </c>
      <c r="P111" s="3276">
        <v>35</v>
      </c>
    </row>
    <row r="112" spans="1:16" ht="33.6" customHeight="1" thickBot="1" x14ac:dyDescent="0.3">
      <c r="A112" s="3353"/>
      <c r="B112" s="3355"/>
      <c r="C112" s="3357"/>
      <c r="D112" s="1779"/>
      <c r="E112" s="3246"/>
      <c r="F112" s="3248"/>
      <c r="G112" s="3248"/>
      <c r="H112" s="1177"/>
      <c r="I112" s="587"/>
      <c r="J112" s="1179"/>
      <c r="K112" s="1180"/>
      <c r="L112" s="3359"/>
      <c r="M112" s="3364"/>
      <c r="N112" s="3360"/>
      <c r="O112" s="3360"/>
      <c r="P112" s="3361"/>
    </row>
    <row r="113" spans="1:16" ht="32.4" customHeight="1" thickBot="1" x14ac:dyDescent="0.3">
      <c r="A113" s="1095"/>
      <c r="B113" s="1096"/>
      <c r="C113" s="1190"/>
      <c r="D113" s="1134"/>
      <c r="E113" s="685" t="s">
        <v>520</v>
      </c>
      <c r="F113" s="1059"/>
      <c r="G113" s="1189"/>
      <c r="H113" s="536"/>
      <c r="I113" s="537"/>
      <c r="J113" s="538"/>
      <c r="K113" s="694"/>
      <c r="L113" s="691" t="s">
        <v>521</v>
      </c>
      <c r="M113" s="541" t="s">
        <v>69</v>
      </c>
      <c r="N113" s="683">
        <v>30</v>
      </c>
      <c r="O113" s="683">
        <v>30</v>
      </c>
      <c r="P113" s="684">
        <v>30</v>
      </c>
    </row>
    <row r="114" spans="1:16" ht="15.6" customHeight="1" x14ac:dyDescent="0.25">
      <c r="A114" s="3332" t="s">
        <v>8</v>
      </c>
      <c r="B114" s="3334" t="s">
        <v>8</v>
      </c>
      <c r="C114" s="3336" t="s">
        <v>49</v>
      </c>
      <c r="D114" s="3338"/>
      <c r="E114" s="3260" t="s">
        <v>656</v>
      </c>
      <c r="F114" s="3140" t="s">
        <v>62</v>
      </c>
      <c r="G114" s="3249" t="s">
        <v>248</v>
      </c>
      <c r="H114" s="530" t="s">
        <v>48</v>
      </c>
      <c r="I114" s="572">
        <v>850</v>
      </c>
      <c r="J114" s="531">
        <v>1370</v>
      </c>
      <c r="K114" s="690">
        <v>1370</v>
      </c>
      <c r="L114" s="693" t="s">
        <v>522</v>
      </c>
      <c r="M114" s="610" t="s">
        <v>76</v>
      </c>
      <c r="N114" s="641">
        <v>4</v>
      </c>
      <c r="O114" s="641">
        <v>4</v>
      </c>
      <c r="P114" s="641">
        <v>4</v>
      </c>
    </row>
    <row r="115" spans="1:16" ht="15.6" x14ac:dyDescent="0.25">
      <c r="A115" s="3333"/>
      <c r="B115" s="3335"/>
      <c r="C115" s="3337"/>
      <c r="D115" s="3339"/>
      <c r="E115" s="3261"/>
      <c r="F115" s="3157"/>
      <c r="G115" s="3266"/>
      <c r="H115" s="542" t="s">
        <v>56</v>
      </c>
      <c r="I115" s="700"/>
      <c r="J115" s="537"/>
      <c r="K115" s="694"/>
      <c r="L115" s="695" t="s">
        <v>523</v>
      </c>
      <c r="M115" s="696" t="s">
        <v>76</v>
      </c>
      <c r="N115" s="1780">
        <v>2</v>
      </c>
      <c r="O115" s="1780">
        <v>2</v>
      </c>
      <c r="P115" s="1780">
        <v>2</v>
      </c>
    </row>
    <row r="116" spans="1:16" ht="15.6" x14ac:dyDescent="0.25">
      <c r="A116" s="3333"/>
      <c r="B116" s="3335"/>
      <c r="C116" s="3337"/>
      <c r="D116" s="3339"/>
      <c r="E116" s="3261"/>
      <c r="F116" s="3157"/>
      <c r="G116" s="3266"/>
      <c r="H116" s="542" t="s">
        <v>57</v>
      </c>
      <c r="I116" s="2001">
        <v>36.9</v>
      </c>
      <c r="J116" s="537"/>
      <c r="K116" s="694"/>
      <c r="L116" s="695" t="s">
        <v>524</v>
      </c>
      <c r="M116" s="696" t="s">
        <v>76</v>
      </c>
      <c r="N116" s="1780">
        <v>3</v>
      </c>
      <c r="O116" s="1780">
        <v>3</v>
      </c>
      <c r="P116" s="1780">
        <v>3</v>
      </c>
    </row>
    <row r="117" spans="1:16" ht="15.6" customHeight="1" x14ac:dyDescent="0.25">
      <c r="A117" s="3333"/>
      <c r="B117" s="3335"/>
      <c r="C117" s="3337"/>
      <c r="D117" s="3339"/>
      <c r="E117" s="3261"/>
      <c r="F117" s="3157"/>
      <c r="G117" s="3266"/>
      <c r="H117" s="542"/>
      <c r="I117" s="537"/>
      <c r="J117" s="537"/>
      <c r="K117" s="694"/>
      <c r="L117" s="695" t="s">
        <v>525</v>
      </c>
      <c r="M117" s="696" t="s">
        <v>69</v>
      </c>
      <c r="N117" s="1780">
        <v>48</v>
      </c>
      <c r="O117" s="1780">
        <v>48</v>
      </c>
      <c r="P117" s="1780">
        <v>48</v>
      </c>
    </row>
    <row r="118" spans="1:16" ht="15.6" customHeight="1" x14ac:dyDescent="0.25">
      <c r="A118" s="3333"/>
      <c r="B118" s="3335"/>
      <c r="C118" s="3337"/>
      <c r="D118" s="3339"/>
      <c r="E118" s="3261"/>
      <c r="F118" s="3157"/>
      <c r="G118" s="3266"/>
      <c r="H118" s="697"/>
      <c r="I118" s="581"/>
      <c r="J118" s="581"/>
      <c r="K118" s="698"/>
      <c r="L118" s="695" t="s">
        <v>526</v>
      </c>
      <c r="M118" s="696" t="s">
        <v>69</v>
      </c>
      <c r="N118" s="1780">
        <v>42</v>
      </c>
      <c r="O118" s="1780">
        <v>42</v>
      </c>
      <c r="P118" s="1780">
        <v>42</v>
      </c>
    </row>
    <row r="119" spans="1:16" ht="15.6" customHeight="1" x14ac:dyDescent="0.25">
      <c r="A119" s="3333"/>
      <c r="B119" s="3335"/>
      <c r="C119" s="3337"/>
      <c r="D119" s="3339"/>
      <c r="E119" s="3261"/>
      <c r="F119" s="3157"/>
      <c r="G119" s="3266"/>
      <c r="H119" s="699"/>
      <c r="I119" s="700"/>
      <c r="J119" s="700"/>
      <c r="K119" s="701"/>
      <c r="L119" s="695" t="s">
        <v>527</v>
      </c>
      <c r="M119" s="696" t="s">
        <v>69</v>
      </c>
      <c r="N119" s="1780">
        <v>2</v>
      </c>
      <c r="O119" s="1780">
        <v>2</v>
      </c>
      <c r="P119" s="1710">
        <v>2</v>
      </c>
    </row>
    <row r="120" spans="1:16" ht="31.8" thickBot="1" x14ac:dyDescent="0.3">
      <c r="A120" s="702"/>
      <c r="B120" s="703"/>
      <c r="C120" s="704"/>
      <c r="D120" s="3340"/>
      <c r="E120" s="3262"/>
      <c r="F120" s="3141"/>
      <c r="G120" s="3248"/>
      <c r="H120" s="705" t="s">
        <v>7</v>
      </c>
      <c r="I120" s="706">
        <f>SUM(I114:I119)</f>
        <v>886.9</v>
      </c>
      <c r="J120" s="706">
        <f t="shared" ref="J120:K120" si="12">SUM(J114:J119)</f>
        <v>1370</v>
      </c>
      <c r="K120" s="707">
        <f t="shared" si="12"/>
        <v>1370</v>
      </c>
      <c r="L120" s="708" t="s">
        <v>528</v>
      </c>
      <c r="M120" s="709" t="s">
        <v>69</v>
      </c>
      <c r="N120" s="1781">
        <v>1</v>
      </c>
      <c r="O120" s="1781">
        <v>1</v>
      </c>
      <c r="P120" s="671">
        <v>1</v>
      </c>
    </row>
    <row r="121" spans="1:16" ht="21" customHeight="1" x14ac:dyDescent="0.25">
      <c r="A121" s="3322"/>
      <c r="B121" s="3324"/>
      <c r="C121" s="3326"/>
      <c r="D121" s="1140"/>
      <c r="E121" s="3328" t="s">
        <v>657</v>
      </c>
      <c r="F121" s="3330"/>
      <c r="G121" s="3330"/>
      <c r="H121" s="3341"/>
      <c r="I121" s="3343"/>
      <c r="J121" s="3343"/>
      <c r="K121" s="3345"/>
      <c r="L121" s="710" t="s">
        <v>529</v>
      </c>
      <c r="M121" s="711" t="s">
        <v>69</v>
      </c>
      <c r="N121" s="1782">
        <v>1</v>
      </c>
      <c r="O121" s="1782">
        <v>2</v>
      </c>
      <c r="P121" s="1783">
        <v>2</v>
      </c>
    </row>
    <row r="122" spans="1:16" ht="21" customHeight="1" thickBot="1" x14ac:dyDescent="0.3">
      <c r="A122" s="3323"/>
      <c r="B122" s="3325"/>
      <c r="C122" s="3327"/>
      <c r="D122" s="1141"/>
      <c r="E122" s="3329"/>
      <c r="F122" s="3331"/>
      <c r="G122" s="3331"/>
      <c r="H122" s="3342"/>
      <c r="I122" s="3344"/>
      <c r="J122" s="3344"/>
      <c r="K122" s="3346"/>
      <c r="L122" s="712" t="s">
        <v>530</v>
      </c>
      <c r="M122" s="713" t="s">
        <v>76</v>
      </c>
      <c r="N122" s="1784">
        <v>31</v>
      </c>
      <c r="O122" s="1784">
        <v>33</v>
      </c>
      <c r="P122" s="1785">
        <v>35</v>
      </c>
    </row>
    <row r="123" spans="1:16" ht="37.200000000000003" customHeight="1" thickBot="1" x14ac:dyDescent="0.3">
      <c r="A123" s="1142"/>
      <c r="B123" s="1143"/>
      <c r="C123" s="1144"/>
      <c r="D123" s="1145"/>
      <c r="E123" s="692" t="s">
        <v>658</v>
      </c>
      <c r="F123" s="714"/>
      <c r="G123" s="714"/>
      <c r="H123" s="715"/>
      <c r="I123" s="716"/>
      <c r="J123" s="716"/>
      <c r="K123" s="717"/>
      <c r="L123" s="718" t="s">
        <v>531</v>
      </c>
      <c r="M123" s="719" t="s">
        <v>69</v>
      </c>
      <c r="N123" s="1786">
        <v>92</v>
      </c>
      <c r="O123" s="1786">
        <v>92</v>
      </c>
      <c r="P123" s="1787">
        <v>92</v>
      </c>
    </row>
    <row r="124" spans="1:16" ht="40.950000000000003" customHeight="1" thickBot="1" x14ac:dyDescent="0.3">
      <c r="A124" s="1146"/>
      <c r="B124" s="1147"/>
      <c r="C124" s="1148"/>
      <c r="D124" s="1149"/>
      <c r="E124" s="692" t="s">
        <v>659</v>
      </c>
      <c r="F124" s="714"/>
      <c r="G124" s="714"/>
      <c r="H124" s="715"/>
      <c r="I124" s="716"/>
      <c r="J124" s="716"/>
      <c r="K124" s="717"/>
      <c r="L124" s="718" t="s">
        <v>532</v>
      </c>
      <c r="M124" s="719" t="s">
        <v>69</v>
      </c>
      <c r="N124" s="1786">
        <v>45</v>
      </c>
      <c r="O124" s="1786">
        <v>47</v>
      </c>
      <c r="P124" s="1787">
        <v>47</v>
      </c>
    </row>
    <row r="125" spans="1:16" ht="32.4" customHeight="1" thickBot="1" x14ac:dyDescent="0.3">
      <c r="A125" s="1791"/>
      <c r="B125" s="1792"/>
      <c r="C125" s="1793"/>
      <c r="D125" s="1794"/>
      <c r="E125" s="1795" t="s">
        <v>660</v>
      </c>
      <c r="F125" s="714"/>
      <c r="G125" s="714"/>
      <c r="H125" s="715"/>
      <c r="I125" s="716"/>
      <c r="J125" s="716"/>
      <c r="K125" s="717"/>
      <c r="L125" s="725" t="s">
        <v>533</v>
      </c>
      <c r="M125" s="719" t="s">
        <v>69</v>
      </c>
      <c r="N125" s="1786">
        <v>1</v>
      </c>
      <c r="O125" s="1786">
        <v>1</v>
      </c>
      <c r="P125" s="1787">
        <v>1</v>
      </c>
    </row>
    <row r="126" spans="1:16" ht="35.4" customHeight="1" thickBot="1" x14ac:dyDescent="0.3">
      <c r="A126" s="1142"/>
      <c r="B126" s="1143"/>
      <c r="C126" s="1144"/>
      <c r="D126" s="1145"/>
      <c r="E126" s="720" t="s">
        <v>661</v>
      </c>
      <c r="F126" s="1049"/>
      <c r="G126" s="1049"/>
      <c r="H126" s="721"/>
      <c r="I126" s="722"/>
      <c r="J126" s="722"/>
      <c r="K126" s="723"/>
      <c r="L126" s="1788" t="s">
        <v>534</v>
      </c>
      <c r="M126" s="724"/>
      <c r="N126" s="1789" t="s">
        <v>66</v>
      </c>
      <c r="O126" s="1789" t="s">
        <v>66</v>
      </c>
      <c r="P126" s="1790" t="s">
        <v>66</v>
      </c>
    </row>
    <row r="127" spans="1:16" ht="21" customHeight="1" thickBot="1" x14ac:dyDescent="0.3">
      <c r="A127" s="726" t="s">
        <v>8</v>
      </c>
      <c r="B127" s="523" t="s">
        <v>8</v>
      </c>
      <c r="C127" s="1061"/>
      <c r="D127" s="3347" t="s">
        <v>31</v>
      </c>
      <c r="E127" s="3347"/>
      <c r="F127" s="3347"/>
      <c r="G127" s="3347"/>
      <c r="H127" s="3348"/>
      <c r="I127" s="559">
        <f>I94+I97+I120</f>
        <v>3801.8</v>
      </c>
      <c r="J127" s="559">
        <f>J94+J97+J120</f>
        <v>6110</v>
      </c>
      <c r="K127" s="559">
        <f>K94+K97+K120</f>
        <v>6110</v>
      </c>
      <c r="L127" s="1067"/>
      <c r="M127" s="1067"/>
      <c r="N127" s="1067"/>
      <c r="O127" s="1067"/>
      <c r="P127" s="1068"/>
    </row>
    <row r="128" spans="1:16" ht="27.6" customHeight="1" thickBot="1" x14ac:dyDescent="0.3">
      <c r="A128" s="727" t="s">
        <v>8</v>
      </c>
      <c r="B128" s="3349" t="s">
        <v>75</v>
      </c>
      <c r="C128" s="3350"/>
      <c r="D128" s="3350"/>
      <c r="E128" s="3350"/>
      <c r="F128" s="3350"/>
      <c r="G128" s="3350"/>
      <c r="H128" s="3351"/>
      <c r="I128" s="728">
        <f>I89+I127</f>
        <v>3826.8</v>
      </c>
      <c r="J128" s="728">
        <f>J89+J127</f>
        <v>6120</v>
      </c>
      <c r="K128" s="728">
        <f>K89+K127</f>
        <v>6120</v>
      </c>
      <c r="L128" s="729"/>
      <c r="M128" s="729"/>
      <c r="N128" s="729"/>
      <c r="O128" s="729"/>
      <c r="P128" s="730"/>
    </row>
    <row r="129" spans="1:16" ht="25.8" customHeight="1" thickBot="1" x14ac:dyDescent="0.35">
      <c r="A129" s="513" t="s">
        <v>49</v>
      </c>
      <c r="B129" s="473" t="s">
        <v>535</v>
      </c>
      <c r="C129" s="731"/>
      <c r="D129" s="731"/>
      <c r="E129" s="731"/>
      <c r="F129" s="731"/>
      <c r="G129" s="731"/>
      <c r="H129" s="732"/>
      <c r="I129" s="733"/>
      <c r="J129" s="733"/>
      <c r="K129" s="733"/>
      <c r="L129" s="734"/>
      <c r="M129" s="734"/>
      <c r="N129" s="734"/>
      <c r="O129" s="734"/>
      <c r="P129" s="735"/>
    </row>
    <row r="130" spans="1:16" ht="21" customHeight="1" thickBot="1" x14ac:dyDescent="0.3">
      <c r="A130" s="1073" t="s">
        <v>49</v>
      </c>
      <c r="B130" s="1150"/>
      <c r="C130" s="736"/>
      <c r="D130" s="736"/>
      <c r="E130" s="736"/>
      <c r="F130" s="736"/>
      <c r="G130" s="736"/>
      <c r="H130" s="736"/>
      <c r="I130" s="737"/>
      <c r="J130" s="737"/>
      <c r="K130" s="738"/>
      <c r="L130" s="739" t="s">
        <v>536</v>
      </c>
      <c r="M130" s="740" t="s">
        <v>537</v>
      </c>
      <c r="N130" s="741" t="s">
        <v>538</v>
      </c>
      <c r="O130" s="742"/>
      <c r="P130" s="743"/>
    </row>
    <row r="131" spans="1:16" ht="16.95" customHeight="1" thickBot="1" x14ac:dyDescent="0.3">
      <c r="A131" s="3314" t="s">
        <v>49</v>
      </c>
      <c r="B131" s="2590"/>
      <c r="C131" s="3316" t="s">
        <v>262</v>
      </c>
      <c r="D131" s="3317"/>
      <c r="E131" s="3317"/>
      <c r="F131" s="3317"/>
      <c r="G131" s="3317"/>
      <c r="H131" s="3317"/>
      <c r="I131" s="3317"/>
      <c r="J131" s="3317"/>
      <c r="K131" s="3317"/>
      <c r="L131" s="3317"/>
      <c r="M131" s="3317"/>
      <c r="N131" s="3317"/>
      <c r="O131" s="3317"/>
      <c r="P131" s="3318"/>
    </row>
    <row r="132" spans="1:16" ht="15.6" customHeight="1" thickBot="1" x14ac:dyDescent="0.35">
      <c r="A132" s="3315"/>
      <c r="B132" s="1153"/>
      <c r="C132" s="3319"/>
      <c r="D132" s="3320"/>
      <c r="E132" s="3320"/>
      <c r="F132" s="3320"/>
      <c r="G132" s="3320"/>
      <c r="H132" s="3320"/>
      <c r="I132" s="3320"/>
      <c r="J132" s="3320"/>
      <c r="K132" s="3321"/>
      <c r="L132" s="744"/>
      <c r="M132" s="1151"/>
      <c r="N132" s="1151"/>
      <c r="O132" s="1151"/>
      <c r="P132" s="1152"/>
    </row>
    <row r="133" spans="1:16" ht="33" customHeight="1" x14ac:dyDescent="0.25">
      <c r="A133" s="3297" t="s">
        <v>49</v>
      </c>
      <c r="B133" s="3256" t="s">
        <v>6</v>
      </c>
      <c r="C133" s="663" t="s">
        <v>6</v>
      </c>
      <c r="D133" s="594"/>
      <c r="E133" s="3260" t="s">
        <v>539</v>
      </c>
      <c r="F133" s="3140" t="s">
        <v>62</v>
      </c>
      <c r="G133" s="3249" t="s">
        <v>248</v>
      </c>
      <c r="H133" s="530" t="s">
        <v>48</v>
      </c>
      <c r="I133" s="2572">
        <v>573</v>
      </c>
      <c r="J133" s="531">
        <v>1100</v>
      </c>
      <c r="K133" s="533">
        <v>1100</v>
      </c>
      <c r="L133" s="1800" t="s">
        <v>540</v>
      </c>
      <c r="M133" s="1063" t="s">
        <v>236</v>
      </c>
      <c r="N133" s="641">
        <f>SUM(N141:N152)</f>
        <v>3.82</v>
      </c>
      <c r="O133" s="641">
        <f>SUM(O141:O152)</f>
        <v>3.74</v>
      </c>
      <c r="P133" s="787">
        <f>SUM(P141:P152)</f>
        <v>3.4600000000000004</v>
      </c>
    </row>
    <row r="134" spans="1:16" ht="15.6" customHeight="1" x14ac:dyDescent="0.25">
      <c r="A134" s="3298"/>
      <c r="B134" s="3257"/>
      <c r="C134" s="651"/>
      <c r="D134" s="596"/>
      <c r="E134" s="3261"/>
      <c r="F134" s="3157"/>
      <c r="G134" s="3266"/>
      <c r="H134" s="536" t="s">
        <v>56</v>
      </c>
      <c r="I134" s="700"/>
      <c r="J134" s="537"/>
      <c r="K134" s="694"/>
      <c r="L134" s="3268" t="s">
        <v>541</v>
      </c>
      <c r="M134" s="3271" t="s">
        <v>69</v>
      </c>
      <c r="N134" s="3301">
        <v>1</v>
      </c>
      <c r="O134" s="3301">
        <v>1</v>
      </c>
      <c r="P134" s="3277">
        <v>1</v>
      </c>
    </row>
    <row r="135" spans="1:16" ht="15.6" x14ac:dyDescent="0.25">
      <c r="A135" s="3298"/>
      <c r="B135" s="3257"/>
      <c r="C135" s="651"/>
      <c r="D135" s="596"/>
      <c r="E135" s="3261"/>
      <c r="F135" s="3157"/>
      <c r="G135" s="3266"/>
      <c r="H135" s="573" t="s">
        <v>437</v>
      </c>
      <c r="I135" s="2571">
        <v>4097.3</v>
      </c>
      <c r="J135" s="537">
        <v>4000</v>
      </c>
      <c r="K135" s="694">
        <v>4000</v>
      </c>
      <c r="L135" s="3299"/>
      <c r="M135" s="3271"/>
      <c r="N135" s="3301"/>
      <c r="O135" s="3301"/>
      <c r="P135" s="3277"/>
    </row>
    <row r="136" spans="1:16" ht="36.6" customHeight="1" x14ac:dyDescent="0.25">
      <c r="A136" s="3298"/>
      <c r="B136" s="3257"/>
      <c r="C136" s="651"/>
      <c r="D136" s="596"/>
      <c r="E136" s="3261"/>
      <c r="F136" s="3157"/>
      <c r="G136" s="3266"/>
      <c r="H136" s="542" t="s">
        <v>57</v>
      </c>
      <c r="I136" s="2573">
        <v>214.3</v>
      </c>
      <c r="J136" s="537"/>
      <c r="K136" s="694"/>
      <c r="L136" s="3300"/>
      <c r="M136" s="3272"/>
      <c r="N136" s="3302"/>
      <c r="O136" s="3302"/>
      <c r="P136" s="3278"/>
    </row>
    <row r="137" spans="1:16" ht="15.6" x14ac:dyDescent="0.25">
      <c r="A137" s="1154"/>
      <c r="B137" s="1048"/>
      <c r="C137" s="651"/>
      <c r="D137" s="596"/>
      <c r="E137" s="3261"/>
      <c r="F137" s="3157"/>
      <c r="G137" s="3266"/>
      <c r="H137" s="582" t="s">
        <v>229</v>
      </c>
      <c r="I137" s="1191"/>
      <c r="J137" s="580"/>
      <c r="K137" s="2591"/>
      <c r="L137" s="1798"/>
      <c r="M137" s="1074"/>
      <c r="N137" s="1076"/>
      <c r="O137" s="1076"/>
      <c r="P137" s="1077"/>
    </row>
    <row r="138" spans="1:16" ht="16.95" customHeight="1" thickBot="1" x14ac:dyDescent="0.3">
      <c r="A138" s="1155"/>
      <c r="B138" s="1052"/>
      <c r="C138" s="657"/>
      <c r="D138" s="746"/>
      <c r="E138" s="3262"/>
      <c r="F138" s="3141"/>
      <c r="G138" s="3248"/>
      <c r="H138" s="644" t="s">
        <v>7</v>
      </c>
      <c r="I138" s="706">
        <f>SUM(I133:I137)</f>
        <v>4884.6000000000004</v>
      </c>
      <c r="J138" s="706">
        <f t="shared" ref="J138:K138" si="13">SUM(J133:J136)</f>
        <v>5100</v>
      </c>
      <c r="K138" s="706">
        <f t="shared" si="13"/>
        <v>5100</v>
      </c>
      <c r="L138" s="747"/>
      <c r="M138" s="1796"/>
      <c r="N138" s="1777"/>
      <c r="O138" s="1777"/>
      <c r="P138" s="1778"/>
    </row>
    <row r="139" spans="1:16" ht="32.4" customHeight="1" x14ac:dyDescent="0.25">
      <c r="A139" s="1876"/>
      <c r="B139" s="1877"/>
      <c r="C139" s="1878"/>
      <c r="D139" s="1879"/>
      <c r="E139" s="1880" t="s">
        <v>542</v>
      </c>
      <c r="F139" s="1881"/>
      <c r="G139" s="1882"/>
      <c r="H139" s="750"/>
      <c r="I139" s="1659"/>
      <c r="J139" s="1659"/>
      <c r="K139" s="1659"/>
      <c r="L139" s="1883" t="s">
        <v>543</v>
      </c>
      <c r="M139" s="1868" t="s">
        <v>236</v>
      </c>
      <c r="N139" s="641">
        <v>184.82</v>
      </c>
      <c r="O139" s="641">
        <v>186.48</v>
      </c>
      <c r="P139" s="787">
        <v>187.57</v>
      </c>
    </row>
    <row r="140" spans="1:16" ht="35.4" customHeight="1" x14ac:dyDescent="0.25">
      <c r="A140" s="1156"/>
      <c r="B140" s="1157"/>
      <c r="C140" s="1158"/>
      <c r="D140" s="1134"/>
      <c r="E140" s="755" t="s">
        <v>662</v>
      </c>
      <c r="F140" s="748"/>
      <c r="G140" s="749"/>
      <c r="H140" s="751"/>
      <c r="I140" s="752"/>
      <c r="J140" s="753"/>
      <c r="K140" s="753"/>
      <c r="L140" s="1799" t="s">
        <v>544</v>
      </c>
      <c r="M140" s="1797" t="s">
        <v>236</v>
      </c>
      <c r="N140" s="1704">
        <v>42.98</v>
      </c>
      <c r="O140" s="1704">
        <v>41.3</v>
      </c>
      <c r="P140" s="1712">
        <v>40.229999999999997</v>
      </c>
    </row>
    <row r="141" spans="1:16" ht="34.200000000000003" customHeight="1" x14ac:dyDescent="0.25">
      <c r="A141" s="1156"/>
      <c r="B141" s="1157"/>
      <c r="C141" s="1158"/>
      <c r="D141" s="1134"/>
      <c r="E141" s="554" t="s">
        <v>545</v>
      </c>
      <c r="F141" s="748"/>
      <c r="G141" s="749"/>
      <c r="H141" s="547"/>
      <c r="I141" s="753"/>
      <c r="J141" s="753"/>
      <c r="K141" s="753"/>
      <c r="L141" s="1799" t="s">
        <v>546</v>
      </c>
      <c r="M141" s="1797" t="s">
        <v>236</v>
      </c>
      <c r="N141" s="1704">
        <v>0</v>
      </c>
      <c r="O141" s="1704">
        <v>1.18</v>
      </c>
      <c r="P141" s="1712">
        <v>1.34</v>
      </c>
    </row>
    <row r="142" spans="1:16" ht="15.6" x14ac:dyDescent="0.25">
      <c r="A142" s="1156"/>
      <c r="B142" s="1157"/>
      <c r="C142" s="1158"/>
      <c r="D142" s="1134"/>
      <c r="E142" s="755" t="s">
        <v>547</v>
      </c>
      <c r="F142" s="748"/>
      <c r="G142" s="749"/>
      <c r="H142" s="547"/>
      <c r="I142" s="752"/>
      <c r="J142" s="753"/>
      <c r="K142" s="753"/>
      <c r="L142" s="789" t="s">
        <v>548</v>
      </c>
      <c r="M142" s="1064" t="s">
        <v>236</v>
      </c>
      <c r="N142" s="1704">
        <v>0.78</v>
      </c>
      <c r="O142" s="1704">
        <v>0</v>
      </c>
      <c r="P142" s="1712">
        <v>0</v>
      </c>
    </row>
    <row r="143" spans="1:16" ht="31.2" x14ac:dyDescent="0.25">
      <c r="A143" s="1156"/>
      <c r="B143" s="1157"/>
      <c r="C143" s="1158"/>
      <c r="D143" s="1134"/>
      <c r="E143" s="554" t="s">
        <v>549</v>
      </c>
      <c r="F143" s="748"/>
      <c r="G143" s="749"/>
      <c r="H143" s="547"/>
      <c r="I143" s="752"/>
      <c r="J143" s="753"/>
      <c r="K143" s="753"/>
      <c r="L143" s="1660" t="s">
        <v>550</v>
      </c>
      <c r="M143" s="758" t="s">
        <v>236</v>
      </c>
      <c r="N143" s="759">
        <v>0.9</v>
      </c>
      <c r="O143" s="759">
        <v>0.34</v>
      </c>
      <c r="P143" s="1884">
        <v>0</v>
      </c>
    </row>
    <row r="144" spans="1:16" ht="36" customHeight="1" x14ac:dyDescent="0.25">
      <c r="A144" s="1156"/>
      <c r="B144" s="1157"/>
      <c r="C144" s="1158"/>
      <c r="D144" s="1134"/>
      <c r="E144" s="755" t="s">
        <v>551</v>
      </c>
      <c r="F144" s="748"/>
      <c r="G144" s="749"/>
      <c r="H144" s="547"/>
      <c r="I144" s="752"/>
      <c r="J144" s="753"/>
      <c r="K144" s="753"/>
      <c r="L144" s="978" t="s">
        <v>552</v>
      </c>
      <c r="M144" s="754" t="s">
        <v>236</v>
      </c>
      <c r="N144" s="759"/>
      <c r="O144" s="759">
        <v>0.73</v>
      </c>
      <c r="P144" s="1884">
        <v>0.73</v>
      </c>
    </row>
    <row r="145" spans="1:16" ht="98.4" customHeight="1" x14ac:dyDescent="0.25">
      <c r="A145" s="1156"/>
      <c r="B145" s="1157"/>
      <c r="C145" s="1158"/>
      <c r="D145" s="1134"/>
      <c r="E145" s="755" t="s">
        <v>663</v>
      </c>
      <c r="F145" s="748"/>
      <c r="G145" s="749"/>
      <c r="H145" s="547"/>
      <c r="I145" s="753"/>
      <c r="J145" s="753"/>
      <c r="K145" s="753"/>
      <c r="L145" s="978" t="s">
        <v>785</v>
      </c>
      <c r="M145" s="754" t="s">
        <v>236</v>
      </c>
      <c r="N145" s="759">
        <v>0</v>
      </c>
      <c r="O145" s="759">
        <v>0</v>
      </c>
      <c r="P145" s="1884">
        <v>0.9</v>
      </c>
    </row>
    <row r="146" spans="1:16" ht="46.8" x14ac:dyDescent="0.25">
      <c r="A146" s="1156"/>
      <c r="B146" s="1157"/>
      <c r="C146" s="1158"/>
      <c r="D146" s="1134"/>
      <c r="E146" s="554" t="s">
        <v>664</v>
      </c>
      <c r="F146" s="748"/>
      <c r="G146" s="749"/>
      <c r="H146" s="547"/>
      <c r="I146" s="753"/>
      <c r="J146" s="753"/>
      <c r="K146" s="753"/>
      <c r="L146" s="978" t="s">
        <v>553</v>
      </c>
      <c r="M146" s="754" t="s">
        <v>236</v>
      </c>
      <c r="N146" s="759">
        <v>1.2</v>
      </c>
      <c r="O146" s="759">
        <v>0.6</v>
      </c>
      <c r="P146" s="1884">
        <v>0</v>
      </c>
    </row>
    <row r="147" spans="1:16" ht="31.2" x14ac:dyDescent="0.25">
      <c r="A147" s="1156"/>
      <c r="B147" s="1157"/>
      <c r="C147" s="1158"/>
      <c r="D147" s="1134"/>
      <c r="E147" s="755" t="s">
        <v>554</v>
      </c>
      <c r="F147" s="748"/>
      <c r="G147" s="749"/>
      <c r="H147" s="547"/>
      <c r="I147" s="753"/>
      <c r="J147" s="753"/>
      <c r="K147" s="753"/>
      <c r="L147" s="976" t="s">
        <v>555</v>
      </c>
      <c r="M147" s="756" t="s">
        <v>236</v>
      </c>
      <c r="N147" s="759">
        <v>0.64</v>
      </c>
      <c r="O147" s="759">
        <v>0</v>
      </c>
      <c r="P147" s="1884">
        <v>0</v>
      </c>
    </row>
    <row r="148" spans="1:16" ht="49.2" customHeight="1" x14ac:dyDescent="0.25">
      <c r="A148" s="1156"/>
      <c r="B148" s="1157"/>
      <c r="C148" s="1158"/>
      <c r="D148" s="1134"/>
      <c r="E148" s="760" t="s">
        <v>556</v>
      </c>
      <c r="F148" s="748"/>
      <c r="G148" s="749"/>
      <c r="H148" s="547"/>
      <c r="I148" s="753"/>
      <c r="J148" s="753"/>
      <c r="K148" s="753"/>
      <c r="L148" s="1660" t="s">
        <v>557</v>
      </c>
      <c r="M148" s="758" t="s">
        <v>236</v>
      </c>
      <c r="N148" s="759">
        <v>0.3</v>
      </c>
      <c r="O148" s="759">
        <v>0</v>
      </c>
      <c r="P148" s="1884">
        <v>0</v>
      </c>
    </row>
    <row r="149" spans="1:16" ht="50.4" customHeight="1" x14ac:dyDescent="0.25">
      <c r="A149" s="1156"/>
      <c r="B149" s="1157"/>
      <c r="C149" s="1158"/>
      <c r="D149" s="1134"/>
      <c r="E149" s="760" t="s">
        <v>558</v>
      </c>
      <c r="F149" s="748"/>
      <c r="G149" s="749"/>
      <c r="H149" s="547"/>
      <c r="I149" s="753"/>
      <c r="J149" s="753"/>
      <c r="K149" s="753"/>
      <c r="L149" s="1660" t="s">
        <v>559</v>
      </c>
      <c r="M149" s="758" t="s">
        <v>236</v>
      </c>
      <c r="N149" s="759">
        <v>0</v>
      </c>
      <c r="O149" s="759">
        <v>0.35</v>
      </c>
      <c r="P149" s="1884">
        <v>0</v>
      </c>
    </row>
    <row r="150" spans="1:16" ht="111" customHeight="1" x14ac:dyDescent="0.25">
      <c r="A150" s="1156"/>
      <c r="B150" s="1157"/>
      <c r="C150" s="1158"/>
      <c r="D150" s="1134"/>
      <c r="E150" s="554" t="s">
        <v>560</v>
      </c>
      <c r="F150" s="748"/>
      <c r="G150" s="749"/>
      <c r="H150" s="547"/>
      <c r="I150" s="753"/>
      <c r="J150" s="753"/>
      <c r="K150" s="753"/>
      <c r="L150" s="1660" t="s">
        <v>786</v>
      </c>
      <c r="M150" s="756" t="s">
        <v>236</v>
      </c>
      <c r="N150" s="759">
        <v>0</v>
      </c>
      <c r="O150" s="759">
        <v>0.14000000000000001</v>
      </c>
      <c r="P150" s="1884">
        <v>0.14000000000000001</v>
      </c>
    </row>
    <row r="151" spans="1:16" ht="32.4" customHeight="1" x14ac:dyDescent="0.25">
      <c r="A151" s="1156"/>
      <c r="B151" s="1157"/>
      <c r="C151" s="1158"/>
      <c r="D151" s="1134"/>
      <c r="E151" s="554" t="s">
        <v>787</v>
      </c>
      <c r="F151" s="748"/>
      <c r="G151" s="749"/>
      <c r="H151" s="547"/>
      <c r="I151" s="753"/>
      <c r="J151" s="753"/>
      <c r="K151" s="753"/>
      <c r="L151" s="1660" t="s">
        <v>788</v>
      </c>
      <c r="M151" s="758" t="s">
        <v>236</v>
      </c>
      <c r="N151" s="759">
        <v>0</v>
      </c>
      <c r="O151" s="759">
        <v>0.4</v>
      </c>
      <c r="P151" s="1884">
        <v>0</v>
      </c>
    </row>
    <row r="152" spans="1:16" ht="16.95" customHeight="1" x14ac:dyDescent="0.25">
      <c r="A152" s="1156"/>
      <c r="B152" s="1157"/>
      <c r="C152" s="1158"/>
      <c r="D152" s="1134"/>
      <c r="E152" s="760" t="s">
        <v>561</v>
      </c>
      <c r="F152" s="748"/>
      <c r="G152" s="749"/>
      <c r="H152" s="547"/>
      <c r="I152" s="753"/>
      <c r="J152" s="753"/>
      <c r="K152" s="753"/>
      <c r="L152" s="1660" t="s">
        <v>562</v>
      </c>
      <c r="M152" s="758" t="s">
        <v>236</v>
      </c>
      <c r="N152" s="759">
        <v>0</v>
      </c>
      <c r="O152" s="759">
        <v>0</v>
      </c>
      <c r="P152" s="1884">
        <v>0.35</v>
      </c>
    </row>
    <row r="153" spans="1:16" ht="31.2" x14ac:dyDescent="0.25">
      <c r="A153" s="1156"/>
      <c r="B153" s="1157"/>
      <c r="C153" s="1158"/>
      <c r="D153" s="1134"/>
      <c r="E153" s="760" t="s">
        <v>789</v>
      </c>
      <c r="F153" s="748"/>
      <c r="G153" s="749"/>
      <c r="H153" s="547"/>
      <c r="I153" s="753"/>
      <c r="J153" s="753"/>
      <c r="K153" s="753"/>
      <c r="L153" s="1661" t="s">
        <v>790</v>
      </c>
      <c r="M153" s="2035" t="s">
        <v>236</v>
      </c>
      <c r="N153" s="759">
        <v>0</v>
      </c>
      <c r="O153" s="759">
        <v>0</v>
      </c>
      <c r="P153" s="1884">
        <v>0.86</v>
      </c>
    </row>
    <row r="154" spans="1:16" s="19" customFormat="1" ht="34.950000000000003" customHeight="1" x14ac:dyDescent="0.25">
      <c r="A154" s="2046"/>
      <c r="B154" s="1081"/>
      <c r="C154" s="2047"/>
      <c r="D154" s="1022"/>
      <c r="E154" s="2048" t="s">
        <v>822</v>
      </c>
      <c r="F154" s="2049"/>
      <c r="G154" s="2050"/>
      <c r="H154" s="573"/>
      <c r="I154" s="574"/>
      <c r="J154" s="574"/>
      <c r="K154" s="574"/>
      <c r="L154" s="1678" t="s">
        <v>823</v>
      </c>
      <c r="M154" s="1679" t="s">
        <v>236</v>
      </c>
      <c r="N154" s="1704">
        <v>0.18</v>
      </c>
      <c r="O154" s="1704"/>
      <c r="P154" s="1712"/>
    </row>
    <row r="155" spans="1:16" s="19" customFormat="1" ht="48.6" customHeight="1" thickBot="1" x14ac:dyDescent="0.3">
      <c r="A155" s="2046"/>
      <c r="B155" s="1081"/>
      <c r="C155" s="2047"/>
      <c r="D155" s="1022"/>
      <c r="E155" s="2051" t="s">
        <v>824</v>
      </c>
      <c r="F155" s="2049"/>
      <c r="G155" s="2050"/>
      <c r="H155" s="774"/>
      <c r="I155" s="776"/>
      <c r="J155" s="776"/>
      <c r="K155" s="776"/>
      <c r="L155" s="1801" t="s">
        <v>825</v>
      </c>
      <c r="M155" s="2052" t="s">
        <v>301</v>
      </c>
      <c r="N155" s="1704" t="s">
        <v>66</v>
      </c>
      <c r="O155" s="1704"/>
      <c r="P155" s="1712"/>
    </row>
    <row r="156" spans="1:16" s="19" customFormat="1" ht="55.2" customHeight="1" thickBot="1" x14ac:dyDescent="0.3">
      <c r="A156" s="2046"/>
      <c r="B156" s="1081"/>
      <c r="C156" s="2047"/>
      <c r="D156" s="1022"/>
      <c r="E156" s="2053" t="s">
        <v>826</v>
      </c>
      <c r="F156" s="2049"/>
      <c r="G156" s="2050"/>
      <c r="H156" s="774"/>
      <c r="I156" s="776"/>
      <c r="J156" s="776"/>
      <c r="K156" s="776"/>
      <c r="L156" s="1801" t="s">
        <v>823</v>
      </c>
      <c r="M156" s="2052" t="s">
        <v>236</v>
      </c>
      <c r="N156" s="1704">
        <v>0.22</v>
      </c>
      <c r="O156" s="1704"/>
      <c r="P156" s="1712"/>
    </row>
    <row r="157" spans="1:16" ht="19.95" customHeight="1" x14ac:dyDescent="0.25">
      <c r="A157" s="1156"/>
      <c r="B157" s="1157"/>
      <c r="C157" s="1158"/>
      <c r="D157" s="1134"/>
      <c r="E157" s="760" t="s">
        <v>563</v>
      </c>
      <c r="F157" s="748"/>
      <c r="G157" s="749"/>
      <c r="H157" s="555"/>
      <c r="I157" s="548"/>
      <c r="J157" s="548"/>
      <c r="K157" s="548"/>
      <c r="L157" s="1661" t="s">
        <v>564</v>
      </c>
      <c r="M157" s="756" t="s">
        <v>301</v>
      </c>
      <c r="N157" s="759">
        <v>2</v>
      </c>
      <c r="O157" s="759">
        <v>2</v>
      </c>
      <c r="P157" s="1884">
        <v>2</v>
      </c>
    </row>
    <row r="158" spans="1:16" ht="15.6" customHeight="1" thickBot="1" x14ac:dyDescent="0.3">
      <c r="A158" s="1885"/>
      <c r="B158" s="1886"/>
      <c r="C158" s="1887"/>
      <c r="D158" s="1888"/>
      <c r="E158" s="1889" t="s">
        <v>565</v>
      </c>
      <c r="F158" s="1890"/>
      <c r="G158" s="1891"/>
      <c r="H158" s="1892"/>
      <c r="I158" s="1662"/>
      <c r="J158" s="1662"/>
      <c r="K158" s="1662"/>
      <c r="L158" s="1893" t="s">
        <v>566</v>
      </c>
      <c r="M158" s="1894" t="s">
        <v>301</v>
      </c>
      <c r="N158" s="1895">
        <v>3</v>
      </c>
      <c r="O158" s="1895">
        <v>3</v>
      </c>
      <c r="P158" s="1896">
        <v>3</v>
      </c>
    </row>
    <row r="159" spans="1:16" ht="16.2" customHeight="1" thickBot="1" x14ac:dyDescent="0.3">
      <c r="A159" s="3254" t="s">
        <v>49</v>
      </c>
      <c r="B159" s="3256" t="s">
        <v>6</v>
      </c>
      <c r="C159" s="3258" t="s">
        <v>8</v>
      </c>
      <c r="D159" s="3304"/>
      <c r="E159" s="3260" t="s">
        <v>567</v>
      </c>
      <c r="F159" s="3140" t="s">
        <v>62</v>
      </c>
      <c r="G159" s="3249" t="s">
        <v>248</v>
      </c>
      <c r="H159" s="530" t="s">
        <v>48</v>
      </c>
      <c r="I159" s="2572">
        <v>910</v>
      </c>
      <c r="J159" s="531">
        <v>1550</v>
      </c>
      <c r="K159" s="533">
        <v>1600</v>
      </c>
      <c r="L159" s="761" t="s">
        <v>568</v>
      </c>
      <c r="M159" s="610" t="s">
        <v>69</v>
      </c>
      <c r="N159" s="667">
        <v>8500</v>
      </c>
      <c r="O159" s="667">
        <v>8700</v>
      </c>
      <c r="P159" s="1717">
        <v>9000</v>
      </c>
    </row>
    <row r="160" spans="1:16" ht="15.6" customHeight="1" thickBot="1" x14ac:dyDescent="0.3">
      <c r="A160" s="3255"/>
      <c r="B160" s="3257"/>
      <c r="C160" s="3259"/>
      <c r="D160" s="3305"/>
      <c r="E160" s="3261"/>
      <c r="F160" s="3157"/>
      <c r="G160" s="3266"/>
      <c r="H160" s="542" t="s">
        <v>56</v>
      </c>
      <c r="I160" s="581"/>
      <c r="J160" s="581"/>
      <c r="K160" s="598"/>
      <c r="L160" s="1874" t="s">
        <v>569</v>
      </c>
      <c r="M160" s="696" t="s">
        <v>236</v>
      </c>
      <c r="N160" s="1704">
        <v>1.6</v>
      </c>
      <c r="O160" s="1704">
        <v>2</v>
      </c>
      <c r="P160" s="1720">
        <v>2</v>
      </c>
    </row>
    <row r="161" spans="1:16" ht="15.6" customHeight="1" x14ac:dyDescent="0.25">
      <c r="A161" s="3255"/>
      <c r="B161" s="3257"/>
      <c r="C161" s="3259"/>
      <c r="D161" s="3305"/>
      <c r="E161" s="3261"/>
      <c r="F161" s="3157"/>
      <c r="G161" s="3266"/>
      <c r="H161" s="542" t="s">
        <v>570</v>
      </c>
      <c r="I161" s="581"/>
      <c r="J161" s="581"/>
      <c r="K161" s="598"/>
      <c r="L161" s="762" t="s">
        <v>571</v>
      </c>
      <c r="M161" s="610" t="s">
        <v>572</v>
      </c>
      <c r="N161" s="641">
        <v>2.66</v>
      </c>
      <c r="O161" s="641">
        <v>2.4</v>
      </c>
      <c r="P161" s="787">
        <v>2.2999999999999998</v>
      </c>
    </row>
    <row r="162" spans="1:16" ht="22.2" customHeight="1" thickBot="1" x14ac:dyDescent="0.3">
      <c r="A162" s="3255"/>
      <c r="B162" s="3257"/>
      <c r="C162" s="3259"/>
      <c r="D162" s="3305"/>
      <c r="E162" s="3261"/>
      <c r="F162" s="3157"/>
      <c r="G162" s="3266"/>
      <c r="H162" s="542" t="s">
        <v>229</v>
      </c>
      <c r="I162" s="599"/>
      <c r="J162" s="581"/>
      <c r="K162" s="598"/>
      <c r="L162" s="763" t="s">
        <v>573</v>
      </c>
      <c r="M162" s="764" t="s">
        <v>69</v>
      </c>
      <c r="N162" s="1777">
        <v>1</v>
      </c>
      <c r="O162" s="1777">
        <v>1</v>
      </c>
      <c r="P162" s="1778">
        <v>1</v>
      </c>
    </row>
    <row r="163" spans="1:16" ht="15.6" customHeight="1" thickBot="1" x14ac:dyDescent="0.3">
      <c r="A163" s="3255"/>
      <c r="B163" s="3257"/>
      <c r="C163" s="3259"/>
      <c r="D163" s="3305"/>
      <c r="E163" s="3261"/>
      <c r="F163" s="3157"/>
      <c r="G163" s="3266"/>
      <c r="H163" s="1079" t="s">
        <v>57</v>
      </c>
      <c r="I163" s="2002">
        <v>133.5</v>
      </c>
      <c r="J163" s="765"/>
      <c r="K163" s="766"/>
      <c r="L163" s="1875"/>
      <c r="M163" s="767"/>
      <c r="N163" s="1076"/>
      <c r="O163" s="1076"/>
      <c r="P163" s="1077"/>
    </row>
    <row r="164" spans="1:16" ht="16.2" thickBot="1" x14ac:dyDescent="0.3">
      <c r="A164" s="3284"/>
      <c r="B164" s="3242"/>
      <c r="C164" s="3303"/>
      <c r="D164" s="3306"/>
      <c r="E164" s="3262"/>
      <c r="F164" s="3141"/>
      <c r="G164" s="3248"/>
      <c r="H164" s="544" t="s">
        <v>7</v>
      </c>
      <c r="I164" s="591">
        <f>SUM(I159:I163)</f>
        <v>1043.5</v>
      </c>
      <c r="J164" s="591">
        <f t="shared" ref="J164:K164" si="14">SUM(J159:J162)</f>
        <v>1550</v>
      </c>
      <c r="K164" s="591">
        <f t="shared" si="14"/>
        <v>1600</v>
      </c>
      <c r="L164" s="768"/>
      <c r="M164" s="769"/>
      <c r="N164" s="770"/>
      <c r="O164" s="770"/>
      <c r="P164" s="771"/>
    </row>
    <row r="165" spans="1:16" ht="15.6" customHeight="1" x14ac:dyDescent="0.25">
      <c r="A165" s="3239" t="s">
        <v>49</v>
      </c>
      <c r="B165" s="3241" t="s">
        <v>6</v>
      </c>
      <c r="C165" s="3243" t="s">
        <v>49</v>
      </c>
      <c r="D165" s="594"/>
      <c r="E165" s="3260" t="s">
        <v>574</v>
      </c>
      <c r="F165" s="3308" t="s">
        <v>62</v>
      </c>
      <c r="G165" s="3311" t="s">
        <v>248</v>
      </c>
      <c r="H165" s="571" t="s">
        <v>48</v>
      </c>
      <c r="I165" s="2570">
        <v>16</v>
      </c>
      <c r="J165" s="772">
        <v>20</v>
      </c>
      <c r="K165" s="772">
        <v>20</v>
      </c>
      <c r="L165" s="3267" t="s">
        <v>575</v>
      </c>
      <c r="M165" s="3270" t="s">
        <v>236</v>
      </c>
      <c r="N165" s="3307">
        <v>10.4</v>
      </c>
      <c r="O165" s="3307">
        <v>10</v>
      </c>
      <c r="P165" s="3276">
        <v>10</v>
      </c>
    </row>
    <row r="166" spans="1:16" ht="15.6" x14ac:dyDescent="0.25">
      <c r="A166" s="3279"/>
      <c r="B166" s="3257"/>
      <c r="C166" s="3280"/>
      <c r="D166" s="596"/>
      <c r="E166" s="3261"/>
      <c r="F166" s="3309"/>
      <c r="G166" s="3312"/>
      <c r="H166" s="573" t="s">
        <v>56</v>
      </c>
      <c r="I166" s="773"/>
      <c r="J166" s="773"/>
      <c r="K166" s="773"/>
      <c r="L166" s="3268"/>
      <c r="M166" s="3271"/>
      <c r="N166" s="3301"/>
      <c r="O166" s="3301"/>
      <c r="P166" s="3277"/>
    </row>
    <row r="167" spans="1:16" ht="15.6" customHeight="1" x14ac:dyDescent="0.25">
      <c r="A167" s="3279"/>
      <c r="B167" s="3257"/>
      <c r="C167" s="3280"/>
      <c r="D167" s="596"/>
      <c r="E167" s="3261"/>
      <c r="F167" s="3309"/>
      <c r="G167" s="3312"/>
      <c r="H167" s="573" t="s">
        <v>570</v>
      </c>
      <c r="I167" s="574"/>
      <c r="J167" s="574"/>
      <c r="K167" s="574"/>
      <c r="L167" s="3268"/>
      <c r="M167" s="3271"/>
      <c r="N167" s="3301"/>
      <c r="O167" s="3301"/>
      <c r="P167" s="3277"/>
    </row>
    <row r="168" spans="1:16" ht="16.2" thickBot="1" x14ac:dyDescent="0.3">
      <c r="A168" s="3279"/>
      <c r="B168" s="3257"/>
      <c r="C168" s="3280"/>
      <c r="D168" s="596"/>
      <c r="E168" s="3261"/>
      <c r="F168" s="3309"/>
      <c r="G168" s="3312"/>
      <c r="H168" s="774" t="s">
        <v>229</v>
      </c>
      <c r="I168" s="775"/>
      <c r="J168" s="776"/>
      <c r="K168" s="775"/>
      <c r="L168" s="3269"/>
      <c r="M168" s="3272"/>
      <c r="N168" s="3302"/>
      <c r="O168" s="3302"/>
      <c r="P168" s="3278"/>
    </row>
    <row r="169" spans="1:16" ht="47.4" thickBot="1" x14ac:dyDescent="0.3">
      <c r="A169" s="3240"/>
      <c r="B169" s="3242"/>
      <c r="C169" s="3244"/>
      <c r="D169" s="746"/>
      <c r="E169" s="3262"/>
      <c r="F169" s="3310"/>
      <c r="G169" s="3313"/>
      <c r="H169" s="777" t="s">
        <v>7</v>
      </c>
      <c r="I169" s="778">
        <f>SUM(I165:I168)</f>
        <v>16</v>
      </c>
      <c r="J169" s="778">
        <f t="shared" ref="J169:K169" si="15">SUM(J165:J168)</f>
        <v>20</v>
      </c>
      <c r="K169" s="778">
        <f t="shared" si="15"/>
        <v>20</v>
      </c>
      <c r="L169" s="747" t="s">
        <v>576</v>
      </c>
      <c r="M169" s="779" t="s">
        <v>236</v>
      </c>
      <c r="N169" s="780"/>
      <c r="O169" s="780"/>
      <c r="P169" s="781"/>
    </row>
    <row r="170" spans="1:16" ht="15.6" customHeight="1" x14ac:dyDescent="0.25">
      <c r="A170" s="3239" t="s">
        <v>49</v>
      </c>
      <c r="B170" s="3241" t="s">
        <v>6</v>
      </c>
      <c r="C170" s="3243" t="s">
        <v>50</v>
      </c>
      <c r="D170" s="594"/>
      <c r="E170" s="3260" t="s">
        <v>577</v>
      </c>
      <c r="F170" s="3281" t="s">
        <v>62</v>
      </c>
      <c r="G170" s="3249" t="s">
        <v>248</v>
      </c>
      <c r="H170" s="571" t="s">
        <v>48</v>
      </c>
      <c r="I170" s="572"/>
      <c r="J170" s="572">
        <v>500</v>
      </c>
      <c r="K170" s="772">
        <v>500</v>
      </c>
      <c r="L170" s="3267" t="s">
        <v>578</v>
      </c>
      <c r="M170" s="3270" t="s">
        <v>69</v>
      </c>
      <c r="N170" s="3273">
        <v>1</v>
      </c>
      <c r="O170" s="3273"/>
      <c r="P170" s="3276"/>
    </row>
    <row r="171" spans="1:16" ht="42.6" customHeight="1" x14ac:dyDescent="0.25">
      <c r="A171" s="3279"/>
      <c r="B171" s="3257"/>
      <c r="C171" s="3280"/>
      <c r="D171" s="596"/>
      <c r="E171" s="3261"/>
      <c r="F171" s="3282"/>
      <c r="G171" s="3266"/>
      <c r="H171" s="573" t="s">
        <v>56</v>
      </c>
      <c r="I171" s="574"/>
      <c r="J171" s="574"/>
      <c r="K171" s="773"/>
      <c r="L171" s="3268"/>
      <c r="M171" s="3271"/>
      <c r="N171" s="3274"/>
      <c r="O171" s="3274"/>
      <c r="P171" s="3277"/>
    </row>
    <row r="172" spans="1:16" ht="15.6" x14ac:dyDescent="0.25">
      <c r="A172" s="3279"/>
      <c r="B172" s="3257"/>
      <c r="C172" s="3280"/>
      <c r="D172" s="596"/>
      <c r="E172" s="3261"/>
      <c r="F172" s="3282"/>
      <c r="G172" s="3266"/>
      <c r="H172" s="573" t="s">
        <v>570</v>
      </c>
      <c r="I172" s="1112">
        <v>18.2</v>
      </c>
      <c r="J172" s="574">
        <v>500</v>
      </c>
      <c r="K172" s="773">
        <v>500</v>
      </c>
      <c r="L172" s="3268"/>
      <c r="M172" s="3271"/>
      <c r="N172" s="3274"/>
      <c r="O172" s="3274"/>
      <c r="P172" s="3277"/>
    </row>
    <row r="173" spans="1:16" ht="16.2" thickBot="1" x14ac:dyDescent="0.3">
      <c r="A173" s="3279"/>
      <c r="B173" s="3257"/>
      <c r="C173" s="3280"/>
      <c r="D173" s="596"/>
      <c r="E173" s="1192"/>
      <c r="F173" s="3282"/>
      <c r="G173" s="3266"/>
      <c r="H173" s="573" t="s">
        <v>229</v>
      </c>
      <c r="I173" s="574"/>
      <c r="J173" s="574"/>
      <c r="K173" s="773"/>
      <c r="L173" s="3269"/>
      <c r="M173" s="3272"/>
      <c r="N173" s="3275"/>
      <c r="O173" s="3275"/>
      <c r="P173" s="3278"/>
    </row>
    <row r="174" spans="1:16" ht="31.8" thickBot="1" x14ac:dyDescent="0.3">
      <c r="A174" s="3240"/>
      <c r="B174" s="3242"/>
      <c r="C174" s="3244"/>
      <c r="D174" s="746"/>
      <c r="E174" s="601" t="s">
        <v>665</v>
      </c>
      <c r="F174" s="3283"/>
      <c r="G174" s="3248"/>
      <c r="H174" s="590" t="s">
        <v>7</v>
      </c>
      <c r="I174" s="545">
        <f>SUM(I170:I173)</f>
        <v>18.2</v>
      </c>
      <c r="J174" s="545">
        <f t="shared" ref="J174:K174" si="16">SUM(J170:J173)</f>
        <v>1000</v>
      </c>
      <c r="K174" s="545">
        <f t="shared" si="16"/>
        <v>1000</v>
      </c>
      <c r="L174" s="782" t="s">
        <v>579</v>
      </c>
      <c r="M174" s="783" t="s">
        <v>69</v>
      </c>
      <c r="N174" s="784">
        <v>1</v>
      </c>
      <c r="O174" s="784"/>
      <c r="P174" s="781"/>
    </row>
    <row r="175" spans="1:16" ht="15.6" customHeight="1" x14ac:dyDescent="0.25">
      <c r="A175" s="2705" t="s">
        <v>49</v>
      </c>
      <c r="B175" s="3256" t="s">
        <v>6</v>
      </c>
      <c r="C175" s="3258" t="s">
        <v>53</v>
      </c>
      <c r="D175" s="594"/>
      <c r="E175" s="3260" t="s">
        <v>580</v>
      </c>
      <c r="F175" s="3140" t="s">
        <v>62</v>
      </c>
      <c r="G175" s="3249" t="s">
        <v>248</v>
      </c>
      <c r="H175" s="571" t="s">
        <v>48</v>
      </c>
      <c r="I175" s="572">
        <v>93</v>
      </c>
      <c r="J175" s="572">
        <v>100</v>
      </c>
      <c r="K175" s="772">
        <v>100</v>
      </c>
      <c r="L175" s="785" t="s">
        <v>581</v>
      </c>
      <c r="M175" s="786" t="s">
        <v>69</v>
      </c>
      <c r="N175" s="641">
        <v>1</v>
      </c>
      <c r="O175" s="641">
        <v>2</v>
      </c>
      <c r="P175" s="787">
        <v>2</v>
      </c>
    </row>
    <row r="176" spans="1:16" ht="15.6" customHeight="1" x14ac:dyDescent="0.25">
      <c r="A176" s="2706"/>
      <c r="B176" s="3257"/>
      <c r="C176" s="3259"/>
      <c r="D176" s="596"/>
      <c r="E176" s="3261"/>
      <c r="F176" s="3157"/>
      <c r="G176" s="3266"/>
      <c r="H176" s="573" t="s">
        <v>56</v>
      </c>
      <c r="I176" s="574"/>
      <c r="J176" s="574"/>
      <c r="K176" s="773"/>
      <c r="L176" s="788" t="s">
        <v>582</v>
      </c>
      <c r="M176" s="789" t="s">
        <v>69</v>
      </c>
      <c r="N176" s="790">
        <v>15</v>
      </c>
      <c r="O176" s="790">
        <v>14</v>
      </c>
      <c r="P176" s="791">
        <v>14</v>
      </c>
    </row>
    <row r="177" spans="1:16" ht="15.6" x14ac:dyDescent="0.25">
      <c r="A177" s="2706"/>
      <c r="B177" s="3257"/>
      <c r="C177" s="3259"/>
      <c r="D177" s="596"/>
      <c r="E177" s="3261"/>
      <c r="F177" s="3157"/>
      <c r="G177" s="3266"/>
      <c r="H177" s="573" t="s">
        <v>570</v>
      </c>
      <c r="I177" s="574">
        <v>400</v>
      </c>
      <c r="J177" s="574">
        <v>400</v>
      </c>
      <c r="K177" s="773">
        <v>400</v>
      </c>
      <c r="L177" s="788" t="s">
        <v>583</v>
      </c>
      <c r="M177" s="789" t="s">
        <v>69</v>
      </c>
      <c r="N177" s="790">
        <v>10</v>
      </c>
      <c r="O177" s="790">
        <v>10</v>
      </c>
      <c r="P177" s="791">
        <v>10</v>
      </c>
    </row>
    <row r="178" spans="1:16" ht="21" customHeight="1" x14ac:dyDescent="0.25">
      <c r="A178" s="2706"/>
      <c r="B178" s="3257"/>
      <c r="C178" s="3259"/>
      <c r="D178" s="596"/>
      <c r="E178" s="3261"/>
      <c r="F178" s="3157"/>
      <c r="G178" s="3266"/>
      <c r="H178" s="573" t="s">
        <v>229</v>
      </c>
      <c r="I178" s="574"/>
      <c r="J178" s="574"/>
      <c r="K178" s="773"/>
      <c r="L178" s="788" t="s">
        <v>584</v>
      </c>
      <c r="M178" s="789" t="s">
        <v>69</v>
      </c>
      <c r="N178" s="792">
        <v>1</v>
      </c>
      <c r="O178" s="792">
        <v>2</v>
      </c>
      <c r="P178" s="1066">
        <v>2</v>
      </c>
    </row>
    <row r="179" spans="1:16" ht="19.95" customHeight="1" x14ac:dyDescent="0.25">
      <c r="A179" s="2706"/>
      <c r="B179" s="3257"/>
      <c r="C179" s="3259"/>
      <c r="D179" s="596"/>
      <c r="E179" s="3261"/>
      <c r="F179" s="3157"/>
      <c r="G179" s="3266"/>
      <c r="H179" s="575"/>
      <c r="I179" s="576"/>
      <c r="J179" s="576"/>
      <c r="K179" s="576"/>
      <c r="L179" s="788" t="s">
        <v>585</v>
      </c>
      <c r="M179" s="789" t="s">
        <v>69</v>
      </c>
      <c r="N179" s="792">
        <v>1</v>
      </c>
      <c r="O179" s="792">
        <v>1</v>
      </c>
      <c r="P179" s="1066">
        <v>1</v>
      </c>
    </row>
    <row r="180" spans="1:16" ht="33" customHeight="1" thickBot="1" x14ac:dyDescent="0.3">
      <c r="A180" s="2707"/>
      <c r="B180" s="3242"/>
      <c r="C180" s="1056"/>
      <c r="D180" s="600"/>
      <c r="E180" s="3262"/>
      <c r="F180" s="3141"/>
      <c r="G180" s="3248"/>
      <c r="H180" s="590" t="s">
        <v>7</v>
      </c>
      <c r="I180" s="545">
        <f>SUM(I175:I178)</f>
        <v>493</v>
      </c>
      <c r="J180" s="545">
        <f t="shared" ref="J180:K180" si="17">SUM(J175:J178)</f>
        <v>500</v>
      </c>
      <c r="K180" s="545">
        <f t="shared" si="17"/>
        <v>500</v>
      </c>
      <c r="L180" s="659"/>
      <c r="M180" s="546"/>
      <c r="N180" s="1762"/>
      <c r="O180" s="1762"/>
      <c r="P180" s="1763"/>
    </row>
    <row r="181" spans="1:16" ht="15.6" customHeight="1" x14ac:dyDescent="0.25">
      <c r="A181" s="3254" t="s">
        <v>49</v>
      </c>
      <c r="B181" s="3256" t="s">
        <v>6</v>
      </c>
      <c r="C181" s="3243" t="s">
        <v>58</v>
      </c>
      <c r="D181" s="3286"/>
      <c r="E181" s="3289" t="s">
        <v>586</v>
      </c>
      <c r="F181" s="3291">
        <v>288724610</v>
      </c>
      <c r="G181" s="3294" t="s">
        <v>248</v>
      </c>
      <c r="H181" s="530" t="s">
        <v>48</v>
      </c>
      <c r="I181" s="642">
        <v>325</v>
      </c>
      <c r="J181" s="665">
        <v>490</v>
      </c>
      <c r="K181" s="665">
        <v>490</v>
      </c>
      <c r="L181" s="1663"/>
      <c r="M181" s="534"/>
      <c r="N181" s="654"/>
      <c r="O181" s="611"/>
      <c r="P181" s="612"/>
    </row>
    <row r="182" spans="1:16" ht="15.6" customHeight="1" x14ac:dyDescent="0.25">
      <c r="A182" s="3255"/>
      <c r="B182" s="3257"/>
      <c r="C182" s="3280"/>
      <c r="D182" s="3287"/>
      <c r="E182" s="3290"/>
      <c r="F182" s="3292"/>
      <c r="G182" s="3295"/>
      <c r="H182" s="542" t="s">
        <v>57</v>
      </c>
      <c r="I182" s="2003">
        <v>2.7</v>
      </c>
      <c r="J182" s="795"/>
      <c r="K182" s="795"/>
      <c r="L182" s="1664"/>
      <c r="M182" s="796"/>
      <c r="N182" s="588"/>
      <c r="O182" s="588"/>
      <c r="P182" s="589"/>
    </row>
    <row r="183" spans="1:16" ht="16.95" customHeight="1" x14ac:dyDescent="0.25">
      <c r="A183" s="3255"/>
      <c r="B183" s="3257"/>
      <c r="C183" s="3280"/>
      <c r="D183" s="3287"/>
      <c r="E183" s="3290"/>
      <c r="F183" s="3292"/>
      <c r="G183" s="3295"/>
      <c r="H183" s="542"/>
      <c r="I183" s="795"/>
      <c r="J183" s="795"/>
      <c r="K183" s="795"/>
      <c r="L183" s="1665"/>
      <c r="M183" s="595"/>
      <c r="N183" s="577"/>
      <c r="O183" s="577"/>
      <c r="P183" s="673"/>
    </row>
    <row r="184" spans="1:16" ht="16.2" thickBot="1" x14ac:dyDescent="0.3">
      <c r="A184" s="3284"/>
      <c r="B184" s="3242"/>
      <c r="C184" s="3285"/>
      <c r="D184" s="3288"/>
      <c r="E184" s="797"/>
      <c r="F184" s="3293"/>
      <c r="G184" s="3296"/>
      <c r="H184" s="590" t="s">
        <v>7</v>
      </c>
      <c r="I184" s="545">
        <f>SUM(I181:I183)</f>
        <v>327.7</v>
      </c>
      <c r="J184" s="545">
        <f>SUM(J181:J183)</f>
        <v>490</v>
      </c>
      <c r="K184" s="545">
        <f>SUM(K181:K183)</f>
        <v>490</v>
      </c>
      <c r="L184" s="798"/>
      <c r="M184" s="617"/>
      <c r="N184" s="799"/>
      <c r="O184" s="799"/>
      <c r="P184" s="800"/>
    </row>
    <row r="185" spans="1:16" ht="34.950000000000003" customHeight="1" x14ac:dyDescent="0.25">
      <c r="A185" s="3239"/>
      <c r="B185" s="3241"/>
      <c r="C185" s="3243"/>
      <c r="D185" s="594"/>
      <c r="E185" s="3245" t="s">
        <v>590</v>
      </c>
      <c r="F185" s="3247"/>
      <c r="G185" s="3249"/>
      <c r="H185" s="2036"/>
      <c r="I185" s="2037"/>
      <c r="J185" s="2038"/>
      <c r="K185" s="2039"/>
      <c r="L185" s="2040" t="s">
        <v>587</v>
      </c>
      <c r="M185" s="641" t="s">
        <v>588</v>
      </c>
      <c r="N185" s="667" t="s">
        <v>791</v>
      </c>
      <c r="O185" s="667" t="s">
        <v>791</v>
      </c>
      <c r="P185" s="1717" t="s">
        <v>791</v>
      </c>
    </row>
    <row r="186" spans="1:16" ht="30" customHeight="1" thickBot="1" x14ac:dyDescent="0.3">
      <c r="A186" s="3240"/>
      <c r="B186" s="3242"/>
      <c r="C186" s="3244"/>
      <c r="D186" s="746"/>
      <c r="E186" s="3246"/>
      <c r="F186" s="3248"/>
      <c r="G186" s="3248"/>
      <c r="H186" s="2041"/>
      <c r="I186" s="2042"/>
      <c r="J186" s="2043"/>
      <c r="K186" s="2044"/>
      <c r="L186" s="2045" t="s">
        <v>591</v>
      </c>
      <c r="M186" s="1732" t="s">
        <v>69</v>
      </c>
      <c r="N186" s="780">
        <v>1</v>
      </c>
      <c r="O186" s="780">
        <v>1</v>
      </c>
      <c r="P186" s="781">
        <v>1</v>
      </c>
    </row>
    <row r="187" spans="1:16" ht="47.4" thickBot="1" x14ac:dyDescent="0.3">
      <c r="A187" s="726"/>
      <c r="B187" s="605"/>
      <c r="C187" s="838"/>
      <c r="D187" s="821"/>
      <c r="E187" s="828" t="s">
        <v>592</v>
      </c>
      <c r="F187" s="822"/>
      <c r="G187" s="823"/>
      <c r="H187" s="2056"/>
      <c r="I187" s="2057"/>
      <c r="J187" s="825"/>
      <c r="K187" s="2058"/>
      <c r="L187" s="1744" t="s">
        <v>592</v>
      </c>
      <c r="M187" s="1745" t="s">
        <v>69</v>
      </c>
      <c r="N187" s="1746">
        <v>110</v>
      </c>
      <c r="O187" s="837">
        <v>110</v>
      </c>
      <c r="P187" s="1775">
        <v>110</v>
      </c>
    </row>
    <row r="188" spans="1:16" ht="47.4" customHeight="1" thickBot="1" x14ac:dyDescent="0.3">
      <c r="A188" s="1046"/>
      <c r="B188" s="1048"/>
      <c r="C188" s="1058"/>
      <c r="D188" s="596"/>
      <c r="E188" s="2029" t="s">
        <v>593</v>
      </c>
      <c r="F188" s="1059"/>
      <c r="G188" s="2054"/>
      <c r="H188" s="1193"/>
      <c r="I188" s="1194"/>
      <c r="J188" s="1195"/>
      <c r="K188" s="1196"/>
      <c r="L188" s="2055" t="s">
        <v>589</v>
      </c>
      <c r="M188" s="1074" t="s">
        <v>69</v>
      </c>
      <c r="N188" s="1076">
        <v>10</v>
      </c>
      <c r="O188" s="1076">
        <v>10</v>
      </c>
      <c r="P188" s="1077">
        <v>10</v>
      </c>
    </row>
    <row r="189" spans="1:16" ht="15.6" customHeight="1" thickBot="1" x14ac:dyDescent="0.3">
      <c r="A189" s="522" t="s">
        <v>49</v>
      </c>
      <c r="B189" s="605" t="s">
        <v>6</v>
      </c>
      <c r="C189" s="3250" t="s">
        <v>31</v>
      </c>
      <c r="D189" s="3223"/>
      <c r="E189" s="3223"/>
      <c r="F189" s="3223"/>
      <c r="G189" s="3223"/>
      <c r="H189" s="558" t="s">
        <v>7</v>
      </c>
      <c r="I189" s="559">
        <f>I138+I164+I169+I174+I180+I184</f>
        <v>6783</v>
      </c>
      <c r="J189" s="559">
        <f>J138+J164+J169+J174+J180+J184</f>
        <v>8660</v>
      </c>
      <c r="K189" s="559">
        <f>K138+K164+K169+K174+K180+K184</f>
        <v>8710</v>
      </c>
      <c r="L189" s="1197"/>
      <c r="M189" s="1197"/>
      <c r="N189" s="1198"/>
      <c r="O189" s="1198"/>
      <c r="P189" s="1199"/>
    </row>
    <row r="190" spans="1:16" ht="31.2" customHeight="1" thickBot="1" x14ac:dyDescent="0.3">
      <c r="A190" s="522" t="s">
        <v>49</v>
      </c>
      <c r="B190" s="605" t="s">
        <v>8</v>
      </c>
      <c r="C190" s="3251" t="s">
        <v>594</v>
      </c>
      <c r="D190" s="3252"/>
      <c r="E190" s="3252"/>
      <c r="F190" s="3252"/>
      <c r="G190" s="3252"/>
      <c r="H190" s="3252"/>
      <c r="I190" s="3252"/>
      <c r="J190" s="3252"/>
      <c r="K190" s="3252"/>
      <c r="L190" s="3252"/>
      <c r="M190" s="3252"/>
      <c r="N190" s="3252"/>
      <c r="O190" s="3252"/>
      <c r="P190" s="3253"/>
    </row>
    <row r="191" spans="1:16" ht="31.2" customHeight="1" thickBot="1" x14ac:dyDescent="0.3">
      <c r="A191" s="1084"/>
      <c r="B191" s="1121"/>
      <c r="C191" s="1159"/>
      <c r="D191" s="1160"/>
      <c r="E191" s="1160"/>
      <c r="F191" s="1160"/>
      <c r="G191" s="1160"/>
      <c r="H191" s="1160"/>
      <c r="I191" s="1160"/>
      <c r="J191" s="1160"/>
      <c r="K191" s="1161"/>
      <c r="L191" s="1803" t="s">
        <v>595</v>
      </c>
      <c r="M191" s="1804" t="s">
        <v>71</v>
      </c>
      <c r="N191" s="1805" t="s">
        <v>73</v>
      </c>
      <c r="O191" s="1162"/>
      <c r="P191" s="1163"/>
    </row>
    <row r="192" spans="1:16" ht="15.6" customHeight="1" x14ac:dyDescent="0.25">
      <c r="A192" s="3254" t="s">
        <v>49</v>
      </c>
      <c r="B192" s="3256" t="s">
        <v>8</v>
      </c>
      <c r="C192" s="3258" t="s">
        <v>6</v>
      </c>
      <c r="D192" s="594"/>
      <c r="E192" s="3260" t="s">
        <v>596</v>
      </c>
      <c r="F192" s="3263">
        <v>288724610</v>
      </c>
      <c r="G192" s="3249" t="s">
        <v>248</v>
      </c>
      <c r="H192" s="530" t="s">
        <v>48</v>
      </c>
      <c r="I192" s="572">
        <v>165</v>
      </c>
      <c r="J192" s="532">
        <v>230</v>
      </c>
      <c r="K192" s="533">
        <v>230</v>
      </c>
      <c r="L192" s="1800" t="s">
        <v>597</v>
      </c>
      <c r="M192" s="1806" t="s">
        <v>69</v>
      </c>
      <c r="N192" s="641">
        <v>48</v>
      </c>
      <c r="O192" s="641">
        <v>48</v>
      </c>
      <c r="P192" s="787">
        <v>48</v>
      </c>
    </row>
    <row r="193" spans="1:17" ht="31.2" customHeight="1" x14ac:dyDescent="0.25">
      <c r="A193" s="3255"/>
      <c r="B193" s="3257"/>
      <c r="C193" s="3259"/>
      <c r="D193" s="596"/>
      <c r="E193" s="3261"/>
      <c r="F193" s="3264"/>
      <c r="G193" s="3266"/>
      <c r="H193" s="542" t="s">
        <v>56</v>
      </c>
      <c r="I193" s="802"/>
      <c r="J193" s="803"/>
      <c r="K193" s="804"/>
      <c r="L193" s="1807"/>
      <c r="M193" s="1808"/>
      <c r="N193" s="1809"/>
      <c r="O193" s="1809"/>
      <c r="P193" s="1810"/>
    </row>
    <row r="194" spans="1:17" ht="16.2" thickBot="1" x14ac:dyDescent="0.3">
      <c r="A194" s="1046"/>
      <c r="B194" s="1048"/>
      <c r="C194" s="1058"/>
      <c r="D194" s="596"/>
      <c r="E194" s="3262"/>
      <c r="F194" s="3265"/>
      <c r="G194" s="3248"/>
      <c r="H194" s="590" t="s">
        <v>7</v>
      </c>
      <c r="I194" s="591">
        <f>SUM(I192:I193)</f>
        <v>165</v>
      </c>
      <c r="J194" s="591">
        <f>SUM(J192:J193)</f>
        <v>230</v>
      </c>
      <c r="K194" s="591">
        <f>SUM(K192:K193)</f>
        <v>230</v>
      </c>
      <c r="L194" s="1811"/>
      <c r="M194" s="1812"/>
      <c r="N194" s="1813"/>
      <c r="O194" s="1813"/>
      <c r="P194" s="1814"/>
    </row>
    <row r="195" spans="1:17" ht="15.6" customHeight="1" x14ac:dyDescent="0.3">
      <c r="A195" s="3254" t="s">
        <v>49</v>
      </c>
      <c r="B195" s="3256" t="s">
        <v>8</v>
      </c>
      <c r="C195" s="3258" t="s">
        <v>8</v>
      </c>
      <c r="D195" s="805"/>
      <c r="E195" s="3260" t="s">
        <v>598</v>
      </c>
      <c r="F195" s="3140" t="s">
        <v>62</v>
      </c>
      <c r="G195" s="3249" t="s">
        <v>248</v>
      </c>
      <c r="H195" s="530" t="s">
        <v>48</v>
      </c>
      <c r="I195" s="531">
        <v>4</v>
      </c>
      <c r="J195" s="531">
        <v>4</v>
      </c>
      <c r="K195" s="533">
        <v>4</v>
      </c>
      <c r="L195" s="1815" t="s">
        <v>599</v>
      </c>
      <c r="M195" s="1816" t="s">
        <v>69</v>
      </c>
      <c r="N195" s="1817">
        <v>5</v>
      </c>
      <c r="O195" s="1818">
        <v>5</v>
      </c>
      <c r="P195" s="1819">
        <v>5</v>
      </c>
    </row>
    <row r="196" spans="1:17" ht="25.2" customHeight="1" x14ac:dyDescent="0.3">
      <c r="A196" s="3255"/>
      <c r="B196" s="3257"/>
      <c r="C196" s="3259"/>
      <c r="D196" s="806"/>
      <c r="E196" s="3261"/>
      <c r="F196" s="3157"/>
      <c r="G196" s="3266"/>
      <c r="H196" s="542"/>
      <c r="I196" s="984"/>
      <c r="J196" s="985"/>
      <c r="K196" s="984"/>
      <c r="L196" s="1820" t="s">
        <v>600</v>
      </c>
      <c r="M196" s="1821" t="s">
        <v>301</v>
      </c>
      <c r="N196" s="1822">
        <v>2</v>
      </c>
      <c r="O196" s="1822">
        <v>2</v>
      </c>
      <c r="P196" s="1823">
        <v>2</v>
      </c>
    </row>
    <row r="197" spans="1:17" ht="31.2" customHeight="1" thickBot="1" x14ac:dyDescent="0.35">
      <c r="A197" s="3284"/>
      <c r="B197" s="3242"/>
      <c r="C197" s="3303"/>
      <c r="D197" s="807"/>
      <c r="E197" s="1060"/>
      <c r="F197" s="3141"/>
      <c r="G197" s="3248"/>
      <c r="H197" s="590" t="s">
        <v>7</v>
      </c>
      <c r="I197" s="545">
        <f>I195*1</f>
        <v>4</v>
      </c>
      <c r="J197" s="545">
        <f t="shared" ref="J197:K197" si="18">J195*1</f>
        <v>4</v>
      </c>
      <c r="K197" s="545">
        <f t="shared" si="18"/>
        <v>4</v>
      </c>
      <c r="L197" s="1824"/>
      <c r="M197" s="1825"/>
      <c r="N197" s="1826"/>
      <c r="O197" s="1826"/>
      <c r="P197" s="1827"/>
    </row>
    <row r="198" spans="1:17" ht="15.6" customHeight="1" x14ac:dyDescent="0.3">
      <c r="A198" s="3239" t="s">
        <v>49</v>
      </c>
      <c r="B198" s="3241" t="s">
        <v>8</v>
      </c>
      <c r="C198" s="3243" t="s">
        <v>49</v>
      </c>
      <c r="D198" s="594"/>
      <c r="E198" s="3260" t="s">
        <v>601</v>
      </c>
      <c r="F198" s="3369" t="s">
        <v>62</v>
      </c>
      <c r="G198" s="3249" t="s">
        <v>248</v>
      </c>
      <c r="H198" s="809" t="s">
        <v>48</v>
      </c>
      <c r="I198" s="810">
        <v>20</v>
      </c>
      <c r="J198" s="810">
        <v>20</v>
      </c>
      <c r="K198" s="810">
        <v>20</v>
      </c>
      <c r="L198" s="1828" t="s">
        <v>602</v>
      </c>
      <c r="M198" s="1816" t="s">
        <v>69</v>
      </c>
      <c r="N198" s="1818">
        <v>7</v>
      </c>
      <c r="O198" s="1818">
        <v>7</v>
      </c>
      <c r="P198" s="1819">
        <v>7</v>
      </c>
    </row>
    <row r="199" spans="1:17" ht="16.2" thickBot="1" x14ac:dyDescent="0.35">
      <c r="A199" s="3381"/>
      <c r="B199" s="3382"/>
      <c r="C199" s="3285"/>
      <c r="D199" s="600"/>
      <c r="E199" s="3262"/>
      <c r="F199" s="3204"/>
      <c r="G199" s="3248"/>
      <c r="H199" s="590" t="s">
        <v>7</v>
      </c>
      <c r="I199" s="591">
        <f>SUM(I198:I198)</f>
        <v>20</v>
      </c>
      <c r="J199" s="591">
        <f t="shared" ref="J199:K199" si="19">SUM(J198:J198)</f>
        <v>20</v>
      </c>
      <c r="K199" s="591">
        <f t="shared" si="19"/>
        <v>20</v>
      </c>
      <c r="L199" s="811"/>
      <c r="M199" s="812"/>
      <c r="N199" s="813"/>
      <c r="O199" s="813"/>
      <c r="P199" s="808"/>
    </row>
    <row r="200" spans="1:17" ht="31.2" customHeight="1" x14ac:dyDescent="0.3">
      <c r="A200" s="527" t="s">
        <v>49</v>
      </c>
      <c r="B200" s="1051" t="s">
        <v>8</v>
      </c>
      <c r="C200" s="3243" t="s">
        <v>50</v>
      </c>
      <c r="D200" s="3453"/>
      <c r="E200" s="3260" t="s">
        <v>603</v>
      </c>
      <c r="F200" s="3369" t="s">
        <v>62</v>
      </c>
      <c r="G200" s="3249" t="s">
        <v>248</v>
      </c>
      <c r="H200" s="530" t="s">
        <v>48</v>
      </c>
      <c r="I200" s="572">
        <v>1441</v>
      </c>
      <c r="J200" s="532">
        <v>1700</v>
      </c>
      <c r="K200" s="533">
        <v>1700</v>
      </c>
      <c r="L200" s="814" t="s">
        <v>604</v>
      </c>
      <c r="M200" s="1829" t="s">
        <v>301</v>
      </c>
      <c r="N200" s="1818">
        <v>5</v>
      </c>
      <c r="O200" s="1818">
        <v>4</v>
      </c>
      <c r="P200" s="1819">
        <v>4</v>
      </c>
    </row>
    <row r="201" spans="1:17" ht="15.6" x14ac:dyDescent="0.3">
      <c r="A201" s="1046"/>
      <c r="B201" s="1048"/>
      <c r="C201" s="3280"/>
      <c r="D201" s="3454"/>
      <c r="E201" s="3261"/>
      <c r="F201" s="3157"/>
      <c r="G201" s="3266"/>
      <c r="H201" s="542" t="s">
        <v>56</v>
      </c>
      <c r="I201" s="574"/>
      <c r="J201" s="597"/>
      <c r="K201" s="598"/>
      <c r="L201" s="815"/>
      <c r="M201" s="1830"/>
      <c r="N201" s="1831"/>
      <c r="O201" s="1831"/>
      <c r="P201" s="1832"/>
    </row>
    <row r="202" spans="1:17" ht="25.95" customHeight="1" x14ac:dyDescent="0.3">
      <c r="A202" s="1046"/>
      <c r="B202" s="1048"/>
      <c r="C202" s="3280"/>
      <c r="D202" s="3454"/>
      <c r="E202" s="3261"/>
      <c r="F202" s="3157"/>
      <c r="G202" s="3266"/>
      <c r="H202" s="542" t="s">
        <v>570</v>
      </c>
      <c r="I202" s="581"/>
      <c r="J202" s="597"/>
      <c r="K202" s="598"/>
      <c r="L202" s="816"/>
      <c r="M202" s="1833"/>
      <c r="N202" s="1822"/>
      <c r="O202" s="1822"/>
      <c r="P202" s="1823"/>
    </row>
    <row r="203" spans="1:17" ht="15.6" x14ac:dyDescent="0.25">
      <c r="A203" s="1046"/>
      <c r="B203" s="1048"/>
      <c r="C203" s="3280"/>
      <c r="D203" s="3454"/>
      <c r="E203" s="3261"/>
      <c r="F203" s="3157"/>
      <c r="G203" s="3266"/>
      <c r="H203" s="542" t="s">
        <v>229</v>
      </c>
      <c r="I203" s="574"/>
      <c r="J203" s="597"/>
      <c r="K203" s="598"/>
      <c r="L203" s="860"/>
      <c r="M203" s="1834"/>
      <c r="N203" s="1835"/>
      <c r="O203" s="1835"/>
      <c r="P203" s="1836"/>
      <c r="Q203" s="19"/>
    </row>
    <row r="204" spans="1:17" ht="15.6" x14ac:dyDescent="0.25">
      <c r="A204" s="1046"/>
      <c r="B204" s="1048"/>
      <c r="C204" s="3280"/>
      <c r="D204" s="3454"/>
      <c r="E204" s="3261"/>
      <c r="F204" s="3157"/>
      <c r="G204" s="3266"/>
      <c r="H204" s="817" t="s">
        <v>57</v>
      </c>
      <c r="I204" s="776">
        <v>176.9</v>
      </c>
      <c r="J204" s="818"/>
      <c r="K204" s="819"/>
      <c r="L204" s="860"/>
      <c r="M204" s="1834"/>
      <c r="N204" s="1835"/>
      <c r="O204" s="1835"/>
      <c r="P204" s="1836"/>
      <c r="Q204" s="19"/>
    </row>
    <row r="205" spans="1:17" ht="33" customHeight="1" thickBot="1" x14ac:dyDescent="0.3">
      <c r="A205" s="1078"/>
      <c r="B205" s="1052"/>
      <c r="C205" s="3285"/>
      <c r="D205" s="3455"/>
      <c r="E205" s="3262"/>
      <c r="F205" s="3204"/>
      <c r="G205" s="3248"/>
      <c r="H205" s="590" t="s">
        <v>7</v>
      </c>
      <c r="I205" s="545">
        <f>SUM(I200:I204)</f>
        <v>1617.9</v>
      </c>
      <c r="J205" s="545">
        <f t="shared" ref="J205:K205" si="20">SUM(J200:J204)</f>
        <v>1700</v>
      </c>
      <c r="K205" s="545">
        <f t="shared" si="20"/>
        <v>1700</v>
      </c>
      <c r="L205" s="861"/>
      <c r="M205" s="1837"/>
      <c r="N205" s="1838"/>
      <c r="O205" s="1838"/>
      <c r="P205" s="1839"/>
      <c r="Q205" s="19"/>
    </row>
    <row r="206" spans="1:17" ht="63" thickBot="1" x14ac:dyDescent="0.3">
      <c r="A206" s="522"/>
      <c r="B206" s="605"/>
      <c r="C206" s="820"/>
      <c r="D206" s="821"/>
      <c r="E206" s="688" t="s">
        <v>605</v>
      </c>
      <c r="F206" s="1840"/>
      <c r="G206" s="1841"/>
      <c r="H206" s="1842"/>
      <c r="I206" s="1843"/>
      <c r="J206" s="1843"/>
      <c r="K206" s="1844"/>
      <c r="L206" s="835" t="s">
        <v>606</v>
      </c>
      <c r="M206" s="836" t="s">
        <v>69</v>
      </c>
      <c r="N206" s="837">
        <v>1</v>
      </c>
      <c r="O206" s="837"/>
      <c r="P206" s="1775"/>
      <c r="Q206" s="19"/>
    </row>
    <row r="207" spans="1:17" ht="49.95" customHeight="1" thickBot="1" x14ac:dyDescent="0.3">
      <c r="A207" s="1045"/>
      <c r="B207" s="1047"/>
      <c r="C207" s="1055"/>
      <c r="D207" s="594"/>
      <c r="E207" s="828" t="s">
        <v>607</v>
      </c>
      <c r="F207" s="1840"/>
      <c r="G207" s="1841"/>
      <c r="H207" s="1842"/>
      <c r="I207" s="1843"/>
      <c r="J207" s="1843"/>
      <c r="K207" s="1844"/>
      <c r="L207" s="835" t="s">
        <v>608</v>
      </c>
      <c r="M207" s="836" t="s">
        <v>69</v>
      </c>
      <c r="N207" s="837">
        <v>1</v>
      </c>
      <c r="O207" s="1845"/>
      <c r="P207" s="1846"/>
      <c r="Q207" s="19"/>
    </row>
    <row r="208" spans="1:17" ht="31.8" thickBot="1" x14ac:dyDescent="0.3">
      <c r="A208" s="1045"/>
      <c r="B208" s="1047"/>
      <c r="C208" s="1055"/>
      <c r="D208" s="594"/>
      <c r="E208" s="685" t="s">
        <v>609</v>
      </c>
      <c r="F208" s="1556"/>
      <c r="G208" s="1847"/>
      <c r="H208" s="1848"/>
      <c r="I208" s="1849"/>
      <c r="J208" s="1849"/>
      <c r="K208" s="1850"/>
      <c r="L208" s="1851" t="s">
        <v>610</v>
      </c>
      <c r="M208" s="1852" t="s">
        <v>69</v>
      </c>
      <c r="N208" s="1802">
        <v>1</v>
      </c>
      <c r="O208" s="1802"/>
      <c r="P208" s="1066"/>
      <c r="Q208" s="19"/>
    </row>
    <row r="209" spans="1:17" ht="21" customHeight="1" thickBot="1" x14ac:dyDescent="0.3">
      <c r="A209" s="829"/>
      <c r="B209" s="830"/>
      <c r="C209" s="831"/>
      <c r="D209" s="832"/>
      <c r="E209" s="688" t="s">
        <v>563</v>
      </c>
      <c r="F209" s="833"/>
      <c r="G209" s="823"/>
      <c r="H209" s="824"/>
      <c r="I209" s="825"/>
      <c r="J209" s="825"/>
      <c r="K209" s="826"/>
      <c r="L209" s="827" t="s">
        <v>611</v>
      </c>
      <c r="M209" s="836" t="s">
        <v>69</v>
      </c>
      <c r="N209" s="837">
        <v>2</v>
      </c>
      <c r="O209" s="837">
        <v>2</v>
      </c>
      <c r="P209" s="1775">
        <v>2</v>
      </c>
      <c r="Q209" s="19"/>
    </row>
    <row r="210" spans="1:17" ht="37.950000000000003" customHeight="1" thickBot="1" x14ac:dyDescent="0.3">
      <c r="A210" s="829"/>
      <c r="B210" s="830"/>
      <c r="C210" s="831"/>
      <c r="D210" s="821"/>
      <c r="E210" s="688" t="s">
        <v>612</v>
      </c>
      <c r="F210" s="822"/>
      <c r="G210" s="834"/>
      <c r="H210" s="824"/>
      <c r="I210" s="825"/>
      <c r="J210" s="825"/>
      <c r="K210" s="826"/>
      <c r="L210" s="827" t="s">
        <v>613</v>
      </c>
      <c r="M210" s="836" t="s">
        <v>69</v>
      </c>
      <c r="N210" s="837">
        <v>1</v>
      </c>
      <c r="O210" s="837">
        <v>1</v>
      </c>
      <c r="P210" s="1775">
        <v>1</v>
      </c>
      <c r="Q210" s="19"/>
    </row>
    <row r="211" spans="1:17" ht="31.8" thickBot="1" x14ac:dyDescent="0.3">
      <c r="A211" s="522"/>
      <c r="B211" s="605"/>
      <c r="C211" s="820"/>
      <c r="D211" s="821"/>
      <c r="E211" s="828" t="s">
        <v>614</v>
      </c>
      <c r="F211" s="822"/>
      <c r="G211" s="823"/>
      <c r="H211" s="824"/>
      <c r="I211" s="825"/>
      <c r="J211" s="825"/>
      <c r="K211" s="826"/>
      <c r="L211" s="835" t="s">
        <v>615</v>
      </c>
      <c r="M211" s="836" t="s">
        <v>69</v>
      </c>
      <c r="N211" s="837">
        <v>4</v>
      </c>
      <c r="O211" s="837">
        <v>3</v>
      </c>
      <c r="P211" s="1775">
        <v>2</v>
      </c>
      <c r="Q211" s="19"/>
    </row>
    <row r="212" spans="1:17" ht="16.2" thickBot="1" x14ac:dyDescent="0.3">
      <c r="A212" s="726"/>
      <c r="B212" s="605"/>
      <c r="C212" s="838"/>
      <c r="D212" s="821"/>
      <c r="E212" s="688" t="s">
        <v>616</v>
      </c>
      <c r="F212" s="822"/>
      <c r="G212" s="823"/>
      <c r="H212" s="824"/>
      <c r="I212" s="825"/>
      <c r="J212" s="825"/>
      <c r="K212" s="826"/>
      <c r="L212" s="835" t="s">
        <v>617</v>
      </c>
      <c r="M212" s="836" t="s">
        <v>69</v>
      </c>
      <c r="N212" s="837">
        <v>1</v>
      </c>
      <c r="O212" s="837">
        <v>1</v>
      </c>
      <c r="P212" s="1775">
        <v>1</v>
      </c>
    </row>
    <row r="213" spans="1:17" ht="34.799999999999997" customHeight="1" thickBot="1" x14ac:dyDescent="0.3">
      <c r="A213" s="726"/>
      <c r="B213" s="605"/>
      <c r="C213" s="838"/>
      <c r="D213" s="821"/>
      <c r="E213" s="688" t="s">
        <v>1007</v>
      </c>
      <c r="F213" s="822"/>
      <c r="G213" s="823"/>
      <c r="H213" s="824"/>
      <c r="I213" s="825"/>
      <c r="J213" s="825"/>
      <c r="K213" s="826"/>
      <c r="L213" s="835" t="s">
        <v>325</v>
      </c>
      <c r="M213" s="836" t="s">
        <v>69</v>
      </c>
      <c r="N213" s="837">
        <v>1</v>
      </c>
      <c r="O213" s="837"/>
      <c r="P213" s="1775"/>
    </row>
    <row r="214" spans="1:17" ht="31.8" thickBot="1" x14ac:dyDescent="0.3">
      <c r="A214" s="522"/>
      <c r="B214" s="605"/>
      <c r="C214" s="1666"/>
      <c r="D214" s="1667"/>
      <c r="E214" s="1855" t="s">
        <v>792</v>
      </c>
      <c r="F214" s="1840"/>
      <c r="G214" s="1841"/>
      <c r="H214" s="1856"/>
      <c r="I214" s="1857"/>
      <c r="J214" s="1857"/>
      <c r="K214" s="1858"/>
      <c r="L214" s="835" t="s">
        <v>793</v>
      </c>
      <c r="M214" s="836" t="s">
        <v>69</v>
      </c>
      <c r="N214" s="837">
        <v>1</v>
      </c>
      <c r="O214" s="837"/>
      <c r="P214" s="1775"/>
    </row>
    <row r="215" spans="1:17" ht="63" thickBot="1" x14ac:dyDescent="0.35">
      <c r="A215" s="522"/>
      <c r="B215" s="605"/>
      <c r="C215" s="1666"/>
      <c r="D215" s="1667"/>
      <c r="E215" s="1859" t="s">
        <v>794</v>
      </c>
      <c r="F215" s="1840"/>
      <c r="G215" s="1841"/>
      <c r="H215" s="1856"/>
      <c r="I215" s="1857"/>
      <c r="J215" s="1857"/>
      <c r="K215" s="1858"/>
      <c r="L215" s="835" t="s">
        <v>325</v>
      </c>
      <c r="M215" s="836" t="s">
        <v>69</v>
      </c>
      <c r="N215" s="837">
        <v>0.9</v>
      </c>
      <c r="O215" s="837"/>
      <c r="P215" s="1775"/>
    </row>
    <row r="216" spans="1:17" ht="21.6" customHeight="1" thickBot="1" x14ac:dyDescent="0.35">
      <c r="A216" s="522"/>
      <c r="B216" s="1052"/>
      <c r="C216" s="1853"/>
      <c r="D216" s="1854"/>
      <c r="E216" s="1860" t="s">
        <v>795</v>
      </c>
      <c r="F216" s="1557"/>
      <c r="G216" s="1861"/>
      <c r="H216" s="1862"/>
      <c r="I216" s="1863"/>
      <c r="J216" s="1863"/>
      <c r="K216" s="1864"/>
      <c r="L216" s="1865" t="s">
        <v>796</v>
      </c>
      <c r="M216" s="779" t="s">
        <v>69</v>
      </c>
      <c r="N216" s="1777">
        <v>0.9</v>
      </c>
      <c r="O216" s="1777"/>
      <c r="P216" s="1778"/>
    </row>
    <row r="217" spans="1:17" ht="33" customHeight="1" thickBot="1" x14ac:dyDescent="0.3">
      <c r="A217" s="522" t="s">
        <v>49</v>
      </c>
      <c r="B217" s="605" t="s">
        <v>8</v>
      </c>
      <c r="C217" s="3223" t="s">
        <v>31</v>
      </c>
      <c r="D217" s="3223"/>
      <c r="E217" s="3223"/>
      <c r="F217" s="3223"/>
      <c r="G217" s="3224"/>
      <c r="H217" s="1080" t="s">
        <v>7</v>
      </c>
      <c r="I217" s="559">
        <f>I194+I197+I199+I205</f>
        <v>1806.9</v>
      </c>
      <c r="J217" s="559">
        <f>J194+J197+J199+J205</f>
        <v>1954</v>
      </c>
      <c r="K217" s="559">
        <f>K194+K197+K199+K205</f>
        <v>1954</v>
      </c>
      <c r="L217" s="839"/>
      <c r="M217" s="3225"/>
      <c r="N217" s="3226"/>
      <c r="O217" s="3226"/>
      <c r="P217" s="3227"/>
    </row>
    <row r="218" spans="1:17" ht="25.8" customHeight="1" thickBot="1" x14ac:dyDescent="0.3">
      <c r="A218" s="629" t="s">
        <v>49</v>
      </c>
      <c r="B218" s="3228" t="s">
        <v>75</v>
      </c>
      <c r="C218" s="3229"/>
      <c r="D218" s="3229"/>
      <c r="E218" s="3229"/>
      <c r="F218" s="3229"/>
      <c r="G218" s="3229"/>
      <c r="H218" s="3229"/>
      <c r="I218" s="728">
        <f>I189+I217</f>
        <v>8589.9</v>
      </c>
      <c r="J218" s="728">
        <f>J189+J217</f>
        <v>10614</v>
      </c>
      <c r="K218" s="728">
        <f>K189+K217</f>
        <v>10664</v>
      </c>
      <c r="L218" s="840"/>
      <c r="M218" s="729"/>
      <c r="N218" s="729"/>
      <c r="O218" s="729"/>
      <c r="P218" s="730"/>
    </row>
    <row r="219" spans="1:17" ht="22.2" customHeight="1" thickBot="1" x14ac:dyDescent="0.3">
      <c r="A219" s="3230" t="s">
        <v>618</v>
      </c>
      <c r="B219" s="3231"/>
      <c r="C219" s="3231"/>
      <c r="D219" s="3231"/>
      <c r="E219" s="3231"/>
      <c r="F219" s="3231"/>
      <c r="G219" s="3231"/>
      <c r="H219" s="3232"/>
      <c r="I219" s="841">
        <f>I220-I204-I136-I96-I116-I182-I163-I69</f>
        <v>17645.899999999994</v>
      </c>
      <c r="J219" s="841">
        <f>J220-J204-J136</f>
        <v>22914</v>
      </c>
      <c r="K219" s="841">
        <f>K220-K204-K136</f>
        <v>19374</v>
      </c>
      <c r="L219" s="842"/>
      <c r="M219" s="843"/>
      <c r="N219" s="843"/>
      <c r="O219" s="843"/>
      <c r="P219" s="844"/>
    </row>
    <row r="220" spans="1:17" ht="31.2" customHeight="1" thickBot="1" x14ac:dyDescent="0.3">
      <c r="A220" s="3230" t="s">
        <v>9</v>
      </c>
      <c r="B220" s="3231"/>
      <c r="C220" s="3231"/>
      <c r="D220" s="3231"/>
      <c r="E220" s="3231"/>
      <c r="F220" s="3231"/>
      <c r="G220" s="3231"/>
      <c r="H220" s="3232"/>
      <c r="I220" s="845">
        <f>I74+I128+I218</f>
        <v>18259.099999999999</v>
      </c>
      <c r="J220" s="845">
        <f>J74+J128+J218</f>
        <v>22914</v>
      </c>
      <c r="K220" s="845">
        <f>K74+K128+K218</f>
        <v>19374</v>
      </c>
      <c r="L220" s="3233"/>
      <c r="M220" s="3234"/>
      <c r="N220" s="3234"/>
      <c r="O220" s="3234"/>
      <c r="P220" s="3235"/>
    </row>
    <row r="221" spans="1:17" x14ac:dyDescent="0.25">
      <c r="A221" s="862" t="s">
        <v>395</v>
      </c>
      <c r="B221" s="862"/>
      <c r="C221" s="862"/>
      <c r="D221" s="862"/>
      <c r="E221" s="862"/>
      <c r="F221" s="862"/>
      <c r="G221" s="862"/>
      <c r="H221" s="862"/>
      <c r="I221" s="862"/>
      <c r="J221" s="862"/>
      <c r="K221" s="19"/>
      <c r="L221" s="19"/>
      <c r="M221" s="19"/>
      <c r="N221" s="19"/>
      <c r="O221" s="19"/>
      <c r="P221" s="19"/>
    </row>
    <row r="222" spans="1:17" x14ac:dyDescent="0.25">
      <c r="A222" s="420"/>
      <c r="B222" s="420"/>
      <c r="C222" s="420"/>
      <c r="D222" s="420"/>
      <c r="E222" s="420"/>
      <c r="F222" s="420"/>
      <c r="G222" s="420"/>
      <c r="H222" s="420"/>
      <c r="I222" s="420"/>
      <c r="J222" s="420"/>
      <c r="K222" s="420"/>
      <c r="L222" s="420"/>
      <c r="M222" s="420"/>
      <c r="N222" s="420"/>
      <c r="O222" s="420"/>
      <c r="P222" s="420"/>
    </row>
    <row r="223" spans="1:17" x14ac:dyDescent="0.25">
      <c r="A223" s="420"/>
      <c r="B223" s="420"/>
      <c r="C223" s="420"/>
      <c r="D223" s="420"/>
      <c r="E223" s="420"/>
      <c r="F223" s="420"/>
      <c r="G223" s="420"/>
      <c r="H223" s="19" t="s">
        <v>48</v>
      </c>
      <c r="I223" s="863">
        <f>I13+I53+I60+I67+I79+I82+I84+I87+I93+I95+I114+I133+I159+I165+I175+I170+I181+I192+I195+I198+I200+I31</f>
        <v>11171</v>
      </c>
      <c r="J223" s="863">
        <f>J13+J53+J60+J67+J79+J82+J84+J87+J93+J95+J114+J133+J159+J165+J175+J170+J181+J192+J195+J198+J200+J31+J45</f>
        <v>16364</v>
      </c>
      <c r="K223" s="863">
        <f>K13+K53+K60+K67+K79+K82+K84+K87+K93+K95+K114+K133+K159+K165+K175+K170+K181+K192+K195+K198+K200+K31+K45</f>
        <v>12724</v>
      </c>
      <c r="L223" s="420"/>
      <c r="M223" s="872"/>
      <c r="N223" s="420"/>
      <c r="O223" s="420"/>
      <c r="P223" s="420"/>
    </row>
    <row r="224" spans="1:17" x14ac:dyDescent="0.25">
      <c r="A224" s="420"/>
      <c r="B224" s="420"/>
      <c r="C224" s="420"/>
      <c r="D224" s="420"/>
      <c r="E224" s="420"/>
      <c r="F224" s="420"/>
      <c r="G224" s="19"/>
      <c r="H224" s="19" t="s">
        <v>437</v>
      </c>
      <c r="I224" s="863">
        <f>I15+I34+I47+I135+I161+I167+I172+I177+I202</f>
        <v>6474.9000000000005</v>
      </c>
      <c r="J224" s="863">
        <f>J15+J34+J47+J135+J161+J167+J172+J177+J202</f>
        <v>6550</v>
      </c>
      <c r="K224" s="863">
        <f>K15+K34+K47+K135+K161+K167+K172+K177+K202</f>
        <v>6650</v>
      </c>
      <c r="L224" s="420"/>
      <c r="M224" s="420"/>
      <c r="N224" s="420"/>
      <c r="O224" s="420"/>
      <c r="P224" s="420"/>
    </row>
    <row r="225" spans="1:16" ht="13.95" customHeight="1" x14ac:dyDescent="0.25">
      <c r="A225" s="420"/>
      <c r="B225" s="420"/>
      <c r="C225" s="420"/>
      <c r="D225" s="420"/>
      <c r="E225" s="420"/>
      <c r="F225" s="420"/>
      <c r="G225" s="19"/>
      <c r="H225" s="19" t="s">
        <v>56</v>
      </c>
      <c r="I225" s="863"/>
      <c r="J225" s="863"/>
      <c r="K225" s="863"/>
      <c r="L225" s="420"/>
      <c r="M225" s="420"/>
      <c r="N225" s="420"/>
      <c r="O225" s="420"/>
      <c r="P225" s="420"/>
    </row>
    <row r="226" spans="1:16" ht="13.95" customHeight="1" x14ac:dyDescent="0.25">
      <c r="A226" s="420"/>
      <c r="B226" s="420"/>
      <c r="C226" s="420"/>
      <c r="D226" s="420"/>
      <c r="E226" s="420"/>
      <c r="F226" s="420"/>
      <c r="G226" s="19"/>
      <c r="H226" s="19" t="s">
        <v>229</v>
      </c>
      <c r="I226" s="863">
        <f>I16+I35+I48+I162+I168+I173+I178+I203+I137</f>
        <v>0</v>
      </c>
      <c r="J226" s="863">
        <f>J16+J35+J48+J162+J168+J173+J178+J203</f>
        <v>0</v>
      </c>
      <c r="K226" s="863">
        <f>K16+K35+K48+K162+K168+K173+K178+K203</f>
        <v>0</v>
      </c>
      <c r="L226" s="420"/>
      <c r="M226" s="420"/>
      <c r="N226" s="420"/>
      <c r="O226" s="420"/>
      <c r="P226" s="420"/>
    </row>
    <row r="227" spans="1:16" ht="13.95" customHeight="1" x14ac:dyDescent="0.25">
      <c r="A227" s="420"/>
      <c r="B227" s="420"/>
      <c r="C227" s="420"/>
      <c r="D227" s="420"/>
      <c r="E227" s="420"/>
      <c r="F227" s="420"/>
      <c r="G227" s="19"/>
      <c r="H227" s="19" t="s">
        <v>57</v>
      </c>
      <c r="I227" s="872">
        <f>I136+I204+I96+I116+I163+I182+I69</f>
        <v>613.20000000000005</v>
      </c>
      <c r="J227" s="863">
        <f>J136+J204+J96+J116+J163+J182</f>
        <v>0</v>
      </c>
      <c r="K227" s="863">
        <f>K136+K204+K96+K116+K163+K182</f>
        <v>0</v>
      </c>
      <c r="L227" s="420"/>
      <c r="M227" s="873"/>
      <c r="N227" s="420"/>
      <c r="O227" s="420"/>
      <c r="P227" s="420"/>
    </row>
    <row r="228" spans="1:16" ht="24" customHeight="1" x14ac:dyDescent="0.25">
      <c r="A228" s="420"/>
      <c r="B228" s="420"/>
      <c r="C228" s="420"/>
      <c r="D228" s="420"/>
      <c r="E228" s="420"/>
      <c r="F228" s="420"/>
      <c r="G228" s="19"/>
      <c r="H228" s="19" t="s">
        <v>619</v>
      </c>
      <c r="I228" s="863">
        <f>SUM(I223:I227)</f>
        <v>18259.100000000002</v>
      </c>
      <c r="J228" s="863">
        <f t="shared" ref="J228:K228" si="21">SUM(J223:J227)</f>
        <v>22914</v>
      </c>
      <c r="K228" s="863">
        <f t="shared" si="21"/>
        <v>19374</v>
      </c>
      <c r="L228" s="420"/>
      <c r="M228" s="420"/>
      <c r="N228" s="420"/>
      <c r="O228" s="420"/>
      <c r="P228" s="420"/>
    </row>
    <row r="229" spans="1:16" ht="24" customHeight="1" x14ac:dyDescent="0.25">
      <c r="A229" s="420"/>
      <c r="B229" s="420"/>
      <c r="C229" s="420"/>
      <c r="D229" s="420"/>
      <c r="E229" s="420"/>
      <c r="F229" s="420"/>
      <c r="G229" s="19"/>
      <c r="H229" s="19"/>
      <c r="I229" s="863"/>
      <c r="J229" s="863"/>
      <c r="K229" s="863"/>
      <c r="L229" s="420"/>
      <c r="M229" s="420"/>
      <c r="N229" s="420"/>
      <c r="O229" s="420"/>
      <c r="P229" s="420"/>
    </row>
    <row r="230" spans="1:16" ht="24" customHeight="1" x14ac:dyDescent="0.25">
      <c r="A230" s="420"/>
      <c r="B230" s="420"/>
      <c r="C230" s="420"/>
      <c r="D230" s="420"/>
      <c r="E230" s="420"/>
      <c r="F230" s="420"/>
      <c r="G230" s="19"/>
      <c r="H230" s="19"/>
      <c r="I230" s="863"/>
      <c r="J230" s="863"/>
      <c r="K230" s="863"/>
      <c r="L230" s="420"/>
      <c r="M230" s="420"/>
      <c r="N230" s="420"/>
      <c r="O230" s="420"/>
      <c r="P230" s="420"/>
    </row>
    <row r="231" spans="1:16" ht="24" customHeight="1" x14ac:dyDescent="0.25">
      <c r="A231" s="420"/>
      <c r="B231" s="420"/>
      <c r="C231" s="420"/>
      <c r="D231" s="420"/>
      <c r="E231" s="420"/>
      <c r="F231" s="420"/>
      <c r="G231" s="19"/>
      <c r="H231" s="19"/>
      <c r="I231" s="863"/>
      <c r="J231" s="863"/>
      <c r="K231" s="863"/>
      <c r="L231" s="420"/>
      <c r="M231" s="420"/>
      <c r="N231" s="420"/>
      <c r="O231" s="420"/>
      <c r="P231" s="420"/>
    </row>
    <row r="232" spans="1:16" ht="24" customHeight="1" x14ac:dyDescent="0.25">
      <c r="A232" s="420"/>
      <c r="B232" s="420"/>
      <c r="C232" s="420"/>
      <c r="D232" s="420"/>
      <c r="E232" s="420"/>
      <c r="F232" s="420"/>
      <c r="G232" s="19"/>
      <c r="H232" s="19"/>
      <c r="I232" s="863"/>
      <c r="J232" s="863"/>
      <c r="K232" s="863"/>
      <c r="L232" s="420"/>
      <c r="M232" s="420"/>
      <c r="N232" s="420"/>
      <c r="O232" s="420"/>
      <c r="P232" s="420"/>
    </row>
    <row r="233" spans="1:16" ht="13.95" customHeight="1" x14ac:dyDescent="0.25">
      <c r="A233" s="420"/>
      <c r="B233" s="420"/>
      <c r="C233" s="420"/>
      <c r="D233" s="420"/>
      <c r="E233" s="420"/>
      <c r="F233" s="420"/>
      <c r="G233" s="420"/>
      <c r="H233" s="19"/>
      <c r="I233" s="863"/>
      <c r="J233" s="863"/>
      <c r="K233" s="863"/>
      <c r="L233" s="420"/>
      <c r="M233" s="420"/>
      <c r="N233" s="420"/>
      <c r="O233" s="420"/>
      <c r="P233" s="420"/>
    </row>
    <row r="234" spans="1:16" ht="13.95" customHeight="1" x14ac:dyDescent="0.25">
      <c r="A234" s="420"/>
      <c r="B234" s="420"/>
      <c r="C234" s="420"/>
      <c r="D234" s="420"/>
      <c r="E234" s="420"/>
      <c r="F234" s="420"/>
      <c r="G234" s="420"/>
      <c r="H234" s="19"/>
      <c r="I234" s="863"/>
      <c r="J234" s="863"/>
      <c r="K234" s="863"/>
      <c r="L234" s="420"/>
      <c r="M234" s="420"/>
      <c r="N234" s="420"/>
      <c r="O234" s="420"/>
      <c r="P234" s="420"/>
    </row>
    <row r="235" spans="1:16" ht="13.95" customHeight="1" x14ac:dyDescent="0.25">
      <c r="A235" s="420"/>
      <c r="B235" s="420"/>
      <c r="C235" s="420"/>
      <c r="D235" s="420"/>
      <c r="E235" s="420"/>
      <c r="F235" s="420"/>
      <c r="G235" s="420"/>
      <c r="H235" s="420"/>
      <c r="I235" s="420"/>
      <c r="J235" s="420"/>
      <c r="K235" s="420"/>
      <c r="L235" s="420"/>
      <c r="M235" s="420"/>
      <c r="N235" s="420"/>
      <c r="O235" s="420"/>
      <c r="P235" s="420"/>
    </row>
    <row r="236" spans="1:16" ht="13.95" customHeight="1" thickBot="1" x14ac:dyDescent="0.3">
      <c r="A236" s="420"/>
      <c r="B236" s="420"/>
      <c r="C236" s="420"/>
      <c r="D236" s="420"/>
      <c r="E236" s="3177" t="s">
        <v>10</v>
      </c>
      <c r="F236" s="3177"/>
      <c r="G236" s="3177"/>
      <c r="H236" s="3177"/>
      <c r="I236" s="3177"/>
      <c r="J236" s="3177"/>
      <c r="K236" s="3177"/>
      <c r="L236" s="420"/>
      <c r="M236" s="420"/>
      <c r="N236" s="420"/>
      <c r="O236" s="420"/>
      <c r="P236" s="420"/>
    </row>
    <row r="237" spans="1:16" ht="46.2" thickBot="1" x14ac:dyDescent="0.3">
      <c r="A237" s="420"/>
      <c r="B237" s="420"/>
      <c r="C237" s="420"/>
      <c r="D237" s="420"/>
      <c r="E237" s="395"/>
      <c r="F237" s="394"/>
      <c r="G237" s="394"/>
      <c r="H237" s="21"/>
      <c r="I237" s="1248" t="s">
        <v>679</v>
      </c>
      <c r="J237" s="1249" t="s">
        <v>77</v>
      </c>
      <c r="K237" s="1248" t="s">
        <v>680</v>
      </c>
      <c r="L237" s="420"/>
      <c r="M237" s="420"/>
      <c r="N237" s="420"/>
      <c r="O237" s="420"/>
      <c r="P237" s="420"/>
    </row>
    <row r="238" spans="1:16" ht="14.4" thickBot="1" x14ac:dyDescent="0.3">
      <c r="A238" s="420"/>
      <c r="B238" s="420"/>
      <c r="C238" s="420"/>
      <c r="D238" s="420"/>
      <c r="E238" s="2741" t="s">
        <v>33</v>
      </c>
      <c r="F238" s="2742"/>
      <c r="G238" s="2742"/>
      <c r="H238" s="2743"/>
      <c r="I238" s="2004">
        <f>SUM(I239:I250)</f>
        <v>18259.100000000002</v>
      </c>
      <c r="J238" s="2005">
        <f>SUM(J239:J250)</f>
        <v>22914</v>
      </c>
      <c r="K238" s="2006">
        <f>SUM(K239:K250)</f>
        <v>19374</v>
      </c>
      <c r="L238" s="420"/>
      <c r="M238" s="420"/>
      <c r="N238" s="420"/>
      <c r="O238" s="420"/>
      <c r="P238" s="420"/>
    </row>
    <row r="239" spans="1:16" ht="22.8" customHeight="1" x14ac:dyDescent="0.25">
      <c r="A239" s="10"/>
      <c r="B239" s="10"/>
      <c r="C239" s="10"/>
      <c r="D239" s="10"/>
      <c r="E239" s="2726" t="s">
        <v>226</v>
      </c>
      <c r="F239" s="2727"/>
      <c r="G239" s="2727"/>
      <c r="H239" s="2728"/>
      <c r="I239" s="2007">
        <v>11171</v>
      </c>
      <c r="J239" s="2008">
        <v>16364</v>
      </c>
      <c r="K239" s="2009">
        <v>12724</v>
      </c>
      <c r="L239" s="10"/>
      <c r="M239" s="874"/>
      <c r="N239" s="10"/>
      <c r="O239" s="10"/>
      <c r="P239" s="10"/>
    </row>
    <row r="240" spans="1:16" ht="27.6" customHeight="1" x14ac:dyDescent="0.25">
      <c r="A240" s="10"/>
      <c r="B240" s="10"/>
      <c r="C240" s="10"/>
      <c r="D240" s="10"/>
      <c r="E240" s="2726" t="s">
        <v>1011</v>
      </c>
      <c r="F240" s="2727"/>
      <c r="G240" s="2727"/>
      <c r="H240" s="2728"/>
      <c r="I240" s="2574"/>
      <c r="J240" s="2575"/>
      <c r="K240" s="2009"/>
      <c r="L240" s="10"/>
      <c r="M240" s="874"/>
      <c r="N240" s="10"/>
      <c r="O240" s="10"/>
      <c r="P240" s="10"/>
    </row>
    <row r="241" spans="1:16" ht="13.8" x14ac:dyDescent="0.25">
      <c r="A241" s="10"/>
      <c r="B241" s="10"/>
      <c r="C241" s="10"/>
      <c r="D241" s="10"/>
      <c r="E241" s="2726" t="s">
        <v>225</v>
      </c>
      <c r="F241" s="2727"/>
      <c r="G241" s="2727"/>
      <c r="H241" s="2728"/>
      <c r="I241" s="2009"/>
      <c r="J241" s="2010"/>
      <c r="K241" s="2009"/>
      <c r="L241" s="10"/>
      <c r="M241" s="1164"/>
      <c r="N241" s="10"/>
      <c r="O241" s="10"/>
      <c r="P241" s="10"/>
    </row>
    <row r="242" spans="1:16" ht="13.8" x14ac:dyDescent="0.25">
      <c r="A242" s="420"/>
      <c r="B242" s="420"/>
      <c r="C242" s="420"/>
      <c r="D242" s="420"/>
      <c r="E242" s="2726" t="s">
        <v>224</v>
      </c>
      <c r="F242" s="2727"/>
      <c r="G242" s="2727"/>
      <c r="H242" s="2728"/>
      <c r="I242" s="2009"/>
      <c r="J242" s="2010"/>
      <c r="K242" s="2009"/>
      <c r="L242" s="10"/>
      <c r="M242" s="1164"/>
      <c r="N242" s="420"/>
      <c r="O242" s="420"/>
      <c r="P242" s="420"/>
    </row>
    <row r="243" spans="1:16" ht="13.95" customHeight="1" x14ac:dyDescent="0.25">
      <c r="A243" s="420"/>
      <c r="B243" s="420"/>
      <c r="C243" s="420"/>
      <c r="D243" s="420"/>
      <c r="E243" s="2726" t="s">
        <v>223</v>
      </c>
      <c r="F243" s="2727"/>
      <c r="G243" s="2727"/>
      <c r="H243" s="2728"/>
      <c r="I243" s="2009">
        <v>6474.9</v>
      </c>
      <c r="J243" s="2010">
        <v>6550</v>
      </c>
      <c r="K243" s="2009">
        <v>6650</v>
      </c>
      <c r="L243" s="10"/>
      <c r="M243" s="1164"/>
      <c r="N243" s="420"/>
      <c r="O243" s="420"/>
      <c r="P243" s="420"/>
    </row>
    <row r="244" spans="1:16" ht="13.95" customHeight="1" x14ac:dyDescent="0.25">
      <c r="A244" s="420"/>
      <c r="B244" s="420"/>
      <c r="C244" s="420"/>
      <c r="D244" s="420"/>
      <c r="E244" s="2729" t="s">
        <v>222</v>
      </c>
      <c r="F244" s="2730"/>
      <c r="G244" s="2730"/>
      <c r="H244" s="2731"/>
      <c r="I244" s="848"/>
      <c r="J244" s="847"/>
      <c r="K244" s="848"/>
      <c r="L244" s="420"/>
      <c r="M244" s="1668"/>
      <c r="N244" s="420"/>
      <c r="O244" s="420"/>
      <c r="P244" s="420"/>
    </row>
    <row r="245" spans="1:16" ht="13.95" customHeight="1" x14ac:dyDescent="0.25">
      <c r="A245" s="420"/>
      <c r="B245" s="420"/>
      <c r="C245" s="420"/>
      <c r="D245" s="420"/>
      <c r="E245" s="2762" t="s">
        <v>221</v>
      </c>
      <c r="F245" s="2763"/>
      <c r="G245" s="2763"/>
      <c r="H245" s="2764"/>
      <c r="I245" s="2009"/>
      <c r="J245" s="2010"/>
      <c r="K245" s="2009"/>
      <c r="L245" s="420"/>
      <c r="M245" s="1668"/>
      <c r="N245" s="420"/>
      <c r="O245" s="420"/>
      <c r="P245" s="420"/>
    </row>
    <row r="246" spans="1:16" ht="13.8" customHeight="1" x14ac:dyDescent="0.25">
      <c r="A246" s="420"/>
      <c r="B246" s="420"/>
      <c r="C246" s="420"/>
      <c r="D246" s="420"/>
      <c r="E246" s="2726" t="s">
        <v>220</v>
      </c>
      <c r="F246" s="2727"/>
      <c r="G246" s="2727"/>
      <c r="H246" s="2728"/>
      <c r="I246" s="2009"/>
      <c r="J246" s="2010"/>
      <c r="K246" s="2009"/>
      <c r="L246" s="420"/>
      <c r="M246" s="1668"/>
      <c r="N246" s="420"/>
      <c r="O246" s="420"/>
      <c r="P246" s="420"/>
    </row>
    <row r="247" spans="1:16" ht="13.8" customHeight="1" x14ac:dyDescent="0.25">
      <c r="A247" s="420"/>
      <c r="B247" s="420"/>
      <c r="C247" s="420"/>
      <c r="D247" s="420"/>
      <c r="E247" s="2726" t="s">
        <v>219</v>
      </c>
      <c r="F247" s="2727"/>
      <c r="G247" s="2727"/>
      <c r="H247" s="2728"/>
      <c r="I247" s="2011"/>
      <c r="J247" s="2012"/>
      <c r="K247" s="2011"/>
      <c r="L247" s="420"/>
      <c r="M247" s="1668"/>
      <c r="N247" s="420"/>
      <c r="O247" s="420"/>
      <c r="P247" s="420"/>
    </row>
    <row r="248" spans="1:16" ht="13.8" customHeight="1" x14ac:dyDescent="0.25">
      <c r="A248" s="420"/>
      <c r="B248" s="420"/>
      <c r="C248" s="420"/>
      <c r="D248" s="420"/>
      <c r="E248" s="2726" t="s">
        <v>218</v>
      </c>
      <c r="F248" s="2727"/>
      <c r="G248" s="2727"/>
      <c r="H248" s="2728"/>
      <c r="I248" s="2011"/>
      <c r="J248" s="2012"/>
      <c r="K248" s="2011"/>
      <c r="L248" s="420"/>
      <c r="M248" s="1668"/>
      <c r="N248" s="420"/>
      <c r="O248" s="420"/>
      <c r="P248" s="420"/>
    </row>
    <row r="249" spans="1:16" ht="13.8" x14ac:dyDescent="0.25">
      <c r="A249" s="420"/>
      <c r="B249" s="420"/>
      <c r="C249" s="420"/>
      <c r="D249" s="420"/>
      <c r="E249" s="2726" t="s">
        <v>217</v>
      </c>
      <c r="F249" s="2727"/>
      <c r="G249" s="2727"/>
      <c r="H249" s="2728"/>
      <c r="I249" s="2011"/>
      <c r="J249" s="2012"/>
      <c r="K249" s="2011"/>
      <c r="L249" s="420"/>
      <c r="M249" s="1668"/>
      <c r="N249" s="420"/>
      <c r="O249" s="420"/>
      <c r="P249" s="420"/>
    </row>
    <row r="250" spans="1:16" ht="13.8" x14ac:dyDescent="0.25">
      <c r="A250" s="420"/>
      <c r="B250" s="420"/>
      <c r="C250" s="420"/>
      <c r="D250" s="420"/>
      <c r="E250" s="2726" t="s">
        <v>216</v>
      </c>
      <c r="F250" s="2727"/>
      <c r="G250" s="2727"/>
      <c r="H250" s="2728"/>
      <c r="I250" s="2580">
        <v>613.20000000000005</v>
      </c>
      <c r="J250" s="2010"/>
      <c r="K250" s="2009"/>
      <c r="L250" s="420"/>
      <c r="M250" s="875"/>
      <c r="N250" s="420"/>
      <c r="O250" s="420"/>
      <c r="P250" s="420"/>
    </row>
    <row r="251" spans="1:16" ht="29.4" customHeight="1" thickBot="1" x14ac:dyDescent="0.3">
      <c r="A251" s="420"/>
      <c r="B251" s="420"/>
      <c r="C251" s="420"/>
      <c r="D251" s="420"/>
      <c r="E251" s="3236" t="s">
        <v>1006</v>
      </c>
      <c r="F251" s="3237"/>
      <c r="G251" s="3237"/>
      <c r="H251" s="3238"/>
      <c r="I251" s="2576"/>
      <c r="J251" s="2577"/>
      <c r="K251" s="2576"/>
      <c r="L251" s="420"/>
      <c r="M251" s="875"/>
      <c r="N251" s="420"/>
      <c r="O251" s="420"/>
      <c r="P251" s="420"/>
    </row>
    <row r="252" spans="1:16" ht="14.4" thickBot="1" x14ac:dyDescent="0.3">
      <c r="A252" s="420"/>
      <c r="B252" s="420"/>
      <c r="C252" s="420"/>
      <c r="D252" s="420"/>
      <c r="E252" s="3221" t="s">
        <v>34</v>
      </c>
      <c r="F252" s="3222"/>
      <c r="G252" s="3222"/>
      <c r="H252" s="3222"/>
      <c r="I252" s="467"/>
      <c r="J252" s="2578"/>
      <c r="K252" s="2579"/>
      <c r="L252" s="420"/>
      <c r="M252" s="1668"/>
      <c r="N252" s="420"/>
      <c r="O252" s="420"/>
      <c r="P252" s="420"/>
    </row>
  </sheetData>
  <mergeCells count="292">
    <mergeCell ref="A195:A197"/>
    <mergeCell ref="B195:B197"/>
    <mergeCell ref="C195:C197"/>
    <mergeCell ref="F195:F197"/>
    <mergeCell ref="E241:H241"/>
    <mergeCell ref="E195:E196"/>
    <mergeCell ref="G195:G197"/>
    <mergeCell ref="A198:A199"/>
    <mergeCell ref="B198:B199"/>
    <mergeCell ref="C198:C199"/>
    <mergeCell ref="E198:E199"/>
    <mergeCell ref="F198:F199"/>
    <mergeCell ref="G198:G199"/>
    <mergeCell ref="C200:C205"/>
    <mergeCell ref="D200:D205"/>
    <mergeCell ref="E200:E205"/>
    <mergeCell ref="F200:F205"/>
    <mergeCell ref="G200:G205"/>
    <mergeCell ref="A103:A106"/>
    <mergeCell ref="B103:B106"/>
    <mergeCell ref="C103:C106"/>
    <mergeCell ref="E103:E105"/>
    <mergeCell ref="F103:F106"/>
    <mergeCell ref="G103:G106"/>
    <mergeCell ref="A107:A109"/>
    <mergeCell ref="B107:B109"/>
    <mergeCell ref="C107:C109"/>
    <mergeCell ref="E107:E109"/>
    <mergeCell ref="F107:F109"/>
    <mergeCell ref="G107:G109"/>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L85:L86"/>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L31:L32"/>
    <mergeCell ref="M31:M32"/>
    <mergeCell ref="N31:N32"/>
    <mergeCell ref="O31:O32"/>
    <mergeCell ref="P31:P32"/>
    <mergeCell ref="E40:E41"/>
    <mergeCell ref="E42:E44"/>
    <mergeCell ref="A45:A49"/>
    <mergeCell ref="B45:B49"/>
    <mergeCell ref="C45:C49"/>
    <mergeCell ref="E45:E47"/>
    <mergeCell ref="F45:F49"/>
    <mergeCell ref="G45:G49"/>
    <mergeCell ref="C50:G50"/>
    <mergeCell ref="L50:P50"/>
    <mergeCell ref="A53:A54"/>
    <mergeCell ref="B53:B54"/>
    <mergeCell ref="C53:C54"/>
    <mergeCell ref="E53:E54"/>
    <mergeCell ref="F53:F54"/>
    <mergeCell ref="G53:G54"/>
    <mergeCell ref="C55:G55"/>
    <mergeCell ref="L55:P55"/>
    <mergeCell ref="C63:G63"/>
    <mergeCell ref="A65:A66"/>
    <mergeCell ref="B65:B66"/>
    <mergeCell ref="C65:K66"/>
    <mergeCell ref="A67:A70"/>
    <mergeCell ref="B67:B70"/>
    <mergeCell ref="C67:C70"/>
    <mergeCell ref="E67:E70"/>
    <mergeCell ref="F67:F70"/>
    <mergeCell ref="G67:G70"/>
    <mergeCell ref="A71:A72"/>
    <mergeCell ref="B71:B72"/>
    <mergeCell ref="C71:C72"/>
    <mergeCell ref="E71:E72"/>
    <mergeCell ref="F71:F72"/>
    <mergeCell ref="G71:G72"/>
    <mergeCell ref="C73:G73"/>
    <mergeCell ref="B74:H74"/>
    <mergeCell ref="B75:P75"/>
    <mergeCell ref="A79:A81"/>
    <mergeCell ref="B79:B81"/>
    <mergeCell ref="C79:C81"/>
    <mergeCell ref="E79:E81"/>
    <mergeCell ref="F79:F81"/>
    <mergeCell ref="G79:G81"/>
    <mergeCell ref="L80:L81"/>
    <mergeCell ref="E82:E83"/>
    <mergeCell ref="F82:F83"/>
    <mergeCell ref="G82:G83"/>
    <mergeCell ref="A84:A86"/>
    <mergeCell ref="B84:B86"/>
    <mergeCell ref="C84:C86"/>
    <mergeCell ref="E84:E86"/>
    <mergeCell ref="F84:F86"/>
    <mergeCell ref="G84:G86"/>
    <mergeCell ref="E87:E88"/>
    <mergeCell ref="F87:F88"/>
    <mergeCell ref="G87:G88"/>
    <mergeCell ref="L87:L88"/>
    <mergeCell ref="C89:G89"/>
    <mergeCell ref="L89:P89"/>
    <mergeCell ref="A93:A94"/>
    <mergeCell ref="B93:B94"/>
    <mergeCell ref="C93:C94"/>
    <mergeCell ref="E93:E94"/>
    <mergeCell ref="F93:F94"/>
    <mergeCell ref="G93:G94"/>
    <mergeCell ref="A91:A92"/>
    <mergeCell ref="B91:B92"/>
    <mergeCell ref="A95:A96"/>
    <mergeCell ref="B95:B97"/>
    <mergeCell ref="C95:C96"/>
    <mergeCell ref="E95:E97"/>
    <mergeCell ref="F95:F97"/>
    <mergeCell ref="G95:G97"/>
    <mergeCell ref="A98:A99"/>
    <mergeCell ref="B100:B101"/>
    <mergeCell ref="C100:C101"/>
    <mergeCell ref="E100:E101"/>
    <mergeCell ref="F100:F101"/>
    <mergeCell ref="G100:G101"/>
    <mergeCell ref="E98:E99"/>
    <mergeCell ref="F98:F99"/>
    <mergeCell ref="G98:G99"/>
    <mergeCell ref="B98:B99"/>
    <mergeCell ref="C98:C99"/>
    <mergeCell ref="N107:N109"/>
    <mergeCell ref="O107:O109"/>
    <mergeCell ref="P107:P109"/>
    <mergeCell ref="A111:A112"/>
    <mergeCell ref="B111:B112"/>
    <mergeCell ref="C111:C112"/>
    <mergeCell ref="E111:E112"/>
    <mergeCell ref="F111:F112"/>
    <mergeCell ref="G111:G112"/>
    <mergeCell ref="L111:L112"/>
    <mergeCell ref="N111:N112"/>
    <mergeCell ref="O111:O112"/>
    <mergeCell ref="P111:P112"/>
    <mergeCell ref="M107:M109"/>
    <mergeCell ref="M111:M112"/>
    <mergeCell ref="L107:L109"/>
    <mergeCell ref="A131:A132"/>
    <mergeCell ref="C131:P131"/>
    <mergeCell ref="C132:K132"/>
    <mergeCell ref="E114:E120"/>
    <mergeCell ref="F114:F120"/>
    <mergeCell ref="G114:G120"/>
    <mergeCell ref="A121:A122"/>
    <mergeCell ref="B121:B122"/>
    <mergeCell ref="C121:C122"/>
    <mergeCell ref="E121:E122"/>
    <mergeCell ref="F121:F122"/>
    <mergeCell ref="G121:G122"/>
    <mergeCell ref="A114:A119"/>
    <mergeCell ref="B114:B119"/>
    <mergeCell ref="C114:C119"/>
    <mergeCell ref="D114:D120"/>
    <mergeCell ref="H121:H122"/>
    <mergeCell ref="I121:I122"/>
    <mergeCell ref="J121:J122"/>
    <mergeCell ref="K121:K122"/>
    <mergeCell ref="D127:H127"/>
    <mergeCell ref="B128:H128"/>
    <mergeCell ref="O165:O168"/>
    <mergeCell ref="P165:P168"/>
    <mergeCell ref="L165:L168"/>
    <mergeCell ref="M165:M168"/>
    <mergeCell ref="N165:N168"/>
    <mergeCell ref="A165:A169"/>
    <mergeCell ref="B165:B169"/>
    <mergeCell ref="C165:C169"/>
    <mergeCell ref="E165:E169"/>
    <mergeCell ref="F165:F169"/>
    <mergeCell ref="G165:G169"/>
    <mergeCell ref="A181:A184"/>
    <mergeCell ref="B181:B184"/>
    <mergeCell ref="C181:C184"/>
    <mergeCell ref="D181:D184"/>
    <mergeCell ref="E181:E183"/>
    <mergeCell ref="F181:F184"/>
    <mergeCell ref="G181:G184"/>
    <mergeCell ref="P134:P136"/>
    <mergeCell ref="A133:A136"/>
    <mergeCell ref="B133:B136"/>
    <mergeCell ref="E133:E138"/>
    <mergeCell ref="F133:F138"/>
    <mergeCell ref="G133:G138"/>
    <mergeCell ref="L134:L136"/>
    <mergeCell ref="M134:M136"/>
    <mergeCell ref="N134:N136"/>
    <mergeCell ref="O134:O136"/>
    <mergeCell ref="A159:A164"/>
    <mergeCell ref="B159:B164"/>
    <mergeCell ref="C159:C164"/>
    <mergeCell ref="D159:D164"/>
    <mergeCell ref="E159:E164"/>
    <mergeCell ref="F159:F164"/>
    <mergeCell ref="G159:G164"/>
    <mergeCell ref="L170:L173"/>
    <mergeCell ref="M170:M173"/>
    <mergeCell ref="N170:N173"/>
    <mergeCell ref="O170:O173"/>
    <mergeCell ref="P170:P173"/>
    <mergeCell ref="A175:A180"/>
    <mergeCell ref="B175:B180"/>
    <mergeCell ref="C175:C179"/>
    <mergeCell ref="E175:E180"/>
    <mergeCell ref="F175:F180"/>
    <mergeCell ref="G175:G180"/>
    <mergeCell ref="A170:A174"/>
    <mergeCell ref="B170:B174"/>
    <mergeCell ref="C170:C174"/>
    <mergeCell ref="E170:E172"/>
    <mergeCell ref="F170:F174"/>
    <mergeCell ref="G170:G174"/>
    <mergeCell ref="A185:A186"/>
    <mergeCell ref="B185:B186"/>
    <mergeCell ref="C185:C186"/>
    <mergeCell ref="E185:E186"/>
    <mergeCell ref="F185:F186"/>
    <mergeCell ref="G185:G186"/>
    <mergeCell ref="C189:G189"/>
    <mergeCell ref="C190:P190"/>
    <mergeCell ref="A192:A193"/>
    <mergeCell ref="B192:B193"/>
    <mergeCell ref="C192:C193"/>
    <mergeCell ref="E192:E194"/>
    <mergeCell ref="F192:F194"/>
    <mergeCell ref="G192:G194"/>
    <mergeCell ref="E250:H250"/>
    <mergeCell ref="E252:H252"/>
    <mergeCell ref="C217:G217"/>
    <mergeCell ref="M217:P217"/>
    <mergeCell ref="B218:H218"/>
    <mergeCell ref="A219:H219"/>
    <mergeCell ref="A220:H220"/>
    <mergeCell ref="L220:P220"/>
    <mergeCell ref="E236:K236"/>
    <mergeCell ref="E242:H242"/>
    <mergeCell ref="E249:H249"/>
    <mergeCell ref="E243:H243"/>
    <mergeCell ref="E244:H244"/>
    <mergeCell ref="E246:H246"/>
    <mergeCell ref="E247:H247"/>
    <mergeCell ref="E248:H248"/>
    <mergeCell ref="E239:H239"/>
    <mergeCell ref="E238:H238"/>
    <mergeCell ref="E240:H240"/>
    <mergeCell ref="E251:H251"/>
    <mergeCell ref="E245:H245"/>
  </mergeCells>
  <pageMargins left="0.7" right="0.7" top="0.75" bottom="0.75" header="0.3" footer="0.3"/>
  <pageSetup paperSize="9"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workbookViewId="0">
      <selection activeCell="E44" sqref="E44:H4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1.6" customHeight="1" x14ac:dyDescent="0.25">
      <c r="L1" s="2649" t="s">
        <v>833</v>
      </c>
      <c r="M1" s="2649"/>
      <c r="N1" s="2649"/>
      <c r="O1" s="2649"/>
      <c r="P1" s="466"/>
    </row>
    <row r="2" spans="1:16" ht="13.8" x14ac:dyDescent="0.25">
      <c r="A2" s="3220" t="s">
        <v>975</v>
      </c>
      <c r="B2" s="3220"/>
      <c r="C2" s="3220"/>
      <c r="D2" s="3220"/>
      <c r="E2" s="3220"/>
      <c r="F2" s="3220"/>
      <c r="G2" s="3220"/>
      <c r="H2" s="3220"/>
      <c r="I2" s="3220"/>
      <c r="J2" s="3220"/>
      <c r="K2" s="3220"/>
      <c r="L2" s="3220"/>
      <c r="M2" s="3220"/>
      <c r="N2" s="3220"/>
      <c r="O2" s="866"/>
      <c r="P2" s="866"/>
    </row>
    <row r="3" spans="1:16" ht="13.8" x14ac:dyDescent="0.25">
      <c r="A3" s="2670" t="s">
        <v>35</v>
      </c>
      <c r="B3" s="2670"/>
      <c r="C3" s="2670"/>
      <c r="D3" s="2670"/>
      <c r="E3" s="2670"/>
      <c r="F3" s="2670"/>
      <c r="G3" s="2670"/>
      <c r="H3" s="2670"/>
      <c r="I3" s="2670"/>
      <c r="J3" s="2670"/>
      <c r="K3" s="2670"/>
      <c r="L3" s="2670"/>
      <c r="M3" s="2670"/>
      <c r="N3" s="2670"/>
      <c r="O3" s="2670"/>
      <c r="P3" s="2670"/>
    </row>
    <row r="4" spans="1:16" ht="16.2" thickBot="1" x14ac:dyDescent="0.3">
      <c r="A4" s="962"/>
      <c r="B4" s="962"/>
      <c r="C4" s="962"/>
      <c r="D4" s="962"/>
      <c r="E4" s="962"/>
      <c r="F4" s="962"/>
      <c r="G4" s="962"/>
      <c r="H4" s="962"/>
      <c r="I4" s="962"/>
      <c r="J4" s="962"/>
      <c r="K4" s="962"/>
      <c r="L4" s="15"/>
      <c r="M4" s="962"/>
      <c r="N4" s="16"/>
      <c r="O4" s="3130" t="s">
        <v>389</v>
      </c>
      <c r="P4" s="3130"/>
    </row>
    <row r="5" spans="1:16" ht="14.4" thickBot="1" x14ac:dyDescent="0.3">
      <c r="A5" s="2664" t="s">
        <v>0</v>
      </c>
      <c r="B5" s="2664" t="s">
        <v>1</v>
      </c>
      <c r="C5" s="2667" t="s">
        <v>2</v>
      </c>
      <c r="D5" s="2664" t="s">
        <v>32</v>
      </c>
      <c r="E5" s="2759" t="s">
        <v>54</v>
      </c>
      <c r="F5" s="2661" t="s">
        <v>3</v>
      </c>
      <c r="G5" s="2667" t="s">
        <v>4</v>
      </c>
      <c r="H5" s="2661" t="s">
        <v>5</v>
      </c>
      <c r="I5" s="2708" t="s">
        <v>666</v>
      </c>
      <c r="J5" s="2661" t="s">
        <v>77</v>
      </c>
      <c r="K5" s="2661" t="s">
        <v>667</v>
      </c>
      <c r="L5" s="2671" t="s">
        <v>11</v>
      </c>
      <c r="M5" s="2672"/>
      <c r="N5" s="2672"/>
      <c r="O5" s="2672"/>
      <c r="P5" s="2673"/>
    </row>
    <row r="6" spans="1:16" ht="13.8" x14ac:dyDescent="0.25">
      <c r="A6" s="2665"/>
      <c r="B6" s="2665"/>
      <c r="C6" s="2668"/>
      <c r="D6" s="2665"/>
      <c r="E6" s="2760"/>
      <c r="F6" s="2662"/>
      <c r="G6" s="2668"/>
      <c r="H6" s="2662"/>
      <c r="I6" s="2709"/>
      <c r="J6" s="2662"/>
      <c r="K6" s="2662"/>
      <c r="L6" s="2674" t="s">
        <v>37</v>
      </c>
      <c r="M6" s="2681" t="s">
        <v>36</v>
      </c>
      <c r="N6" s="2717" t="s">
        <v>38</v>
      </c>
      <c r="O6" s="2717"/>
      <c r="P6" s="2718"/>
    </row>
    <row r="7" spans="1:16" ht="132" customHeight="1" thickBot="1" x14ac:dyDescent="0.3">
      <c r="A7" s="2666"/>
      <c r="B7" s="2666"/>
      <c r="C7" s="2669"/>
      <c r="D7" s="2666"/>
      <c r="E7" s="2761"/>
      <c r="F7" s="2663"/>
      <c r="G7" s="2669"/>
      <c r="H7" s="2663"/>
      <c r="I7" s="2710"/>
      <c r="J7" s="2663"/>
      <c r="K7" s="2663"/>
      <c r="L7" s="2675"/>
      <c r="M7" s="2682"/>
      <c r="N7" s="23" t="s">
        <v>668</v>
      </c>
      <c r="O7" s="23" t="s">
        <v>52</v>
      </c>
      <c r="P7" s="24" t="s">
        <v>669</v>
      </c>
    </row>
    <row r="8" spans="1:16" ht="16.2" thickBot="1" x14ac:dyDescent="0.35">
      <c r="A8" s="1206" t="s">
        <v>6</v>
      </c>
      <c r="B8" s="473" t="s">
        <v>976</v>
      </c>
      <c r="C8" s="1062"/>
      <c r="D8" s="18"/>
      <c r="E8" s="1062"/>
      <c r="F8" s="18"/>
      <c r="G8" s="18"/>
      <c r="H8" s="18"/>
      <c r="I8" s="18"/>
      <c r="J8" s="1062"/>
      <c r="K8" s="18"/>
      <c r="L8" s="2353"/>
      <c r="M8" s="43"/>
      <c r="N8" s="1259"/>
      <c r="O8" s="1260"/>
      <c r="P8" s="1261"/>
    </row>
    <row r="9" spans="1:16" ht="27" thickBot="1" x14ac:dyDescent="0.3">
      <c r="A9" s="1262"/>
      <c r="B9" s="958"/>
      <c r="C9" s="959"/>
      <c r="D9" s="959"/>
      <c r="E9" s="960"/>
      <c r="F9" s="959"/>
      <c r="G9" s="959"/>
      <c r="H9" s="959"/>
      <c r="I9" s="2471"/>
      <c r="J9" s="2471"/>
      <c r="K9" s="2472"/>
      <c r="L9" s="2473" t="s">
        <v>977</v>
      </c>
      <c r="M9" s="1510" t="s">
        <v>636</v>
      </c>
      <c r="N9" s="1223">
        <v>17000</v>
      </c>
      <c r="O9" s="1223">
        <v>17500</v>
      </c>
      <c r="P9" s="1492">
        <v>18000</v>
      </c>
    </row>
    <row r="10" spans="1:16" ht="13.8" thickBot="1" x14ac:dyDescent="0.3">
      <c r="A10" s="919" t="s">
        <v>6</v>
      </c>
      <c r="B10" s="1214" t="s">
        <v>6</v>
      </c>
      <c r="C10" s="2474" t="s">
        <v>936</v>
      </c>
      <c r="D10" s="41"/>
      <c r="E10" s="42"/>
      <c r="F10" s="2363"/>
      <c r="G10" s="2363"/>
      <c r="H10" s="2363"/>
      <c r="I10" s="2363"/>
      <c r="J10" s="2363"/>
      <c r="K10" s="2363"/>
      <c r="L10" s="2363"/>
      <c r="M10" s="2363"/>
      <c r="N10" s="2363"/>
      <c r="O10" s="2363"/>
      <c r="P10" s="2475"/>
    </row>
    <row r="11" spans="1:16" ht="13.8" thickBot="1" x14ac:dyDescent="0.3">
      <c r="A11" s="2454"/>
      <c r="B11" s="2476"/>
      <c r="C11" s="3456"/>
      <c r="D11" s="3457"/>
      <c r="E11" s="3457"/>
      <c r="F11" s="3457"/>
      <c r="G11" s="3457"/>
      <c r="H11" s="3457"/>
      <c r="I11" s="3457"/>
      <c r="J11" s="3457"/>
      <c r="K11" s="3457"/>
      <c r="L11" s="2477" t="s">
        <v>978</v>
      </c>
      <c r="M11" s="2478" t="s">
        <v>82</v>
      </c>
      <c r="N11" s="2368">
        <v>600</v>
      </c>
      <c r="O11" s="2368">
        <v>600</v>
      </c>
      <c r="P11" s="2203">
        <v>600</v>
      </c>
    </row>
    <row r="12" spans="1:16" ht="26.4" x14ac:dyDescent="0.25">
      <c r="A12" s="3185" t="s">
        <v>6</v>
      </c>
      <c r="B12" s="3186" t="s">
        <v>6</v>
      </c>
      <c r="C12" s="3458" t="s">
        <v>6</v>
      </c>
      <c r="D12" s="925"/>
      <c r="E12" s="3158" t="s">
        <v>979</v>
      </c>
      <c r="F12" s="3460" t="s">
        <v>980</v>
      </c>
      <c r="G12" s="3461" t="s">
        <v>981</v>
      </c>
      <c r="H12" s="1244"/>
      <c r="I12" s="2479"/>
      <c r="J12" s="2480"/>
      <c r="K12" s="2481"/>
      <c r="L12" s="2482" t="s">
        <v>982</v>
      </c>
      <c r="M12" s="48" t="s">
        <v>205</v>
      </c>
      <c r="N12" s="40">
        <v>1</v>
      </c>
      <c r="O12" s="40">
        <v>1</v>
      </c>
      <c r="P12" s="2394">
        <v>1</v>
      </c>
    </row>
    <row r="13" spans="1:16" x14ac:dyDescent="0.25">
      <c r="A13" s="3022"/>
      <c r="B13" s="3025"/>
      <c r="C13" s="3458"/>
      <c r="D13" s="925"/>
      <c r="E13" s="3159"/>
      <c r="F13" s="3157"/>
      <c r="G13" s="3462"/>
      <c r="H13" s="2522" t="s">
        <v>48</v>
      </c>
      <c r="I13" s="2523">
        <v>2985.6</v>
      </c>
      <c r="J13" s="2483">
        <v>3020</v>
      </c>
      <c r="K13" s="2484">
        <v>3171</v>
      </c>
      <c r="L13" s="17" t="s">
        <v>983</v>
      </c>
      <c r="M13" s="2485" t="s">
        <v>636</v>
      </c>
      <c r="N13" s="40">
        <v>1230</v>
      </c>
      <c r="O13" s="40">
        <v>1250</v>
      </c>
      <c r="P13" s="2394">
        <v>1270</v>
      </c>
    </row>
    <row r="14" spans="1:16" ht="26.4" x14ac:dyDescent="0.25">
      <c r="A14" s="3022"/>
      <c r="B14" s="3025"/>
      <c r="C14" s="3458"/>
      <c r="D14" s="925"/>
      <c r="E14" s="3159"/>
      <c r="F14" s="3157"/>
      <c r="G14" s="3462"/>
      <c r="H14" s="1244" t="s">
        <v>48</v>
      </c>
      <c r="I14" s="2479">
        <v>420</v>
      </c>
      <c r="J14" s="2480">
        <v>441</v>
      </c>
      <c r="K14" s="2481">
        <v>463</v>
      </c>
      <c r="L14" s="17" t="s">
        <v>984</v>
      </c>
      <c r="M14" s="2485" t="s">
        <v>636</v>
      </c>
      <c r="N14" s="40">
        <v>450</v>
      </c>
      <c r="O14" s="40">
        <v>470</v>
      </c>
      <c r="P14" s="2394">
        <v>490</v>
      </c>
    </row>
    <row r="15" spans="1:16" x14ac:dyDescent="0.25">
      <c r="A15" s="3022"/>
      <c r="B15" s="3025"/>
      <c r="C15" s="3458"/>
      <c r="D15" s="925"/>
      <c r="E15" s="3159"/>
      <c r="F15" s="3157"/>
      <c r="G15" s="3462"/>
      <c r="H15" s="926" t="s">
        <v>56</v>
      </c>
      <c r="I15" s="2486"/>
      <c r="J15" s="2487"/>
      <c r="K15" s="2488"/>
      <c r="L15" s="17" t="s">
        <v>985</v>
      </c>
      <c r="M15" s="46"/>
      <c r="N15" s="2387"/>
      <c r="O15" s="2387"/>
      <c r="P15" s="2489"/>
    </row>
    <row r="16" spans="1:16" ht="26.4" x14ac:dyDescent="0.25">
      <c r="A16" s="3022"/>
      <c r="B16" s="3025"/>
      <c r="C16" s="3458"/>
      <c r="D16" s="925"/>
      <c r="E16" s="3159"/>
      <c r="F16" s="3157"/>
      <c r="G16" s="3462"/>
      <c r="H16" s="926" t="s">
        <v>80</v>
      </c>
      <c r="I16" s="2486">
        <v>350</v>
      </c>
      <c r="J16" s="2490">
        <v>368</v>
      </c>
      <c r="K16" s="2491">
        <v>386</v>
      </c>
      <c r="L16" s="59" t="s">
        <v>986</v>
      </c>
      <c r="M16" s="47"/>
      <c r="N16" s="2387"/>
      <c r="O16" s="2387"/>
      <c r="P16" s="2489"/>
    </row>
    <row r="17" spans="1:16" x14ac:dyDescent="0.25">
      <c r="A17" s="3022"/>
      <c r="B17" s="3025"/>
      <c r="C17" s="3458"/>
      <c r="D17" s="925"/>
      <c r="E17" s="3159"/>
      <c r="F17" s="3157"/>
      <c r="G17" s="3462"/>
      <c r="H17" s="926" t="s">
        <v>57</v>
      </c>
      <c r="I17" s="2492">
        <v>56</v>
      </c>
      <c r="J17" s="2487"/>
      <c r="K17" s="2488"/>
      <c r="L17" s="2493"/>
      <c r="M17" s="2494"/>
      <c r="N17" s="2289"/>
      <c r="O17" s="2289"/>
      <c r="P17" s="2384"/>
    </row>
    <row r="18" spans="1:16" ht="13.8" thickBot="1" x14ac:dyDescent="0.3">
      <c r="A18" s="3023"/>
      <c r="B18" s="3026"/>
      <c r="C18" s="3459"/>
      <c r="D18" s="944"/>
      <c r="E18" s="3160"/>
      <c r="F18" s="3204"/>
      <c r="G18" s="3463"/>
      <c r="H18" s="930" t="s">
        <v>7</v>
      </c>
      <c r="I18" s="104">
        <f>SUM(I13:I17)</f>
        <v>3811.6</v>
      </c>
      <c r="J18" s="104">
        <f>SUM(J13:J16)</f>
        <v>3829</v>
      </c>
      <c r="K18" s="2495">
        <f>SUM(K13:K16)</f>
        <v>4020</v>
      </c>
      <c r="L18" s="2496"/>
      <c r="M18" s="2425"/>
      <c r="N18" s="2376"/>
      <c r="O18" s="2376"/>
      <c r="P18" s="1039"/>
    </row>
    <row r="19" spans="1:16" x14ac:dyDescent="0.25">
      <c r="A19" s="3021" t="s">
        <v>6</v>
      </c>
      <c r="B19" s="3186" t="s">
        <v>6</v>
      </c>
      <c r="C19" s="3458" t="s">
        <v>8</v>
      </c>
      <c r="D19" s="925"/>
      <c r="E19" s="3158" t="s">
        <v>987</v>
      </c>
      <c r="F19" s="3468" t="s">
        <v>62</v>
      </c>
      <c r="G19" s="3142" t="s">
        <v>981</v>
      </c>
      <c r="H19" s="1244" t="s">
        <v>48</v>
      </c>
      <c r="I19" s="1243"/>
      <c r="J19" s="102"/>
      <c r="K19" s="1264"/>
      <c r="L19" s="3464" t="s">
        <v>988</v>
      </c>
      <c r="M19" s="2497" t="s">
        <v>82</v>
      </c>
      <c r="N19" s="1265" t="s">
        <v>70</v>
      </c>
      <c r="O19" s="1265" t="s">
        <v>72</v>
      </c>
      <c r="P19" s="1266" t="s">
        <v>72</v>
      </c>
    </row>
    <row r="20" spans="1:16" x14ac:dyDescent="0.25">
      <c r="A20" s="3022"/>
      <c r="B20" s="3025"/>
      <c r="C20" s="3458"/>
      <c r="D20" s="925"/>
      <c r="E20" s="3159"/>
      <c r="F20" s="3157"/>
      <c r="G20" s="3156"/>
      <c r="H20" s="926" t="s">
        <v>56</v>
      </c>
      <c r="I20" s="101"/>
      <c r="J20" s="991"/>
      <c r="K20" s="1267"/>
      <c r="L20" s="3465"/>
      <c r="M20" s="2497"/>
      <c r="N20" s="2498"/>
      <c r="O20" s="2498"/>
      <c r="P20" s="2499"/>
    </row>
    <row r="21" spans="1:16" ht="26.4" x14ac:dyDescent="0.25">
      <c r="A21" s="3022"/>
      <c r="B21" s="3025"/>
      <c r="C21" s="3458"/>
      <c r="D21" s="925"/>
      <c r="E21" s="3159"/>
      <c r="F21" s="3157"/>
      <c r="G21" s="3156"/>
      <c r="H21" s="926" t="s">
        <v>80</v>
      </c>
      <c r="I21" s="101"/>
      <c r="J21" s="991"/>
      <c r="K21" s="1267"/>
      <c r="L21" s="51" t="s">
        <v>989</v>
      </c>
      <c r="M21" s="2497" t="s">
        <v>82</v>
      </c>
      <c r="N21" s="2371" t="s">
        <v>990</v>
      </c>
      <c r="O21" s="2371" t="s">
        <v>70</v>
      </c>
      <c r="P21" s="1266" t="s">
        <v>70</v>
      </c>
    </row>
    <row r="22" spans="1:16" ht="13.8" thickBot="1" x14ac:dyDescent="0.3">
      <c r="A22" s="3023"/>
      <c r="B22" s="3026"/>
      <c r="C22" s="3459"/>
      <c r="D22" s="944"/>
      <c r="E22" s="3160"/>
      <c r="F22" s="3204"/>
      <c r="G22" s="3143"/>
      <c r="H22" s="1268" t="s">
        <v>7</v>
      </c>
      <c r="I22" s="1269">
        <f>SUM(I19:I21)</f>
        <v>0</v>
      </c>
      <c r="J22" s="1269">
        <f>SUM(J19:J21)</f>
        <v>0</v>
      </c>
      <c r="K22" s="1269">
        <f>SUM(K19:K21)</f>
        <v>0</v>
      </c>
      <c r="L22" s="2500"/>
      <c r="M22" s="2374"/>
      <c r="N22" s="2501"/>
      <c r="O22" s="2501"/>
      <c r="P22" s="2502"/>
    </row>
    <row r="23" spans="1:16" ht="26.4" x14ac:dyDescent="0.25">
      <c r="A23" s="3011" t="s">
        <v>6</v>
      </c>
      <c r="B23" s="3102" t="s">
        <v>6</v>
      </c>
      <c r="C23" s="3466" t="s">
        <v>49</v>
      </c>
      <c r="D23" s="921"/>
      <c r="E23" s="3158" t="s">
        <v>991</v>
      </c>
      <c r="F23" s="3140" t="s">
        <v>62</v>
      </c>
      <c r="G23" s="3142" t="s">
        <v>981</v>
      </c>
      <c r="H23" s="922" t="s">
        <v>48</v>
      </c>
      <c r="I23" s="100">
        <v>45</v>
      </c>
      <c r="J23" s="992">
        <v>47</v>
      </c>
      <c r="K23" s="1235">
        <v>50</v>
      </c>
      <c r="L23" s="2452" t="s">
        <v>992</v>
      </c>
      <c r="M23" s="2503" t="s">
        <v>82</v>
      </c>
      <c r="N23" s="49">
        <v>25</v>
      </c>
      <c r="O23" s="49">
        <v>27</v>
      </c>
      <c r="P23" s="2403">
        <v>30</v>
      </c>
    </row>
    <row r="24" spans="1:16" ht="13.8" thickBot="1" x14ac:dyDescent="0.3">
      <c r="A24" s="3012"/>
      <c r="B24" s="3103"/>
      <c r="C24" s="3467"/>
      <c r="D24" s="944"/>
      <c r="E24" s="3160"/>
      <c r="F24" s="3141"/>
      <c r="G24" s="3143"/>
      <c r="H24" s="930" t="s">
        <v>7</v>
      </c>
      <c r="I24" s="104">
        <f>SUM(I23:I23)</f>
        <v>45</v>
      </c>
      <c r="J24" s="104">
        <f t="shared" ref="J24:K24" si="0">SUM(J23:J23)</f>
        <v>47</v>
      </c>
      <c r="K24" s="104">
        <f t="shared" si="0"/>
        <v>50</v>
      </c>
      <c r="L24" s="1270"/>
      <c r="M24" s="2374"/>
      <c r="N24" s="2376"/>
      <c r="O24" s="2376"/>
      <c r="P24" s="1039"/>
    </row>
    <row r="25" spans="1:16" ht="13.8" thickBot="1" x14ac:dyDescent="0.3">
      <c r="A25" s="919" t="s">
        <v>6</v>
      </c>
      <c r="B25" s="931" t="s">
        <v>6</v>
      </c>
      <c r="C25" s="932"/>
      <c r="D25" s="933"/>
      <c r="E25" s="3007" t="s">
        <v>31</v>
      </c>
      <c r="F25" s="3007"/>
      <c r="G25" s="3008"/>
      <c r="H25" s="934" t="s">
        <v>7</v>
      </c>
      <c r="I25" s="105">
        <f>I18+I22+I24</f>
        <v>3856.6</v>
      </c>
      <c r="J25" s="105">
        <f>J18+J22+J24</f>
        <v>3876</v>
      </c>
      <c r="K25" s="105">
        <f>K18+K22+K24</f>
        <v>4070</v>
      </c>
      <c r="L25" s="935"/>
      <c r="M25" s="936"/>
      <c r="N25" s="937"/>
      <c r="O25" s="937"/>
      <c r="P25" s="938"/>
    </row>
    <row r="26" spans="1:16" ht="13.8" thickBot="1" x14ac:dyDescent="0.3">
      <c r="A26" s="919" t="s">
        <v>6</v>
      </c>
      <c r="B26" s="931" t="s">
        <v>8</v>
      </c>
      <c r="C26" s="80" t="s">
        <v>993</v>
      </c>
      <c r="D26" s="41"/>
      <c r="E26" s="939"/>
      <c r="F26" s="939"/>
      <c r="G26" s="939"/>
      <c r="H26" s="939"/>
      <c r="I26" s="939"/>
      <c r="J26" s="939"/>
      <c r="K26" s="939"/>
      <c r="L26" s="939"/>
      <c r="M26" s="939"/>
      <c r="N26" s="939"/>
      <c r="O26" s="939"/>
      <c r="P26" s="940"/>
    </row>
    <row r="27" spans="1:16" ht="13.8" thickBot="1" x14ac:dyDescent="0.3">
      <c r="A27" s="1254"/>
      <c r="B27" s="1255"/>
      <c r="C27" s="2504"/>
      <c r="D27" s="1256"/>
      <c r="E27" s="1257"/>
      <c r="F27" s="1257"/>
      <c r="G27" s="1257"/>
      <c r="H27" s="1257"/>
      <c r="I27" s="1257"/>
      <c r="J27" s="1257"/>
      <c r="K27" s="1258"/>
      <c r="L27" s="2505" t="s">
        <v>994</v>
      </c>
      <c r="M27" s="2506" t="s">
        <v>636</v>
      </c>
      <c r="N27" s="2507">
        <v>282</v>
      </c>
      <c r="O27" s="2507">
        <v>285</v>
      </c>
      <c r="P27" s="2508">
        <v>288</v>
      </c>
    </row>
    <row r="28" spans="1:16" ht="39.6" x14ac:dyDescent="0.25">
      <c r="A28" s="3021" t="s">
        <v>6</v>
      </c>
      <c r="B28" s="3024" t="s">
        <v>8</v>
      </c>
      <c r="C28" s="3469" t="s">
        <v>6</v>
      </c>
      <c r="D28" s="921"/>
      <c r="E28" s="3158" t="s">
        <v>995</v>
      </c>
      <c r="F28" s="3369" t="s">
        <v>62</v>
      </c>
      <c r="G28" s="3142" t="s">
        <v>981</v>
      </c>
      <c r="H28" s="922" t="s">
        <v>48</v>
      </c>
      <c r="I28" s="100">
        <v>110</v>
      </c>
      <c r="J28" s="992">
        <v>115</v>
      </c>
      <c r="K28" s="1235">
        <v>120</v>
      </c>
      <c r="L28" s="2378" t="s">
        <v>996</v>
      </c>
      <c r="M28" s="49" t="s">
        <v>82</v>
      </c>
      <c r="N28" s="55">
        <v>40</v>
      </c>
      <c r="O28" s="55">
        <v>45</v>
      </c>
      <c r="P28" s="2509">
        <v>50</v>
      </c>
    </row>
    <row r="29" spans="1:16" ht="32.4" customHeight="1" thickBot="1" x14ac:dyDescent="0.3">
      <c r="A29" s="3023"/>
      <c r="B29" s="3026"/>
      <c r="C29" s="3459"/>
      <c r="D29" s="944"/>
      <c r="E29" s="3160"/>
      <c r="F29" s="3204"/>
      <c r="G29" s="3143"/>
      <c r="H29" s="945" t="s">
        <v>7</v>
      </c>
      <c r="I29" s="104">
        <f>I28*1</f>
        <v>110</v>
      </c>
      <c r="J29" s="104">
        <f>J28*1</f>
        <v>115</v>
      </c>
      <c r="K29" s="104">
        <f>K28*1</f>
        <v>120</v>
      </c>
      <c r="L29" s="2510"/>
      <c r="M29" s="2511"/>
      <c r="N29" s="2511"/>
      <c r="O29" s="2511"/>
      <c r="P29" s="1039"/>
    </row>
    <row r="30" spans="1:16" ht="26.4" x14ac:dyDescent="0.25">
      <c r="A30" s="3185" t="s">
        <v>6</v>
      </c>
      <c r="B30" s="3186" t="s">
        <v>8</v>
      </c>
      <c r="C30" s="3458" t="s">
        <v>8</v>
      </c>
      <c r="D30" s="925"/>
      <c r="E30" s="3158" t="s">
        <v>997</v>
      </c>
      <c r="F30" s="3468" t="s">
        <v>62</v>
      </c>
      <c r="G30" s="3142" t="s">
        <v>981</v>
      </c>
      <c r="H30" s="1244" t="s">
        <v>48</v>
      </c>
      <c r="I30" s="2479">
        <v>50</v>
      </c>
      <c r="J30" s="2480">
        <v>53</v>
      </c>
      <c r="K30" s="2512">
        <v>56</v>
      </c>
      <c r="L30" s="2453" t="s">
        <v>998</v>
      </c>
      <c r="M30" s="55" t="s">
        <v>82</v>
      </c>
      <c r="N30" s="40">
        <v>12</v>
      </c>
      <c r="O30" s="40">
        <v>14</v>
      </c>
      <c r="P30" s="2394">
        <v>15</v>
      </c>
    </row>
    <row r="31" spans="1:16" ht="13.8" thickBot="1" x14ac:dyDescent="0.3">
      <c r="A31" s="3023"/>
      <c r="B31" s="3026"/>
      <c r="C31" s="3459"/>
      <c r="D31" s="944"/>
      <c r="E31" s="3160"/>
      <c r="F31" s="3204"/>
      <c r="G31" s="3143"/>
      <c r="H31" s="2513" t="s">
        <v>7</v>
      </c>
      <c r="I31" s="2514">
        <f>I30*1</f>
        <v>50</v>
      </c>
      <c r="J31" s="2514">
        <f>J30*1</f>
        <v>53</v>
      </c>
      <c r="K31" s="2514">
        <f>K30*1</f>
        <v>56</v>
      </c>
      <c r="L31" s="1270"/>
      <c r="M31" s="2374"/>
      <c r="N31" s="2376"/>
      <c r="O31" s="2376"/>
      <c r="P31" s="1039"/>
    </row>
    <row r="32" spans="1:16" ht="66" x14ac:dyDescent="0.25">
      <c r="A32" s="3021" t="s">
        <v>6</v>
      </c>
      <c r="B32" s="3024" t="s">
        <v>8</v>
      </c>
      <c r="C32" s="3469" t="s">
        <v>49</v>
      </c>
      <c r="D32" s="921"/>
      <c r="E32" s="869" t="s">
        <v>999</v>
      </c>
      <c r="F32" s="3369" t="s">
        <v>62</v>
      </c>
      <c r="G32" s="3142" t="s">
        <v>981</v>
      </c>
      <c r="H32" s="2515" t="s">
        <v>48</v>
      </c>
      <c r="I32" s="2516">
        <v>925</v>
      </c>
      <c r="J32" s="2517">
        <v>971</v>
      </c>
      <c r="K32" s="2518">
        <v>1020</v>
      </c>
      <c r="L32" s="2519" t="s">
        <v>1000</v>
      </c>
      <c r="M32" s="55" t="s">
        <v>82</v>
      </c>
      <c r="N32" s="49">
        <v>32</v>
      </c>
      <c r="O32" s="49">
        <v>35</v>
      </c>
      <c r="P32" s="2403">
        <v>37</v>
      </c>
    </row>
    <row r="33" spans="1:16" ht="13.8" thickBot="1" x14ac:dyDescent="0.3">
      <c r="A33" s="3023"/>
      <c r="B33" s="3026"/>
      <c r="C33" s="3459"/>
      <c r="D33" s="944"/>
      <c r="E33" s="2456"/>
      <c r="F33" s="3204"/>
      <c r="G33" s="3143"/>
      <c r="H33" s="930" t="s">
        <v>7</v>
      </c>
      <c r="I33" s="104">
        <f>I32*1</f>
        <v>925</v>
      </c>
      <c r="J33" s="104">
        <f>J32*1</f>
        <v>971</v>
      </c>
      <c r="K33" s="104">
        <f>K32*1</f>
        <v>1020</v>
      </c>
      <c r="L33" s="2500"/>
      <c r="M33" s="2375"/>
      <c r="N33" s="2376"/>
      <c r="O33" s="2376"/>
      <c r="P33" s="1039"/>
    </row>
    <row r="34" spans="1:16" ht="13.8" thickBot="1" x14ac:dyDescent="0.3">
      <c r="A34" s="919" t="s">
        <v>6</v>
      </c>
      <c r="B34" s="931" t="s">
        <v>8</v>
      </c>
      <c r="C34" s="3007" t="s">
        <v>31</v>
      </c>
      <c r="D34" s="3007"/>
      <c r="E34" s="3007"/>
      <c r="F34" s="3007"/>
      <c r="G34" s="3008"/>
      <c r="H34" s="934" t="s">
        <v>7</v>
      </c>
      <c r="I34" s="105">
        <f>I29+I31+I33</f>
        <v>1085</v>
      </c>
      <c r="J34" s="105">
        <f>J29+J31+J33</f>
        <v>1139</v>
      </c>
      <c r="K34" s="105">
        <f>K29+K31+K33</f>
        <v>1196</v>
      </c>
      <c r="L34" s="3470"/>
      <c r="M34" s="3471"/>
      <c r="N34" s="3471"/>
      <c r="O34" s="3471"/>
      <c r="P34" s="3472"/>
    </row>
    <row r="35" spans="1:16" ht="13.8" thickBot="1" x14ac:dyDescent="0.3">
      <c r="A35" s="885" t="s">
        <v>6</v>
      </c>
      <c r="B35" s="3473" t="s">
        <v>75</v>
      </c>
      <c r="C35" s="3474"/>
      <c r="D35" s="3474"/>
      <c r="E35" s="3474"/>
      <c r="F35" s="3474"/>
      <c r="G35" s="3474"/>
      <c r="H35" s="3475"/>
      <c r="I35" s="109">
        <f>I25+I34</f>
        <v>4941.6000000000004</v>
      </c>
      <c r="J35" s="109">
        <f>J25+J34</f>
        <v>5015</v>
      </c>
      <c r="K35" s="109">
        <f>K25+K34</f>
        <v>5266</v>
      </c>
      <c r="L35" s="947"/>
      <c r="M35" s="947"/>
      <c r="N35" s="947"/>
      <c r="O35" s="947"/>
      <c r="P35" s="948"/>
    </row>
    <row r="36" spans="1:16" ht="13.8" thickBot="1" x14ac:dyDescent="0.3">
      <c r="A36" s="885"/>
      <c r="B36" s="3473" t="s">
        <v>79</v>
      </c>
      <c r="C36" s="3474"/>
      <c r="D36" s="3474"/>
      <c r="E36" s="3474"/>
      <c r="F36" s="3474"/>
      <c r="G36" s="3474"/>
      <c r="H36" s="3475"/>
      <c r="I36" s="109">
        <f>I37-I17</f>
        <v>4885.6000000000004</v>
      </c>
      <c r="J36" s="109">
        <f>J37-J17</f>
        <v>5015</v>
      </c>
      <c r="K36" s="109">
        <f>K37-K17</f>
        <v>5266</v>
      </c>
      <c r="L36" s="947"/>
      <c r="M36" s="947"/>
      <c r="N36" s="947"/>
      <c r="O36" s="947"/>
      <c r="P36" s="948"/>
    </row>
    <row r="37" spans="1:16" ht="13.8" thickBot="1" x14ac:dyDescent="0.3">
      <c r="A37" s="2998" t="s">
        <v>9</v>
      </c>
      <c r="B37" s="2999"/>
      <c r="C37" s="2999"/>
      <c r="D37" s="2999"/>
      <c r="E37" s="2999"/>
      <c r="F37" s="2999"/>
      <c r="G37" s="2999"/>
      <c r="H37" s="3000"/>
      <c r="I37" s="886">
        <f>I35*1</f>
        <v>4941.6000000000004</v>
      </c>
      <c r="J37" s="886">
        <f>J35*1</f>
        <v>5015</v>
      </c>
      <c r="K37" s="886">
        <f>K35*1</f>
        <v>5266</v>
      </c>
      <c r="L37" s="3174"/>
      <c r="M37" s="3175"/>
      <c r="N37" s="3175"/>
      <c r="O37" s="3175"/>
      <c r="P37" s="3176"/>
    </row>
    <row r="38" spans="1:16" x14ac:dyDescent="0.25">
      <c r="A38" s="862" t="s">
        <v>395</v>
      </c>
      <c r="B38" s="862"/>
      <c r="C38" s="862"/>
      <c r="D38" s="862"/>
      <c r="E38" s="862"/>
      <c r="F38" s="862"/>
      <c r="G38" s="862"/>
      <c r="H38" s="862"/>
      <c r="I38" s="862"/>
      <c r="J38" s="862"/>
      <c r="K38" s="862"/>
      <c r="L38" s="862"/>
      <c r="M38" s="887"/>
      <c r="N38" s="949"/>
      <c r="O38" s="949"/>
      <c r="P38" s="949"/>
    </row>
    <row r="39" spans="1:16" x14ac:dyDescent="0.25">
      <c r="A39" s="887"/>
      <c r="B39" s="887"/>
      <c r="C39" s="887"/>
      <c r="D39" s="887"/>
      <c r="E39" s="887"/>
      <c r="F39" s="887"/>
      <c r="G39" s="887"/>
      <c r="H39" s="887"/>
      <c r="I39" s="887"/>
      <c r="J39" s="887"/>
      <c r="K39" s="887"/>
      <c r="L39" s="887"/>
      <c r="M39" s="887"/>
      <c r="N39" s="949"/>
      <c r="O39" s="949"/>
      <c r="P39" s="949"/>
    </row>
    <row r="40" spans="1:16" ht="16.2" thickBot="1" x14ac:dyDescent="0.3">
      <c r="A40" s="866"/>
      <c r="B40" s="866"/>
      <c r="C40" s="866"/>
      <c r="D40" s="866"/>
      <c r="E40" s="3177" t="s">
        <v>10</v>
      </c>
      <c r="F40" s="3177"/>
      <c r="G40" s="3177"/>
      <c r="H40" s="3177"/>
      <c r="I40" s="3177"/>
      <c r="J40" s="3177"/>
      <c r="K40" s="3177"/>
      <c r="L40" s="950"/>
      <c r="M40" s="950"/>
      <c r="N40" s="866"/>
      <c r="O40" s="866"/>
      <c r="P40" s="866"/>
    </row>
    <row r="41" spans="1:16" ht="31.2" thickBot="1" x14ac:dyDescent="0.3">
      <c r="A41" s="10"/>
      <c r="B41" s="10"/>
      <c r="C41" s="10"/>
      <c r="D41" s="10"/>
      <c r="E41" s="910"/>
      <c r="F41" s="911"/>
      <c r="G41" s="911"/>
      <c r="H41" s="912"/>
      <c r="I41" s="865" t="s">
        <v>679</v>
      </c>
      <c r="J41" s="864" t="s">
        <v>77</v>
      </c>
      <c r="K41" s="865" t="s">
        <v>680</v>
      </c>
      <c r="L41" s="866"/>
      <c r="M41" s="10"/>
      <c r="N41" s="10"/>
      <c r="O41" s="10"/>
      <c r="P41" s="10"/>
    </row>
    <row r="42" spans="1:16" ht="13.8" thickBot="1" x14ac:dyDescent="0.3">
      <c r="A42" s="10"/>
      <c r="B42" s="10"/>
      <c r="C42" s="10"/>
      <c r="D42" s="10"/>
      <c r="E42" s="3167" t="s">
        <v>33</v>
      </c>
      <c r="F42" s="3168"/>
      <c r="G42" s="3168"/>
      <c r="H42" s="3169"/>
      <c r="I42" s="890">
        <f>SUM(I43:I54)</f>
        <v>4941.6000000000004</v>
      </c>
      <c r="J42" s="2520">
        <f>SUM(J43:J54)</f>
        <v>5015</v>
      </c>
      <c r="K42" s="890">
        <f>SUM(K43:K54)</f>
        <v>5266</v>
      </c>
      <c r="L42" s="951"/>
      <c r="M42" s="10"/>
      <c r="N42" s="10"/>
      <c r="O42" s="10"/>
      <c r="P42" s="10"/>
    </row>
    <row r="43" spans="1:16" x14ac:dyDescent="0.25">
      <c r="A43" s="10"/>
      <c r="B43" s="10"/>
      <c r="C43" s="10"/>
      <c r="D43" s="10"/>
      <c r="E43" s="3164" t="s">
        <v>39</v>
      </c>
      <c r="F43" s="3165"/>
      <c r="G43" s="3165"/>
      <c r="H43" s="3166"/>
      <c r="I43" s="2524">
        <v>4535.6000000000004</v>
      </c>
      <c r="J43" s="892">
        <v>4647</v>
      </c>
      <c r="K43" s="891">
        <v>4880</v>
      </c>
      <c r="L43" s="866"/>
      <c r="M43" s="1202"/>
      <c r="N43" s="10"/>
      <c r="O43" s="10"/>
      <c r="P43" s="10"/>
    </row>
    <row r="44" spans="1:16" ht="24" customHeight="1" x14ac:dyDescent="0.25">
      <c r="A44" s="10"/>
      <c r="B44" s="10"/>
      <c r="C44" s="10"/>
      <c r="D44" s="10"/>
      <c r="E44" s="3164" t="s">
        <v>1012</v>
      </c>
      <c r="F44" s="3165"/>
      <c r="G44" s="3165"/>
      <c r="H44" s="3166"/>
      <c r="I44" s="2525"/>
      <c r="J44" s="2526"/>
      <c r="K44" s="2527"/>
      <c r="L44" s="866"/>
      <c r="M44" s="1202"/>
      <c r="N44" s="10"/>
      <c r="O44" s="10"/>
      <c r="P44" s="10"/>
    </row>
    <row r="45" spans="1:16" x14ac:dyDescent="0.25">
      <c r="A45" s="10"/>
      <c r="B45" s="10"/>
      <c r="C45" s="10"/>
      <c r="D45" s="10"/>
      <c r="E45" s="3164" t="s">
        <v>40</v>
      </c>
      <c r="F45" s="3165"/>
      <c r="G45" s="3165"/>
      <c r="H45" s="3166"/>
      <c r="I45" s="893">
        <v>350</v>
      </c>
      <c r="J45" s="894">
        <v>368</v>
      </c>
      <c r="K45" s="893">
        <v>386</v>
      </c>
      <c r="L45" s="866"/>
      <c r="M45" s="10"/>
      <c r="N45" s="10"/>
      <c r="O45" s="10"/>
      <c r="P45" s="10"/>
    </row>
    <row r="46" spans="1:16" x14ac:dyDescent="0.25">
      <c r="A46" s="10"/>
      <c r="B46" s="10"/>
      <c r="C46" s="10"/>
      <c r="D46" s="10"/>
      <c r="E46" s="3164" t="s">
        <v>41</v>
      </c>
      <c r="F46" s="3165"/>
      <c r="G46" s="3165"/>
      <c r="H46" s="3166"/>
      <c r="I46" s="893"/>
      <c r="J46" s="894"/>
      <c r="K46" s="893"/>
      <c r="L46" s="866"/>
      <c r="M46" s="10"/>
      <c r="N46" s="10"/>
      <c r="O46" s="10"/>
      <c r="P46" s="10"/>
    </row>
    <row r="47" spans="1:16" x14ac:dyDescent="0.25">
      <c r="A47" s="10"/>
      <c r="B47" s="10"/>
      <c r="C47" s="10"/>
      <c r="D47" s="10"/>
      <c r="E47" s="3164" t="s">
        <v>42</v>
      </c>
      <c r="F47" s="3165"/>
      <c r="G47" s="3165"/>
      <c r="H47" s="3166"/>
      <c r="I47" s="893"/>
      <c r="J47" s="894"/>
      <c r="K47" s="893"/>
      <c r="L47" s="866"/>
      <c r="M47" s="10"/>
      <c r="N47" s="10"/>
      <c r="O47" s="10"/>
      <c r="P47" s="10"/>
    </row>
    <row r="48" spans="1:16" x14ac:dyDescent="0.25">
      <c r="A48" s="10"/>
      <c r="B48" s="10"/>
      <c r="C48" s="10"/>
      <c r="D48" s="10"/>
      <c r="E48" s="3073" t="s">
        <v>43</v>
      </c>
      <c r="F48" s="3074"/>
      <c r="G48" s="3074"/>
      <c r="H48" s="3075"/>
      <c r="I48" s="895"/>
      <c r="J48" s="896"/>
      <c r="K48" s="895"/>
      <c r="L48" s="866"/>
      <c r="M48" s="10"/>
      <c r="N48" s="10"/>
      <c r="O48" s="10"/>
      <c r="P48" s="10"/>
    </row>
    <row r="49" spans="1:16" x14ac:dyDescent="0.25">
      <c r="A49" s="10"/>
      <c r="B49" s="10"/>
      <c r="C49" s="10"/>
      <c r="D49" s="10"/>
      <c r="E49" s="11" t="s">
        <v>44</v>
      </c>
      <c r="F49" s="22"/>
      <c r="G49" s="22"/>
      <c r="H49" s="12"/>
      <c r="I49" s="893"/>
      <c r="J49" s="894"/>
      <c r="K49" s="893"/>
      <c r="L49" s="866"/>
      <c r="M49" s="10"/>
      <c r="N49" s="10"/>
      <c r="O49" s="10"/>
      <c r="P49" s="10"/>
    </row>
    <row r="50" spans="1:16" x14ac:dyDescent="0.25">
      <c r="A50" s="10"/>
      <c r="B50" s="10"/>
      <c r="C50" s="10"/>
      <c r="D50" s="10"/>
      <c r="E50" s="3164" t="s">
        <v>63</v>
      </c>
      <c r="F50" s="3165"/>
      <c r="G50" s="3165"/>
      <c r="H50" s="3166"/>
      <c r="I50" s="893"/>
      <c r="J50" s="894"/>
      <c r="K50" s="893"/>
      <c r="L50" s="866"/>
      <c r="M50" s="10"/>
      <c r="N50" s="1203"/>
      <c r="O50" s="1203"/>
      <c r="P50" s="1203"/>
    </row>
    <row r="51" spans="1:16" x14ac:dyDescent="0.25">
      <c r="A51" s="10"/>
      <c r="B51" s="10"/>
      <c r="C51" s="10"/>
      <c r="D51" s="10"/>
      <c r="E51" s="3164" t="s">
        <v>64</v>
      </c>
      <c r="F51" s="3165"/>
      <c r="G51" s="3165"/>
      <c r="H51" s="3166"/>
      <c r="I51" s="897"/>
      <c r="J51" s="898"/>
      <c r="K51" s="897"/>
      <c r="L51" s="866"/>
      <c r="M51" s="10"/>
      <c r="N51" s="10"/>
      <c r="O51" s="10"/>
      <c r="P51" s="10"/>
    </row>
    <row r="52" spans="1:16" x14ac:dyDescent="0.25">
      <c r="A52" s="10"/>
      <c r="B52" s="10"/>
      <c r="C52" s="10"/>
      <c r="D52" s="10"/>
      <c r="E52" s="3164" t="s">
        <v>47</v>
      </c>
      <c r="F52" s="3165"/>
      <c r="G52" s="3165"/>
      <c r="H52" s="3166"/>
      <c r="I52" s="897"/>
      <c r="J52" s="898"/>
      <c r="K52" s="897"/>
      <c r="L52" s="866"/>
      <c r="M52" s="10"/>
      <c r="N52" s="10"/>
      <c r="O52" s="10"/>
      <c r="P52" s="10"/>
    </row>
    <row r="53" spans="1:16" x14ac:dyDescent="0.25">
      <c r="A53" s="10"/>
      <c r="B53" s="10"/>
      <c r="C53" s="10"/>
      <c r="D53" s="10"/>
      <c r="E53" s="3164" t="s">
        <v>45</v>
      </c>
      <c r="F53" s="3165"/>
      <c r="G53" s="3165"/>
      <c r="H53" s="3166"/>
      <c r="I53" s="897"/>
      <c r="J53" s="898"/>
      <c r="K53" s="897"/>
      <c r="L53" s="866"/>
      <c r="M53" s="10"/>
      <c r="N53" s="10"/>
      <c r="O53" s="10"/>
      <c r="P53" s="10"/>
    </row>
    <row r="54" spans="1:16" x14ac:dyDescent="0.25">
      <c r="A54" s="420"/>
      <c r="B54" s="420"/>
      <c r="C54" s="420"/>
      <c r="D54" s="420"/>
      <c r="E54" s="3164" t="s">
        <v>65</v>
      </c>
      <c r="F54" s="3165"/>
      <c r="G54" s="3165"/>
      <c r="H54" s="3166"/>
      <c r="I54" s="893">
        <v>56</v>
      </c>
      <c r="J54" s="894"/>
      <c r="K54" s="893"/>
      <c r="L54" s="866"/>
      <c r="M54" s="10"/>
      <c r="N54" s="420"/>
      <c r="O54" s="420"/>
      <c r="P54" s="420"/>
    </row>
    <row r="55" spans="1:16" ht="26.4" customHeight="1" thickBot="1" x14ac:dyDescent="0.3">
      <c r="A55" s="420"/>
      <c r="B55" s="420"/>
      <c r="C55" s="420"/>
      <c r="D55" s="420"/>
      <c r="E55" s="3479" t="s">
        <v>880</v>
      </c>
      <c r="F55" s="3480"/>
      <c r="G55" s="3480"/>
      <c r="H55" s="3481"/>
      <c r="I55" s="2528"/>
      <c r="J55" s="2529"/>
      <c r="K55" s="2528"/>
      <c r="L55" s="866"/>
      <c r="M55" s="10"/>
      <c r="N55" s="420"/>
      <c r="O55" s="420"/>
      <c r="P55" s="420"/>
    </row>
    <row r="56" spans="1:16" ht="13.8" thickBot="1" x14ac:dyDescent="0.3">
      <c r="A56" s="420"/>
      <c r="B56" s="420"/>
      <c r="C56" s="420"/>
      <c r="D56" s="420"/>
      <c r="E56" s="3132" t="s">
        <v>34</v>
      </c>
      <c r="F56" s="3133"/>
      <c r="G56" s="3133"/>
      <c r="H56" s="3133"/>
      <c r="I56" s="1271"/>
      <c r="J56" s="2530"/>
      <c r="K56" s="1271"/>
      <c r="L56" s="866"/>
      <c r="M56" s="10"/>
      <c r="N56" s="420"/>
      <c r="O56" s="420"/>
      <c r="P56" s="420"/>
    </row>
    <row r="57" spans="1:16" ht="13.8" thickBot="1" x14ac:dyDescent="0.3">
      <c r="A57" s="420"/>
      <c r="B57" s="420"/>
      <c r="C57" s="420"/>
      <c r="D57" s="420"/>
      <c r="E57" s="3148" t="s">
        <v>46</v>
      </c>
      <c r="F57" s="3149"/>
      <c r="G57" s="3149"/>
      <c r="H57" s="3150"/>
      <c r="I57" s="1219"/>
      <c r="J57" s="2531"/>
      <c r="K57" s="1219"/>
      <c r="L57" s="19"/>
      <c r="M57" s="420"/>
      <c r="N57" s="420"/>
      <c r="O57" s="420"/>
      <c r="P57" s="420"/>
    </row>
    <row r="58" spans="1:16" ht="13.8" thickBot="1" x14ac:dyDescent="0.3">
      <c r="A58" s="420"/>
      <c r="B58" s="420"/>
      <c r="C58" s="420"/>
      <c r="D58" s="420"/>
      <c r="E58" s="3476"/>
      <c r="F58" s="3477"/>
      <c r="G58" s="3477"/>
      <c r="H58" s="3478"/>
      <c r="I58" s="2521"/>
      <c r="J58" s="2532"/>
      <c r="K58" s="2521"/>
      <c r="L58" s="19"/>
      <c r="M58" s="420"/>
      <c r="N58" s="420"/>
      <c r="O58" s="420"/>
      <c r="P58" s="420"/>
    </row>
  </sheetData>
  <mergeCells count="80">
    <mergeCell ref="E57:H57"/>
    <mergeCell ref="E58:H58"/>
    <mergeCell ref="E44:H44"/>
    <mergeCell ref="E55:H55"/>
    <mergeCell ref="E50:H50"/>
    <mergeCell ref="E51:H51"/>
    <mergeCell ref="E52:H52"/>
    <mergeCell ref="E53:H53"/>
    <mergeCell ref="E54:H54"/>
    <mergeCell ref="E56:H56"/>
    <mergeCell ref="E48:H48"/>
    <mergeCell ref="E42:H42"/>
    <mergeCell ref="E43:H43"/>
    <mergeCell ref="E45:H45"/>
    <mergeCell ref="E46:H46"/>
    <mergeCell ref="E47:H47"/>
    <mergeCell ref="L34:P34"/>
    <mergeCell ref="B35:H35"/>
    <mergeCell ref="B36:H36"/>
    <mergeCell ref="A37:H37"/>
    <mergeCell ref="L37:P37"/>
    <mergeCell ref="E40:K40"/>
    <mergeCell ref="A32:A33"/>
    <mergeCell ref="B32:B33"/>
    <mergeCell ref="C32:C33"/>
    <mergeCell ref="F32:F33"/>
    <mergeCell ref="G32:G33"/>
    <mergeCell ref="C34:G34"/>
    <mergeCell ref="G30:G31"/>
    <mergeCell ref="E25:G25"/>
    <mergeCell ref="A28:A29"/>
    <mergeCell ref="B28:B29"/>
    <mergeCell ref="C28:C29"/>
    <mergeCell ref="E28:E29"/>
    <mergeCell ref="F28:F29"/>
    <mergeCell ref="G28:G29"/>
    <mergeCell ref="A30:A31"/>
    <mergeCell ref="B30:B31"/>
    <mergeCell ref="C30:C31"/>
    <mergeCell ref="E30:E31"/>
    <mergeCell ref="F30:F31"/>
    <mergeCell ref="L19:L20"/>
    <mergeCell ref="A23:A24"/>
    <mergeCell ref="B23:B24"/>
    <mergeCell ref="C23:C24"/>
    <mergeCell ref="E23:E24"/>
    <mergeCell ref="F23:F24"/>
    <mergeCell ref="G23:G24"/>
    <mergeCell ref="A19:A22"/>
    <mergeCell ref="B19:B22"/>
    <mergeCell ref="C19:C22"/>
    <mergeCell ref="E19:E22"/>
    <mergeCell ref="F19:F22"/>
    <mergeCell ref="G19:G22"/>
    <mergeCell ref="I5:I7"/>
    <mergeCell ref="J5:J7"/>
    <mergeCell ref="K5:K7"/>
    <mergeCell ref="C11:K11"/>
    <mergeCell ref="A12:A18"/>
    <mergeCell ref="B12:B18"/>
    <mergeCell ref="C12:C18"/>
    <mergeCell ref="E12:E18"/>
    <mergeCell ref="F12:F18"/>
    <mergeCell ref="G12:G18"/>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s>
  <pageMargins left="0.7" right="0.7" top="0.75" bottom="0.75" header="0.3" footer="0.3"/>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6"/>
  <sheetViews>
    <sheetView zoomScale="102" zoomScaleNormal="102" workbookViewId="0">
      <selection activeCell="E132" sqref="E132:H132"/>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0" customWidth="1"/>
    <col min="15" max="15" width="13" style="20" customWidth="1"/>
    <col min="16" max="16" width="13.33203125" style="20" customWidth="1"/>
  </cols>
  <sheetData>
    <row r="1" spans="1:17" ht="52.2" customHeight="1" x14ac:dyDescent="0.25">
      <c r="L1" s="2649" t="s">
        <v>834</v>
      </c>
      <c r="M1" s="2649"/>
      <c r="N1" s="2649"/>
      <c r="O1" s="2649"/>
      <c r="P1" s="466"/>
      <c r="Q1" s="79"/>
    </row>
    <row r="2" spans="1:17" ht="13.95" customHeight="1" x14ac:dyDescent="0.25">
      <c r="A2" s="3220" t="s">
        <v>686</v>
      </c>
      <c r="B2" s="3220"/>
      <c r="C2" s="3220"/>
      <c r="D2" s="3220"/>
      <c r="E2" s="3220"/>
      <c r="F2" s="3220"/>
      <c r="G2" s="3220"/>
      <c r="H2" s="3220"/>
      <c r="I2" s="3220"/>
      <c r="J2" s="3220"/>
      <c r="K2" s="3220"/>
      <c r="L2" s="3220"/>
      <c r="M2" s="3220"/>
      <c r="N2" s="3220"/>
      <c r="O2" s="1898"/>
      <c r="P2" s="1898"/>
    </row>
    <row r="3" spans="1:17" ht="13.8" x14ac:dyDescent="0.25">
      <c r="A3" s="2670" t="s">
        <v>35</v>
      </c>
      <c r="B3" s="2670"/>
      <c r="C3" s="2670"/>
      <c r="D3" s="2670"/>
      <c r="E3" s="2670"/>
      <c r="F3" s="2670"/>
      <c r="G3" s="2670"/>
      <c r="H3" s="2670"/>
      <c r="I3" s="2670"/>
      <c r="J3" s="2670"/>
      <c r="K3" s="2670"/>
      <c r="L3" s="2670"/>
      <c r="M3" s="2670"/>
      <c r="N3" s="2670"/>
      <c r="O3" s="2670"/>
      <c r="P3" s="2670"/>
    </row>
    <row r="4" spans="1:17" ht="16.2" thickBot="1" x14ac:dyDescent="0.3">
      <c r="A4" s="962"/>
      <c r="B4" s="962"/>
      <c r="C4" s="962"/>
      <c r="D4" s="962"/>
      <c r="E4" s="962"/>
      <c r="F4" s="962"/>
      <c r="G4" s="962"/>
      <c r="H4" s="962"/>
      <c r="I4" s="962"/>
      <c r="J4" s="962"/>
      <c r="K4" s="962"/>
      <c r="L4" s="15"/>
      <c r="M4" s="962"/>
      <c r="N4" s="1899"/>
      <c r="O4" s="3484" t="s">
        <v>389</v>
      </c>
      <c r="P4" s="3484"/>
    </row>
    <row r="5" spans="1:17" ht="14.4" customHeight="1" thickBot="1" x14ac:dyDescent="0.3">
      <c r="A5" s="2664" t="s">
        <v>0</v>
      </c>
      <c r="B5" s="2664" t="s">
        <v>1</v>
      </c>
      <c r="C5" s="2667" t="s">
        <v>2</v>
      </c>
      <c r="D5" s="2664" t="s">
        <v>32</v>
      </c>
      <c r="E5" s="2759" t="s">
        <v>54</v>
      </c>
      <c r="F5" s="2661" t="s">
        <v>3</v>
      </c>
      <c r="G5" s="2667" t="s">
        <v>4</v>
      </c>
      <c r="H5" s="2661" t="s">
        <v>5</v>
      </c>
      <c r="I5" s="2708" t="s">
        <v>666</v>
      </c>
      <c r="J5" s="2661" t="s">
        <v>77</v>
      </c>
      <c r="K5" s="2661" t="s">
        <v>667</v>
      </c>
      <c r="L5" s="2671" t="s">
        <v>11</v>
      </c>
      <c r="M5" s="2672"/>
      <c r="N5" s="2672"/>
      <c r="O5" s="2672"/>
      <c r="P5" s="2673"/>
    </row>
    <row r="6" spans="1:17" ht="13.8" x14ac:dyDescent="0.25">
      <c r="A6" s="2665"/>
      <c r="B6" s="2665"/>
      <c r="C6" s="2668"/>
      <c r="D6" s="2665"/>
      <c r="E6" s="2760"/>
      <c r="F6" s="2662"/>
      <c r="G6" s="2668"/>
      <c r="H6" s="2662"/>
      <c r="I6" s="2709"/>
      <c r="J6" s="2662"/>
      <c r="K6" s="2662"/>
      <c r="L6" s="2674" t="s">
        <v>37</v>
      </c>
      <c r="M6" s="2681" t="s">
        <v>36</v>
      </c>
      <c r="N6" s="3482" t="s">
        <v>38</v>
      </c>
      <c r="O6" s="3482"/>
      <c r="P6" s="3483"/>
    </row>
    <row r="7" spans="1:17" ht="145.19999999999999" customHeight="1" thickBot="1" x14ac:dyDescent="0.3">
      <c r="A7" s="2666"/>
      <c r="B7" s="2666"/>
      <c r="C7" s="2669"/>
      <c r="D7" s="2666"/>
      <c r="E7" s="2761"/>
      <c r="F7" s="2663"/>
      <c r="G7" s="2669"/>
      <c r="H7" s="2663"/>
      <c r="I7" s="2710"/>
      <c r="J7" s="2663"/>
      <c r="K7" s="2663"/>
      <c r="L7" s="2675"/>
      <c r="M7" s="2682"/>
      <c r="N7" s="87" t="s">
        <v>668</v>
      </c>
      <c r="O7" s="87" t="s">
        <v>52</v>
      </c>
      <c r="P7" s="88" t="s">
        <v>669</v>
      </c>
    </row>
    <row r="8" spans="1:17" ht="14.4" thickBot="1" x14ac:dyDescent="0.3">
      <c r="A8" s="1206" t="s">
        <v>6</v>
      </c>
      <c r="B8" s="1272" t="s">
        <v>86</v>
      </c>
      <c r="C8" s="956"/>
      <c r="D8" s="957"/>
      <c r="E8" s="1273"/>
      <c r="F8" s="957"/>
      <c r="G8" s="957"/>
      <c r="H8" s="957"/>
      <c r="I8" s="1259"/>
      <c r="J8" s="1260"/>
      <c r="K8" s="1259"/>
      <c r="L8" s="13"/>
      <c r="M8" s="1900"/>
      <c r="N8" s="1901"/>
      <c r="O8" s="1902"/>
      <c r="P8" s="1903"/>
    </row>
    <row r="9" spans="1:17" ht="26.4" x14ac:dyDescent="0.25">
      <c r="A9" s="3490"/>
      <c r="B9" s="3492"/>
      <c r="C9" s="1308"/>
      <c r="D9" s="1308"/>
      <c r="E9" s="92"/>
      <c r="F9" s="91"/>
      <c r="G9" s="91"/>
      <c r="H9" s="91"/>
      <c r="I9" s="1209"/>
      <c r="J9" s="1209"/>
      <c r="K9" s="1274"/>
      <c r="L9" s="1505" t="s">
        <v>87</v>
      </c>
      <c r="M9" s="923" t="s">
        <v>71</v>
      </c>
      <c r="N9" s="1641">
        <v>17.600000000000001</v>
      </c>
      <c r="O9" s="1641">
        <v>17.7</v>
      </c>
      <c r="P9" s="1642">
        <v>17.8</v>
      </c>
    </row>
    <row r="10" spans="1:17" ht="27" thickBot="1" x14ac:dyDescent="0.3">
      <c r="A10" s="3491"/>
      <c r="B10" s="3493"/>
      <c r="C10" s="1250"/>
      <c r="D10" s="1250"/>
      <c r="E10" s="1251"/>
      <c r="F10" s="1250"/>
      <c r="G10" s="1250"/>
      <c r="H10" s="1250"/>
      <c r="I10" s="1252"/>
      <c r="J10" s="1252"/>
      <c r="K10" s="1253"/>
      <c r="L10" s="1533" t="s">
        <v>88</v>
      </c>
      <c r="M10" s="913" t="s">
        <v>632</v>
      </c>
      <c r="N10" s="1643" t="s">
        <v>89</v>
      </c>
      <c r="O10" s="1643" t="s">
        <v>90</v>
      </c>
      <c r="P10" s="1644" t="s">
        <v>687</v>
      </c>
    </row>
    <row r="11" spans="1:17" ht="13.8" thickBot="1" x14ac:dyDescent="0.3">
      <c r="A11" s="919" t="s">
        <v>6</v>
      </c>
      <c r="B11" s="1214" t="s">
        <v>6</v>
      </c>
      <c r="C11" s="1040" t="s">
        <v>91</v>
      </c>
      <c r="D11" s="1536"/>
      <c r="E11" s="1537"/>
      <c r="F11" s="1537"/>
      <c r="G11" s="1537"/>
      <c r="H11" s="1537"/>
      <c r="I11" s="1537"/>
      <c r="J11" s="1309"/>
      <c r="K11" s="1309"/>
      <c r="L11" s="1310"/>
      <c r="M11" s="1904"/>
      <c r="N11" s="1905"/>
      <c r="O11" s="1905"/>
      <c r="P11" s="1906"/>
    </row>
    <row r="12" spans="1:17" ht="26.4" x14ac:dyDescent="0.25">
      <c r="A12" s="3494"/>
      <c r="B12" s="1986"/>
      <c r="C12" s="1312"/>
      <c r="D12" s="1313"/>
      <c r="E12" s="1314"/>
      <c r="F12" s="1314"/>
      <c r="G12" s="1314"/>
      <c r="H12" s="1314"/>
      <c r="I12" s="1314"/>
      <c r="J12" s="1314"/>
      <c r="K12" s="1315"/>
      <c r="L12" s="1534" t="s">
        <v>92</v>
      </c>
      <c r="M12" s="923" t="s">
        <v>71</v>
      </c>
      <c r="N12" s="1521">
        <v>97.9</v>
      </c>
      <c r="O12" s="1521">
        <v>98</v>
      </c>
      <c r="P12" s="1522">
        <v>98.1</v>
      </c>
    </row>
    <row r="13" spans="1:17" ht="41.4" customHeight="1" x14ac:dyDescent="0.25">
      <c r="A13" s="3495"/>
      <c r="B13" s="1311"/>
      <c r="C13" s="1316"/>
      <c r="D13" s="1317"/>
      <c r="E13" s="1987"/>
      <c r="F13" s="1987"/>
      <c r="G13" s="1987"/>
      <c r="H13" s="1987"/>
      <c r="I13" s="1987"/>
      <c r="J13" s="1987"/>
      <c r="K13" s="1318"/>
      <c r="L13" s="1212" t="s">
        <v>93</v>
      </c>
      <c r="M13" s="1211" t="s">
        <v>71</v>
      </c>
      <c r="N13" s="1907" t="s">
        <v>94</v>
      </c>
      <c r="O13" s="1907" t="s">
        <v>95</v>
      </c>
      <c r="P13" s="1988" t="s">
        <v>96</v>
      </c>
    </row>
    <row r="14" spans="1:17" ht="26.4" x14ac:dyDescent="0.25">
      <c r="A14" s="3495"/>
      <c r="B14" s="1311"/>
      <c r="C14" s="1316"/>
      <c r="D14" s="1317"/>
      <c r="E14" s="1987"/>
      <c r="F14" s="1987"/>
      <c r="G14" s="1987"/>
      <c r="H14" s="1987"/>
      <c r="I14" s="1987"/>
      <c r="J14" s="1987"/>
      <c r="K14" s="1318"/>
      <c r="L14" s="1535" t="s">
        <v>97</v>
      </c>
      <c r="M14" s="1211" t="s">
        <v>81</v>
      </c>
      <c r="N14" s="1523">
        <v>16.7</v>
      </c>
      <c r="O14" s="1523">
        <v>17</v>
      </c>
      <c r="P14" s="1524">
        <v>17.3</v>
      </c>
    </row>
    <row r="15" spans="1:17" ht="26.4" x14ac:dyDescent="0.25">
      <c r="A15" s="3495"/>
      <c r="B15" s="1311"/>
      <c r="C15" s="1316"/>
      <c r="D15" s="1317"/>
      <c r="E15" s="1987"/>
      <c r="F15" s="1987"/>
      <c r="G15" s="1987"/>
      <c r="H15" s="1987"/>
      <c r="I15" s="1987"/>
      <c r="J15" s="1987"/>
      <c r="K15" s="1318"/>
      <c r="L15" s="869" t="s">
        <v>98</v>
      </c>
      <c r="M15" s="1211" t="s">
        <v>69</v>
      </c>
      <c r="N15" s="1523">
        <v>16</v>
      </c>
      <c r="O15" s="1523">
        <v>16</v>
      </c>
      <c r="P15" s="1524">
        <v>17</v>
      </c>
    </row>
    <row r="16" spans="1:17" ht="29.4" customHeight="1" x14ac:dyDescent="0.25">
      <c r="A16" s="3495"/>
      <c r="B16" s="1311"/>
      <c r="C16" s="1316"/>
      <c r="D16" s="1317"/>
      <c r="E16" s="1987"/>
      <c r="F16" s="1987"/>
      <c r="G16" s="1987"/>
      <c r="H16" s="1987"/>
      <c r="I16" s="1987"/>
      <c r="J16" s="1987"/>
      <c r="K16" s="1318"/>
      <c r="L16" s="1528" t="s">
        <v>99</v>
      </c>
      <c r="M16" s="1211" t="s">
        <v>633</v>
      </c>
      <c r="N16" s="1523">
        <v>40000</v>
      </c>
      <c r="O16" s="1523">
        <v>420000</v>
      </c>
      <c r="P16" s="1524">
        <v>45000</v>
      </c>
    </row>
    <row r="17" spans="1:21" ht="43.2" customHeight="1" thickBot="1" x14ac:dyDescent="0.3">
      <c r="A17" s="3496"/>
      <c r="B17" s="1989"/>
      <c r="C17" s="1319"/>
      <c r="D17" s="1320"/>
      <c r="E17" s="1321"/>
      <c r="F17" s="1321"/>
      <c r="G17" s="1321"/>
      <c r="H17" s="1321"/>
      <c r="I17" s="1321"/>
      <c r="J17" s="1321"/>
      <c r="K17" s="1322"/>
      <c r="L17" s="1990" t="s">
        <v>100</v>
      </c>
      <c r="M17" s="913" t="s">
        <v>71</v>
      </c>
      <c r="N17" s="1531">
        <v>50</v>
      </c>
      <c r="O17" s="1531">
        <v>65</v>
      </c>
      <c r="P17" s="1532">
        <v>80</v>
      </c>
    </row>
    <row r="18" spans="1:21" ht="66.599999999999994" customHeight="1" x14ac:dyDescent="0.25">
      <c r="A18" s="3021" t="s">
        <v>6</v>
      </c>
      <c r="B18" s="3024" t="s">
        <v>6</v>
      </c>
      <c r="C18" s="3469" t="s">
        <v>6</v>
      </c>
      <c r="D18" s="921"/>
      <c r="E18" s="3497" t="s">
        <v>101</v>
      </c>
      <c r="F18" s="3499" t="s">
        <v>806</v>
      </c>
      <c r="G18" s="3142" t="s">
        <v>83</v>
      </c>
      <c r="H18" s="922" t="s">
        <v>48</v>
      </c>
      <c r="I18" s="100">
        <v>14580.4</v>
      </c>
      <c r="J18" s="992">
        <v>15309.4</v>
      </c>
      <c r="K18" s="1235">
        <v>16074.9</v>
      </c>
      <c r="L18" s="54" t="s">
        <v>102</v>
      </c>
      <c r="M18" s="55" t="s">
        <v>69</v>
      </c>
      <c r="N18" s="1908">
        <v>29</v>
      </c>
      <c r="O18" s="1908">
        <v>29</v>
      </c>
      <c r="P18" s="1275">
        <v>29</v>
      </c>
    </row>
    <row r="19" spans="1:21" ht="61.95" customHeight="1" x14ac:dyDescent="0.25">
      <c r="A19" s="3022"/>
      <c r="B19" s="3025"/>
      <c r="C19" s="3458"/>
      <c r="D19" s="925"/>
      <c r="E19" s="3498"/>
      <c r="F19" s="3500"/>
      <c r="G19" s="3156"/>
      <c r="H19" s="926" t="s">
        <v>80</v>
      </c>
      <c r="I19" s="101">
        <v>2151.1</v>
      </c>
      <c r="J19" s="991">
        <v>2258.6</v>
      </c>
      <c r="K19" s="1267">
        <v>2371.6</v>
      </c>
      <c r="L19" s="56" t="s">
        <v>103</v>
      </c>
      <c r="M19" s="57" t="s">
        <v>81</v>
      </c>
      <c r="N19" s="1909">
        <v>3430</v>
      </c>
      <c r="O19" s="1909">
        <v>3470</v>
      </c>
      <c r="P19" s="1278">
        <v>3500</v>
      </c>
    </row>
    <row r="20" spans="1:21" ht="37.950000000000003" customHeight="1" x14ac:dyDescent="0.25">
      <c r="A20" s="3022"/>
      <c r="B20" s="3025"/>
      <c r="C20" s="3458"/>
      <c r="D20" s="925"/>
      <c r="E20" s="3498"/>
      <c r="F20" s="3500"/>
      <c r="G20" s="3156"/>
      <c r="H20" s="926" t="s">
        <v>104</v>
      </c>
      <c r="I20" s="108">
        <v>10599.3</v>
      </c>
      <c r="J20" s="991">
        <v>11187.1</v>
      </c>
      <c r="K20" s="1267">
        <v>11746.5</v>
      </c>
      <c r="L20" s="58" t="s">
        <v>105</v>
      </c>
      <c r="M20" s="57" t="s">
        <v>81</v>
      </c>
      <c r="N20" s="1909">
        <v>915</v>
      </c>
      <c r="O20" s="1909">
        <v>930</v>
      </c>
      <c r="P20" s="1278">
        <v>945</v>
      </c>
    </row>
    <row r="21" spans="1:21" ht="51.6" customHeight="1" x14ac:dyDescent="0.25">
      <c r="A21" s="3022"/>
      <c r="B21" s="3025"/>
      <c r="C21" s="3458"/>
      <c r="D21" s="925"/>
      <c r="E21" s="3498"/>
      <c r="F21" s="3500"/>
      <c r="G21" s="3156"/>
      <c r="H21" s="926" t="s">
        <v>57</v>
      </c>
      <c r="I21" s="108">
        <v>340.6</v>
      </c>
      <c r="J21" s="991"/>
      <c r="K21" s="1267"/>
      <c r="L21" s="51" t="s">
        <v>106</v>
      </c>
      <c r="M21" s="57" t="s">
        <v>81</v>
      </c>
      <c r="N21" s="1638">
        <v>650</v>
      </c>
      <c r="O21" s="1276">
        <v>660</v>
      </c>
      <c r="P21" s="1278">
        <v>670</v>
      </c>
    </row>
    <row r="22" spans="1:21" ht="35.4" customHeight="1" x14ac:dyDescent="0.25">
      <c r="A22" s="3022"/>
      <c r="B22" s="3025"/>
      <c r="C22" s="3458"/>
      <c r="D22" s="925"/>
      <c r="E22" s="3498"/>
      <c r="F22" s="3500"/>
      <c r="G22" s="3156"/>
      <c r="H22" s="2522" t="s">
        <v>56</v>
      </c>
      <c r="I22" s="2549">
        <v>174.5</v>
      </c>
      <c r="J22" s="102"/>
      <c r="K22" s="1264"/>
      <c r="L22" s="51"/>
      <c r="M22" s="57"/>
      <c r="N22" s="1287"/>
      <c r="O22" s="1287"/>
      <c r="P22" s="1288"/>
    </row>
    <row r="23" spans="1:21" ht="33.6" customHeight="1" x14ac:dyDescent="0.25">
      <c r="A23" s="3022"/>
      <c r="B23" s="3025"/>
      <c r="C23" s="3458"/>
      <c r="D23" s="925"/>
      <c r="E23" s="3498"/>
      <c r="F23" s="3500"/>
      <c r="G23" s="3156"/>
      <c r="H23" s="1244" t="s">
        <v>67</v>
      </c>
      <c r="I23" s="1243"/>
      <c r="J23" s="102"/>
      <c r="K23" s="1264"/>
      <c r="L23" s="51"/>
      <c r="M23" s="57"/>
      <c r="N23" s="1287"/>
      <c r="O23" s="1287"/>
      <c r="P23" s="1288"/>
    </row>
    <row r="24" spans="1:21" ht="29.4" customHeight="1" thickBot="1" x14ac:dyDescent="0.3">
      <c r="A24" s="3023"/>
      <c r="B24" s="3026"/>
      <c r="C24" s="3459"/>
      <c r="D24" s="944"/>
      <c r="E24" s="3031"/>
      <c r="F24" s="3501"/>
      <c r="G24" s="3143"/>
      <c r="H24" s="1279" t="s">
        <v>7</v>
      </c>
      <c r="I24" s="1269">
        <f>SUM(I18:I23)</f>
        <v>27845.899999999998</v>
      </c>
      <c r="J24" s="1269">
        <f t="shared" ref="J24:K24" si="0">SUM(J18:J23)</f>
        <v>28755.1</v>
      </c>
      <c r="K24" s="1269">
        <f t="shared" si="0"/>
        <v>30193</v>
      </c>
      <c r="L24" s="1280"/>
      <c r="M24" s="1238"/>
      <c r="N24" s="1910"/>
      <c r="O24" s="1910"/>
      <c r="P24" s="1911"/>
    </row>
    <row r="25" spans="1:21" ht="26.4" customHeight="1" x14ac:dyDescent="0.25">
      <c r="A25" s="3021" t="s">
        <v>6</v>
      </c>
      <c r="B25" s="3024" t="s">
        <v>6</v>
      </c>
      <c r="C25" s="3469" t="s">
        <v>8</v>
      </c>
      <c r="D25" s="921"/>
      <c r="E25" s="3497" t="s">
        <v>107</v>
      </c>
      <c r="F25" s="3485" t="s">
        <v>807</v>
      </c>
      <c r="G25" s="3142" t="s">
        <v>83</v>
      </c>
      <c r="H25" s="922" t="s">
        <v>104</v>
      </c>
      <c r="I25" s="100">
        <v>98</v>
      </c>
      <c r="J25" s="992">
        <v>103</v>
      </c>
      <c r="K25" s="1235">
        <v>108</v>
      </c>
      <c r="L25" s="3502" t="s">
        <v>805</v>
      </c>
      <c r="M25" s="55" t="s">
        <v>69</v>
      </c>
      <c r="N25" s="89" t="s">
        <v>70</v>
      </c>
      <c r="O25" s="89" t="s">
        <v>70</v>
      </c>
      <c r="P25" s="90">
        <v>2</v>
      </c>
    </row>
    <row r="26" spans="1:21" ht="21" customHeight="1" x14ac:dyDescent="0.25">
      <c r="A26" s="3022"/>
      <c r="B26" s="3025"/>
      <c r="C26" s="3458"/>
      <c r="D26" s="925"/>
      <c r="E26" s="3498"/>
      <c r="F26" s="3292"/>
      <c r="G26" s="3156"/>
      <c r="H26" s="1245" t="s">
        <v>56</v>
      </c>
      <c r="I26" s="1242"/>
      <c r="J26" s="1281"/>
      <c r="K26" s="1282"/>
      <c r="L26" s="3503"/>
      <c r="M26" s="117"/>
      <c r="N26" s="118"/>
      <c r="O26" s="118"/>
      <c r="P26" s="119"/>
    </row>
    <row r="27" spans="1:21" ht="23.4" customHeight="1" thickBot="1" x14ac:dyDescent="0.3">
      <c r="A27" s="3023"/>
      <c r="B27" s="3026"/>
      <c r="C27" s="3459"/>
      <c r="D27" s="944"/>
      <c r="E27" s="3031"/>
      <c r="F27" s="3204"/>
      <c r="G27" s="3143"/>
      <c r="H27" s="1279" t="s">
        <v>7</v>
      </c>
      <c r="I27" s="1269">
        <f>I25+I26</f>
        <v>98</v>
      </c>
      <c r="J27" s="1269">
        <f t="shared" ref="J27:K27" si="1">J25+J26</f>
        <v>103</v>
      </c>
      <c r="K27" s="1269">
        <f t="shared" si="1"/>
        <v>108</v>
      </c>
      <c r="L27" s="3504"/>
      <c r="M27" s="1238"/>
      <c r="N27" s="1910"/>
      <c r="O27" s="1910"/>
      <c r="P27" s="1911"/>
    </row>
    <row r="28" spans="1:21" ht="31.95" customHeight="1" x14ac:dyDescent="0.25">
      <c r="A28" s="3021" t="s">
        <v>6</v>
      </c>
      <c r="B28" s="3505" t="s">
        <v>6</v>
      </c>
      <c r="C28" s="3469" t="s">
        <v>49</v>
      </c>
      <c r="D28" s="921"/>
      <c r="E28" s="3497" t="s">
        <v>108</v>
      </c>
      <c r="F28" s="3485" t="s">
        <v>819</v>
      </c>
      <c r="G28" s="3142" t="s">
        <v>83</v>
      </c>
      <c r="H28" s="922" t="s">
        <v>48</v>
      </c>
      <c r="I28" s="100">
        <v>6926.5</v>
      </c>
      <c r="J28" s="992">
        <v>7272.8</v>
      </c>
      <c r="K28" s="1235">
        <v>7636.5</v>
      </c>
      <c r="L28" s="54" t="s">
        <v>109</v>
      </c>
      <c r="M28" s="55" t="s">
        <v>69</v>
      </c>
      <c r="N28" s="1283">
        <v>21</v>
      </c>
      <c r="O28" s="89">
        <v>19</v>
      </c>
      <c r="P28" s="1284">
        <v>19</v>
      </c>
    </row>
    <row r="29" spans="1:21" ht="37.950000000000003" customHeight="1" x14ac:dyDescent="0.25">
      <c r="A29" s="3022"/>
      <c r="B29" s="3025"/>
      <c r="C29" s="3458"/>
      <c r="D29" s="925"/>
      <c r="E29" s="3498"/>
      <c r="F29" s="3157"/>
      <c r="G29" s="3156"/>
      <c r="H29" s="926" t="s">
        <v>57</v>
      </c>
      <c r="I29" s="101">
        <v>255.1</v>
      </c>
      <c r="J29" s="991"/>
      <c r="K29" s="1267"/>
      <c r="L29" s="58" t="s">
        <v>801</v>
      </c>
      <c r="M29" s="57" t="s">
        <v>81</v>
      </c>
      <c r="N29" s="1638">
        <v>9700</v>
      </c>
      <c r="O29" s="1638">
        <v>9750</v>
      </c>
      <c r="P29" s="1639">
        <v>9800</v>
      </c>
    </row>
    <row r="30" spans="1:21" ht="26.4" x14ac:dyDescent="0.25">
      <c r="A30" s="3022"/>
      <c r="B30" s="3025"/>
      <c r="C30" s="3458"/>
      <c r="D30" s="925"/>
      <c r="E30" s="3498"/>
      <c r="F30" s="3157"/>
      <c r="G30" s="3156"/>
      <c r="H30" s="926" t="s">
        <v>80</v>
      </c>
      <c r="I30" s="101">
        <v>365.4</v>
      </c>
      <c r="J30" s="991">
        <v>383.7</v>
      </c>
      <c r="K30" s="1267">
        <v>402.9</v>
      </c>
      <c r="L30" s="51" t="s">
        <v>110</v>
      </c>
      <c r="M30" s="57" t="s">
        <v>81</v>
      </c>
      <c r="N30" s="1638">
        <v>830</v>
      </c>
      <c r="O30" s="1638">
        <v>820</v>
      </c>
      <c r="P30" s="1639">
        <v>810</v>
      </c>
    </row>
    <row r="31" spans="1:21" ht="21.6" customHeight="1" x14ac:dyDescent="0.25">
      <c r="A31" s="3022"/>
      <c r="B31" s="3025"/>
      <c r="C31" s="3458"/>
      <c r="D31" s="925"/>
      <c r="E31" s="3498"/>
      <c r="F31" s="3157"/>
      <c r="G31" s="3156"/>
      <c r="H31" s="926" t="s">
        <v>104</v>
      </c>
      <c r="I31" s="108">
        <v>25590.799999999999</v>
      </c>
      <c r="J31" s="991">
        <v>27165.8</v>
      </c>
      <c r="K31" s="1267">
        <v>28524.1</v>
      </c>
      <c r="L31" s="60" t="s">
        <v>119</v>
      </c>
      <c r="M31" s="40" t="s">
        <v>71</v>
      </c>
      <c r="N31" s="1511">
        <v>46</v>
      </c>
      <c r="O31" s="1511">
        <v>48</v>
      </c>
      <c r="P31" s="1640">
        <v>50</v>
      </c>
    </row>
    <row r="32" spans="1:21" ht="37.200000000000003" customHeight="1" x14ac:dyDescent="0.25">
      <c r="A32" s="3022"/>
      <c r="B32" s="3025"/>
      <c r="C32" s="3458"/>
      <c r="D32" s="925"/>
      <c r="E32" s="3498"/>
      <c r="F32" s="3157"/>
      <c r="G32" s="3156"/>
      <c r="H32" s="2543" t="s">
        <v>56</v>
      </c>
      <c r="I32" s="2544">
        <v>107</v>
      </c>
      <c r="J32" s="991"/>
      <c r="K32" s="1267"/>
      <c r="L32" s="59" t="s">
        <v>112</v>
      </c>
      <c r="M32" s="39" t="s">
        <v>69</v>
      </c>
      <c r="N32" s="1276">
        <v>1</v>
      </c>
      <c r="O32" s="1277" t="s">
        <v>66</v>
      </c>
      <c r="P32" s="1285" t="s">
        <v>66</v>
      </c>
      <c r="R32" s="19"/>
      <c r="U32" s="420"/>
    </row>
    <row r="33" spans="1:16" ht="36.6" customHeight="1" x14ac:dyDescent="0.25">
      <c r="A33" s="3022"/>
      <c r="B33" s="3025"/>
      <c r="C33" s="3458"/>
      <c r="D33" s="925"/>
      <c r="E33" s="3498"/>
      <c r="F33" s="3157"/>
      <c r="G33" s="3156"/>
      <c r="H33" s="926" t="s">
        <v>67</v>
      </c>
      <c r="I33" s="101"/>
      <c r="J33" s="991"/>
      <c r="K33" s="1267"/>
      <c r="L33" s="60" t="s">
        <v>113</v>
      </c>
      <c r="M33" s="40" t="s">
        <v>69</v>
      </c>
      <c r="N33" s="1286">
        <v>1</v>
      </c>
      <c r="O33" s="1287" t="s">
        <v>66</v>
      </c>
      <c r="P33" s="1288" t="s">
        <v>66</v>
      </c>
    </row>
    <row r="34" spans="1:16" ht="51" customHeight="1" x14ac:dyDescent="0.25">
      <c r="A34" s="3022"/>
      <c r="B34" s="3025"/>
      <c r="C34" s="3458"/>
      <c r="D34" s="925"/>
      <c r="E34" s="3498"/>
      <c r="F34" s="3157"/>
      <c r="G34" s="3156"/>
      <c r="H34" s="926" t="s">
        <v>114</v>
      </c>
      <c r="I34" s="101">
        <v>2543.9</v>
      </c>
      <c r="J34" s="991">
        <v>2671.1</v>
      </c>
      <c r="K34" s="1267">
        <v>2804.6</v>
      </c>
      <c r="L34" s="61" t="s">
        <v>115</v>
      </c>
      <c r="M34" s="40" t="s">
        <v>69</v>
      </c>
      <c r="N34" s="1287" t="s">
        <v>66</v>
      </c>
      <c r="O34" s="1287" t="s">
        <v>66</v>
      </c>
      <c r="P34" s="1288" t="s">
        <v>66</v>
      </c>
    </row>
    <row r="35" spans="1:16" ht="51.6" customHeight="1" x14ac:dyDescent="0.25">
      <c r="A35" s="3022"/>
      <c r="B35" s="3025"/>
      <c r="C35" s="3458"/>
      <c r="D35" s="925"/>
      <c r="E35" s="3498"/>
      <c r="F35" s="3157"/>
      <c r="G35" s="3156"/>
      <c r="H35" s="926"/>
      <c r="I35" s="101"/>
      <c r="J35" s="991"/>
      <c r="K35" s="1267"/>
      <c r="L35" s="52" t="s">
        <v>116</v>
      </c>
      <c r="M35" s="40" t="s">
        <v>71</v>
      </c>
      <c r="N35" s="1276">
        <v>65</v>
      </c>
      <c r="O35" s="1276">
        <v>80</v>
      </c>
      <c r="P35" s="1285">
        <v>90</v>
      </c>
    </row>
    <row r="36" spans="1:16" ht="46.2" customHeight="1" x14ac:dyDescent="0.25">
      <c r="A36" s="3022"/>
      <c r="B36" s="3025"/>
      <c r="C36" s="3458"/>
      <c r="D36" s="925"/>
      <c r="E36" s="3498"/>
      <c r="F36" s="3157"/>
      <c r="G36" s="3156"/>
      <c r="H36" s="1244"/>
      <c r="I36" s="1243"/>
      <c r="J36" s="102"/>
      <c r="K36" s="1264"/>
      <c r="L36" s="59" t="s">
        <v>118</v>
      </c>
      <c r="M36" s="39" t="s">
        <v>71</v>
      </c>
      <c r="N36" s="1277">
        <v>9</v>
      </c>
      <c r="O36" s="1276">
        <v>10</v>
      </c>
      <c r="P36" s="1285">
        <v>11</v>
      </c>
    </row>
    <row r="37" spans="1:16" ht="23.4" customHeight="1" thickBot="1" x14ac:dyDescent="0.3">
      <c r="A37" s="3023"/>
      <c r="B37" s="3026"/>
      <c r="C37" s="3459"/>
      <c r="D37" s="944"/>
      <c r="E37" s="3031"/>
      <c r="F37" s="3204"/>
      <c r="G37" s="3143"/>
      <c r="H37" s="1279" t="s">
        <v>7</v>
      </c>
      <c r="I37" s="1269">
        <f>I28+I29+I30+I31+I32+I33+I34</f>
        <v>35788.700000000004</v>
      </c>
      <c r="J37" s="1269">
        <f t="shared" ref="J37:K37" si="2">J28+J29+J30+J31+J32+J33+J34</f>
        <v>37493.4</v>
      </c>
      <c r="K37" s="1269">
        <f t="shared" si="2"/>
        <v>39368.1</v>
      </c>
      <c r="L37" s="73"/>
      <c r="M37" s="1082"/>
      <c r="N37" s="1910"/>
      <c r="O37" s="1910"/>
      <c r="P37" s="1911"/>
    </row>
    <row r="38" spans="1:16" ht="28.95" customHeight="1" x14ac:dyDescent="0.25">
      <c r="A38" s="3021" t="s">
        <v>6</v>
      </c>
      <c r="B38" s="3024" t="s">
        <v>6</v>
      </c>
      <c r="C38" s="3486" t="s">
        <v>50</v>
      </c>
      <c r="D38" s="921"/>
      <c r="E38" s="3158" t="s">
        <v>425</v>
      </c>
      <c r="F38" s="3489" t="s">
        <v>808</v>
      </c>
      <c r="G38" s="3142" t="s">
        <v>83</v>
      </c>
      <c r="H38" s="922" t="s">
        <v>104</v>
      </c>
      <c r="I38" s="1036">
        <v>2249.9</v>
      </c>
      <c r="J38" s="992">
        <v>2402.6999999999998</v>
      </c>
      <c r="K38" s="1235">
        <v>2522.9</v>
      </c>
      <c r="L38" s="62"/>
      <c r="M38" s="49"/>
      <c r="N38" s="1912"/>
      <c r="O38" s="1912"/>
      <c r="P38" s="1913"/>
    </row>
    <row r="39" spans="1:16" ht="22.2" customHeight="1" x14ac:dyDescent="0.25">
      <c r="A39" s="3022"/>
      <c r="B39" s="3025"/>
      <c r="C39" s="3487"/>
      <c r="D39" s="925"/>
      <c r="E39" s="3159"/>
      <c r="F39" s="3157"/>
      <c r="G39" s="3156"/>
      <c r="H39" s="1244" t="s">
        <v>48</v>
      </c>
      <c r="I39" s="107"/>
      <c r="J39" s="102"/>
      <c r="K39" s="1264"/>
      <c r="L39" s="60"/>
      <c r="M39" s="40"/>
      <c r="N39" s="1947"/>
      <c r="O39" s="1947"/>
      <c r="P39" s="1919"/>
    </row>
    <row r="40" spans="1:16" ht="25.2" customHeight="1" x14ac:dyDescent="0.25">
      <c r="A40" s="3022"/>
      <c r="B40" s="3025"/>
      <c r="C40" s="3487"/>
      <c r="D40" s="925"/>
      <c r="E40" s="3159"/>
      <c r="F40" s="3157"/>
      <c r="G40" s="3156"/>
      <c r="H40" s="926" t="s">
        <v>56</v>
      </c>
      <c r="I40" s="108"/>
      <c r="J40" s="991"/>
      <c r="K40" s="1267"/>
      <c r="L40" s="63"/>
      <c r="M40" s="39"/>
      <c r="N40" s="1914"/>
      <c r="O40" s="1914"/>
      <c r="P40" s="1915"/>
    </row>
    <row r="41" spans="1:16" ht="28.2" customHeight="1" thickBot="1" x14ac:dyDescent="0.3">
      <c r="A41" s="3023"/>
      <c r="B41" s="3026"/>
      <c r="C41" s="3488"/>
      <c r="D41" s="944"/>
      <c r="E41" s="3031"/>
      <c r="F41" s="3204"/>
      <c r="G41" s="3143"/>
      <c r="H41" s="930" t="s">
        <v>7</v>
      </c>
      <c r="I41" s="1038">
        <f>I38+I40+I39</f>
        <v>2249.9</v>
      </c>
      <c r="J41" s="104">
        <f t="shared" ref="J41:K41" si="3">J38+J40+J39</f>
        <v>2402.6999999999998</v>
      </c>
      <c r="K41" s="104">
        <f t="shared" si="3"/>
        <v>2522.9</v>
      </c>
      <c r="L41" s="1270"/>
      <c r="M41" s="1942"/>
      <c r="N41" s="1921"/>
      <c r="O41" s="1921"/>
      <c r="P41" s="1943"/>
    </row>
    <row r="42" spans="1:16" ht="39.6" x14ac:dyDescent="0.25">
      <c r="A42" s="3506" t="s">
        <v>6</v>
      </c>
      <c r="B42" s="3024" t="s">
        <v>6</v>
      </c>
      <c r="C42" s="3469" t="s">
        <v>53</v>
      </c>
      <c r="D42" s="921"/>
      <c r="E42" s="3158" t="s">
        <v>426</v>
      </c>
      <c r="F42" s="3203" t="s">
        <v>809</v>
      </c>
      <c r="G42" s="3142" t="s">
        <v>83</v>
      </c>
      <c r="H42" s="922" t="s">
        <v>48</v>
      </c>
      <c r="I42" s="1036">
        <v>2662.7</v>
      </c>
      <c r="J42" s="992">
        <v>2795.8</v>
      </c>
      <c r="K42" s="1235">
        <v>2935.6</v>
      </c>
      <c r="L42" s="62" t="s">
        <v>120</v>
      </c>
      <c r="M42" s="49" t="s">
        <v>71</v>
      </c>
      <c r="N42" s="1912">
        <v>22</v>
      </c>
      <c r="O42" s="1912">
        <v>23</v>
      </c>
      <c r="P42" s="1913">
        <v>24</v>
      </c>
    </row>
    <row r="43" spans="1:16" ht="26.4" x14ac:dyDescent="0.25">
      <c r="A43" s="3022"/>
      <c r="B43" s="3025"/>
      <c r="C43" s="3458"/>
      <c r="D43" s="925"/>
      <c r="E43" s="3159"/>
      <c r="F43" s="3157"/>
      <c r="G43" s="3156"/>
      <c r="H43" s="926" t="s">
        <v>56</v>
      </c>
      <c r="I43" s="108">
        <v>540.4</v>
      </c>
      <c r="J43" s="991"/>
      <c r="K43" s="1267"/>
      <c r="L43" s="63" t="s">
        <v>121</v>
      </c>
      <c r="M43" s="39" t="s">
        <v>71</v>
      </c>
      <c r="N43" s="1914">
        <v>15</v>
      </c>
      <c r="O43" s="1914">
        <v>16</v>
      </c>
      <c r="P43" s="1915">
        <v>17</v>
      </c>
    </row>
    <row r="44" spans="1:16" ht="26.4" x14ac:dyDescent="0.25">
      <c r="A44" s="3022"/>
      <c r="B44" s="3025"/>
      <c r="C44" s="3458"/>
      <c r="D44" s="925"/>
      <c r="E44" s="3159"/>
      <c r="F44" s="3157"/>
      <c r="G44" s="3156"/>
      <c r="H44" s="926" t="s">
        <v>67</v>
      </c>
      <c r="I44" s="990"/>
      <c r="J44" s="991"/>
      <c r="K44" s="1267"/>
      <c r="L44" s="59" t="s">
        <v>122</v>
      </c>
      <c r="M44" s="1916" t="s">
        <v>634</v>
      </c>
      <c r="N44" s="1917">
        <v>1</v>
      </c>
      <c r="O44" s="1917">
        <v>1</v>
      </c>
      <c r="P44" s="1915">
        <v>1</v>
      </c>
    </row>
    <row r="45" spans="1:16" ht="26.4" x14ac:dyDescent="0.25">
      <c r="A45" s="3022"/>
      <c r="B45" s="3025"/>
      <c r="C45" s="3458"/>
      <c r="D45" s="925"/>
      <c r="E45" s="64"/>
      <c r="F45" s="3157"/>
      <c r="G45" s="3156"/>
      <c r="H45" s="1636" t="s">
        <v>104</v>
      </c>
      <c r="I45" s="1637">
        <v>243</v>
      </c>
      <c r="J45" s="102">
        <v>255.2</v>
      </c>
      <c r="K45" s="1264">
        <v>267.89999999999998</v>
      </c>
      <c r="L45" s="1289" t="s">
        <v>123</v>
      </c>
      <c r="M45" s="1916" t="s">
        <v>69</v>
      </c>
      <c r="N45" s="1918">
        <v>5</v>
      </c>
      <c r="O45" s="1918">
        <v>5</v>
      </c>
      <c r="P45" s="1919">
        <v>5</v>
      </c>
    </row>
    <row r="46" spans="1:16" ht="39.6" x14ac:dyDescent="0.25">
      <c r="A46" s="3022"/>
      <c r="B46" s="3025"/>
      <c r="C46" s="3458"/>
      <c r="D46" s="925"/>
      <c r="E46" s="64"/>
      <c r="F46" s="3157"/>
      <c r="G46" s="3156"/>
      <c r="H46" s="989" t="s">
        <v>80</v>
      </c>
      <c r="I46" s="990">
        <v>215</v>
      </c>
      <c r="J46" s="991">
        <v>225.7</v>
      </c>
      <c r="K46" s="1267">
        <v>237</v>
      </c>
      <c r="L46" s="65" t="s">
        <v>124</v>
      </c>
      <c r="M46" s="1916" t="s">
        <v>81</v>
      </c>
      <c r="N46" s="1917">
        <v>110</v>
      </c>
      <c r="O46" s="1917">
        <v>115</v>
      </c>
      <c r="P46" s="1915">
        <v>120</v>
      </c>
    </row>
    <row r="47" spans="1:16" ht="26.4" x14ac:dyDescent="0.25">
      <c r="A47" s="3022"/>
      <c r="B47" s="3025"/>
      <c r="C47" s="3458"/>
      <c r="D47" s="925"/>
      <c r="E47" s="64"/>
      <c r="F47" s="3157"/>
      <c r="G47" s="3156"/>
      <c r="H47" s="989" t="s">
        <v>56</v>
      </c>
      <c r="I47" s="990"/>
      <c r="J47" s="991"/>
      <c r="K47" s="1267"/>
      <c r="L47" s="65" t="s">
        <v>125</v>
      </c>
      <c r="M47" s="1916" t="s">
        <v>81</v>
      </c>
      <c r="N47" s="1917">
        <v>3550</v>
      </c>
      <c r="O47" s="1917">
        <v>3700</v>
      </c>
      <c r="P47" s="1915">
        <v>3700</v>
      </c>
    </row>
    <row r="48" spans="1:16" ht="26.4" x14ac:dyDescent="0.25">
      <c r="A48" s="3022"/>
      <c r="B48" s="3025"/>
      <c r="C48" s="3458"/>
      <c r="D48" s="925"/>
      <c r="E48" s="64"/>
      <c r="F48" s="3157"/>
      <c r="G48" s="3156"/>
      <c r="H48" s="989" t="s">
        <v>57</v>
      </c>
      <c r="I48" s="990">
        <v>49.4</v>
      </c>
      <c r="J48" s="990"/>
      <c r="K48" s="990"/>
      <c r="L48" s="65" t="s">
        <v>126</v>
      </c>
      <c r="M48" s="1916" t="s">
        <v>69</v>
      </c>
      <c r="N48" s="1917">
        <v>123</v>
      </c>
      <c r="O48" s="1917">
        <v>125</v>
      </c>
      <c r="P48" s="1915">
        <v>130</v>
      </c>
    </row>
    <row r="49" spans="1:23" ht="13.8" thickBot="1" x14ac:dyDescent="0.3">
      <c r="A49" s="3023"/>
      <c r="B49" s="3026"/>
      <c r="C49" s="3459"/>
      <c r="D49" s="944"/>
      <c r="E49" s="1241"/>
      <c r="F49" s="3204"/>
      <c r="G49" s="3143"/>
      <c r="H49" s="930" t="s">
        <v>7</v>
      </c>
      <c r="I49" s="104">
        <f>I42+I43+I44+I45+I46+I47+I48</f>
        <v>3710.5</v>
      </c>
      <c r="J49" s="104">
        <f>J42+J43+J44+J45+J46+J47</f>
        <v>3276.7</v>
      </c>
      <c r="K49" s="104">
        <f>K42+K43+K44+K45+K46+K47</f>
        <v>3440.5</v>
      </c>
      <c r="L49" s="1290"/>
      <c r="M49" s="1920"/>
      <c r="N49" s="1921"/>
      <c r="O49" s="1921"/>
      <c r="P49" s="1922"/>
    </row>
    <row r="50" spans="1:23" ht="13.8" thickBot="1" x14ac:dyDescent="0.3">
      <c r="A50" s="919" t="s">
        <v>6</v>
      </c>
      <c r="B50" s="931" t="s">
        <v>6</v>
      </c>
      <c r="C50" s="932"/>
      <c r="D50" s="933"/>
      <c r="E50" s="3007" t="s">
        <v>31</v>
      </c>
      <c r="F50" s="3007"/>
      <c r="G50" s="3008"/>
      <c r="H50" s="934" t="s">
        <v>7</v>
      </c>
      <c r="I50" s="105">
        <f>I24+I27+I37+I41+I49</f>
        <v>69693</v>
      </c>
      <c r="J50" s="105">
        <f t="shared" ref="J50:K50" si="4">J24+J27+J37+J41+J49</f>
        <v>72030.899999999994</v>
      </c>
      <c r="K50" s="105">
        <f t="shared" si="4"/>
        <v>75632.5</v>
      </c>
      <c r="L50" s="935"/>
      <c r="M50" s="1923"/>
      <c r="N50" s="1924"/>
      <c r="O50" s="1924"/>
      <c r="P50" s="1925"/>
    </row>
    <row r="51" spans="1:23" ht="13.8" thickBot="1" x14ac:dyDescent="0.3">
      <c r="A51" s="919" t="s">
        <v>6</v>
      </c>
      <c r="B51" s="931" t="s">
        <v>8</v>
      </c>
      <c r="C51" s="80" t="s">
        <v>683</v>
      </c>
      <c r="D51" s="41"/>
      <c r="E51" s="939"/>
      <c r="F51" s="939"/>
      <c r="G51" s="939"/>
      <c r="H51" s="939"/>
      <c r="I51" s="939"/>
      <c r="J51" s="939"/>
      <c r="K51" s="939"/>
      <c r="L51" s="939"/>
      <c r="M51" s="1926"/>
      <c r="N51" s="1927"/>
      <c r="O51" s="1927"/>
      <c r="P51" s="1928"/>
    </row>
    <row r="52" spans="1:23" ht="40.200000000000003" thickBot="1" x14ac:dyDescent="0.3">
      <c r="A52" s="919"/>
      <c r="B52" s="931"/>
      <c r="C52" s="66"/>
      <c r="D52" s="67"/>
      <c r="E52" s="942"/>
      <c r="F52" s="942"/>
      <c r="G52" s="942"/>
      <c r="H52" s="942"/>
      <c r="I52" s="942"/>
      <c r="J52" s="942"/>
      <c r="K52" s="943"/>
      <c r="L52" s="68" t="s">
        <v>127</v>
      </c>
      <c r="M52" s="1929" t="s">
        <v>82</v>
      </c>
      <c r="N52" s="1930">
        <v>1</v>
      </c>
      <c r="O52" s="1930">
        <v>1</v>
      </c>
      <c r="P52" s="1931">
        <v>1</v>
      </c>
    </row>
    <row r="53" spans="1:23" ht="43.2" customHeight="1" thickBot="1" x14ac:dyDescent="0.3">
      <c r="A53" s="1254"/>
      <c r="B53" s="1255"/>
      <c r="C53" s="1323"/>
      <c r="D53" s="1256"/>
      <c r="E53" s="1257"/>
      <c r="F53" s="1257"/>
      <c r="G53" s="1257"/>
      <c r="H53" s="1257"/>
      <c r="I53" s="1257"/>
      <c r="J53" s="1257"/>
      <c r="K53" s="1258"/>
      <c r="L53" s="69" t="s">
        <v>128</v>
      </c>
      <c r="M53" s="1929"/>
      <c r="N53" s="1932">
        <v>1</v>
      </c>
      <c r="O53" s="1932" t="s">
        <v>66</v>
      </c>
      <c r="P53" s="1933" t="s">
        <v>66</v>
      </c>
      <c r="V53" s="493"/>
    </row>
    <row r="54" spans="1:23" ht="39.6" x14ac:dyDescent="0.25">
      <c r="A54" s="3021" t="s">
        <v>6</v>
      </c>
      <c r="B54" s="3024" t="s">
        <v>8</v>
      </c>
      <c r="C54" s="3469" t="s">
        <v>6</v>
      </c>
      <c r="D54" s="921"/>
      <c r="E54" s="3497" t="s">
        <v>129</v>
      </c>
      <c r="F54" s="3369" t="s">
        <v>62</v>
      </c>
      <c r="G54" s="3142" t="s">
        <v>130</v>
      </c>
      <c r="H54" s="2541" t="s">
        <v>48</v>
      </c>
      <c r="I54" s="2542">
        <v>209.8</v>
      </c>
      <c r="J54" s="992">
        <v>198.2</v>
      </c>
      <c r="K54" s="1235">
        <v>208</v>
      </c>
      <c r="L54" s="70" t="s">
        <v>131</v>
      </c>
      <c r="M54" s="49"/>
      <c r="N54" s="1934" t="s">
        <v>66</v>
      </c>
      <c r="O54" s="1934" t="s">
        <v>66</v>
      </c>
      <c r="P54" s="1935" t="s">
        <v>66</v>
      </c>
      <c r="Q54" s="494"/>
      <c r="R54" s="495"/>
      <c r="S54" s="496"/>
      <c r="U54" s="496"/>
      <c r="V54" s="496"/>
      <c r="W54" s="496"/>
    </row>
    <row r="55" spans="1:23" ht="26.4" x14ac:dyDescent="0.25">
      <c r="A55" s="3022"/>
      <c r="B55" s="3025"/>
      <c r="C55" s="3458"/>
      <c r="D55" s="925"/>
      <c r="E55" s="3498"/>
      <c r="F55" s="3157"/>
      <c r="G55" s="3156"/>
      <c r="H55" s="926" t="s">
        <v>56</v>
      </c>
      <c r="I55" s="101"/>
      <c r="J55" s="991"/>
      <c r="K55" s="1267"/>
      <c r="L55" s="71" t="s">
        <v>132</v>
      </c>
      <c r="M55" s="39" t="s">
        <v>69</v>
      </c>
      <c r="N55" s="1917">
        <v>3800</v>
      </c>
      <c r="O55" s="1917">
        <v>3800</v>
      </c>
      <c r="P55" s="1936">
        <v>3900</v>
      </c>
    </row>
    <row r="56" spans="1:23" ht="39.6" x14ac:dyDescent="0.25">
      <c r="A56" s="3022"/>
      <c r="B56" s="3025"/>
      <c r="C56" s="3458"/>
      <c r="D56" s="925"/>
      <c r="E56" s="3498"/>
      <c r="F56" s="3157"/>
      <c r="G56" s="3156"/>
      <c r="H56" s="926" t="s">
        <v>55</v>
      </c>
      <c r="I56" s="101"/>
      <c r="J56" s="991"/>
      <c r="K56" s="1267"/>
      <c r="L56" s="71" t="s">
        <v>133</v>
      </c>
      <c r="M56" s="47" t="s">
        <v>69</v>
      </c>
      <c r="N56" s="1917">
        <v>5500</v>
      </c>
      <c r="O56" s="1917">
        <v>5750</v>
      </c>
      <c r="P56" s="1936">
        <v>6000</v>
      </c>
    </row>
    <row r="57" spans="1:23" ht="26.4" x14ac:dyDescent="0.25">
      <c r="A57" s="3022"/>
      <c r="B57" s="3025"/>
      <c r="C57" s="3458"/>
      <c r="D57" s="925"/>
      <c r="E57" s="3498"/>
      <c r="F57" s="3157"/>
      <c r="G57" s="3156"/>
      <c r="H57" s="926" t="s">
        <v>80</v>
      </c>
      <c r="I57" s="101"/>
      <c r="J57" s="991"/>
      <c r="K57" s="1267"/>
      <c r="L57" s="1937" t="s">
        <v>134</v>
      </c>
      <c r="M57" s="1897" t="s">
        <v>69</v>
      </c>
      <c r="N57" s="1917">
        <v>0</v>
      </c>
      <c r="O57" s="1917">
        <v>1</v>
      </c>
      <c r="P57" s="1936">
        <v>1</v>
      </c>
    </row>
    <row r="58" spans="1:23" ht="27" customHeight="1" x14ac:dyDescent="0.25">
      <c r="A58" s="3022"/>
      <c r="B58" s="3025"/>
      <c r="C58" s="3458"/>
      <c r="D58" s="925"/>
      <c r="E58" s="3498"/>
      <c r="F58" s="3157"/>
      <c r="G58" s="3156"/>
      <c r="H58" s="926"/>
      <c r="I58" s="101"/>
      <c r="J58" s="991"/>
      <c r="K58" s="1267"/>
      <c r="L58" s="58" t="s">
        <v>135</v>
      </c>
      <c r="M58" s="39" t="s">
        <v>69</v>
      </c>
      <c r="N58" s="1917">
        <v>2000</v>
      </c>
      <c r="O58" s="1917">
        <v>2100</v>
      </c>
      <c r="P58" s="1936">
        <v>2200</v>
      </c>
    </row>
    <row r="59" spans="1:23" ht="26.4" x14ac:dyDescent="0.25">
      <c r="A59" s="3022"/>
      <c r="B59" s="3025"/>
      <c r="C59" s="3458"/>
      <c r="D59" s="925"/>
      <c r="E59" s="2948"/>
      <c r="F59" s="3157"/>
      <c r="G59" s="3156"/>
      <c r="H59" s="926"/>
      <c r="I59" s="101"/>
      <c r="J59" s="991"/>
      <c r="K59" s="1267"/>
      <c r="L59" s="58" t="s">
        <v>136</v>
      </c>
      <c r="M59" s="39" t="s">
        <v>81</v>
      </c>
      <c r="N59" s="1917">
        <v>500</v>
      </c>
      <c r="O59" s="1917">
        <v>525</v>
      </c>
      <c r="P59" s="1936">
        <v>550</v>
      </c>
    </row>
    <row r="60" spans="1:23" ht="26.4" x14ac:dyDescent="0.25">
      <c r="A60" s="3022"/>
      <c r="B60" s="3025"/>
      <c r="C60" s="3458"/>
      <c r="D60" s="925"/>
      <c r="E60" s="2948"/>
      <c r="F60" s="3157"/>
      <c r="G60" s="3156"/>
      <c r="H60" s="926"/>
      <c r="I60" s="101"/>
      <c r="J60" s="991"/>
      <c r="K60" s="1267"/>
      <c r="L60" s="58" t="s">
        <v>137</v>
      </c>
      <c r="M60" s="39" t="s">
        <v>69</v>
      </c>
      <c r="N60" s="1917">
        <v>1</v>
      </c>
      <c r="O60" s="1917">
        <v>1</v>
      </c>
      <c r="P60" s="1936">
        <v>1</v>
      </c>
    </row>
    <row r="61" spans="1:23" ht="26.4" x14ac:dyDescent="0.25">
      <c r="A61" s="3022"/>
      <c r="B61" s="3025"/>
      <c r="C61" s="3458"/>
      <c r="D61" s="925"/>
      <c r="E61" s="2948"/>
      <c r="F61" s="3157"/>
      <c r="G61" s="3156"/>
      <c r="H61" s="926"/>
      <c r="I61" s="101"/>
      <c r="J61" s="991"/>
      <c r="K61" s="1267"/>
      <c r="L61" s="58" t="s">
        <v>138</v>
      </c>
      <c r="M61" s="39" t="s">
        <v>71</v>
      </c>
      <c r="N61" s="1917">
        <v>80</v>
      </c>
      <c r="O61" s="1917">
        <v>80</v>
      </c>
      <c r="P61" s="1936">
        <v>80</v>
      </c>
    </row>
    <row r="62" spans="1:23" ht="30.6" customHeight="1" x14ac:dyDescent="0.25">
      <c r="A62" s="3022"/>
      <c r="B62" s="3025"/>
      <c r="C62" s="3458"/>
      <c r="D62" s="925"/>
      <c r="E62" s="2948"/>
      <c r="F62" s="3157"/>
      <c r="G62" s="3156"/>
      <c r="H62" s="926"/>
      <c r="I62" s="101"/>
      <c r="J62" s="991"/>
      <c r="K62" s="1267"/>
      <c r="L62" s="58" t="s">
        <v>139</v>
      </c>
      <c r="M62" s="39" t="s">
        <v>69</v>
      </c>
      <c r="N62" s="1917">
        <v>45</v>
      </c>
      <c r="O62" s="1917">
        <v>48</v>
      </c>
      <c r="P62" s="1936">
        <v>48</v>
      </c>
    </row>
    <row r="63" spans="1:23" ht="24.6" customHeight="1" x14ac:dyDescent="0.25">
      <c r="A63" s="3022"/>
      <c r="B63" s="3025"/>
      <c r="C63" s="3458"/>
      <c r="D63" s="925"/>
      <c r="E63" s="2948"/>
      <c r="F63" s="3157"/>
      <c r="G63" s="3156"/>
      <c r="H63" s="926"/>
      <c r="I63" s="101"/>
      <c r="J63" s="991"/>
      <c r="K63" s="1267"/>
      <c r="L63" s="63" t="s">
        <v>140</v>
      </c>
      <c r="M63" s="39" t="s">
        <v>69</v>
      </c>
      <c r="N63" s="1917">
        <v>45</v>
      </c>
      <c r="O63" s="1917">
        <v>48</v>
      </c>
      <c r="P63" s="1936">
        <v>48</v>
      </c>
    </row>
    <row r="64" spans="1:23" ht="26.4" x14ac:dyDescent="0.25">
      <c r="A64" s="3022"/>
      <c r="B64" s="3025"/>
      <c r="C64" s="3458"/>
      <c r="D64" s="925"/>
      <c r="E64" s="2948"/>
      <c r="F64" s="3157"/>
      <c r="G64" s="3156"/>
      <c r="H64" s="926"/>
      <c r="I64" s="101"/>
      <c r="J64" s="991"/>
      <c r="K64" s="1267"/>
      <c r="L64" s="63" t="s">
        <v>141</v>
      </c>
      <c r="M64" s="39" t="s">
        <v>69</v>
      </c>
      <c r="N64" s="1917">
        <v>3</v>
      </c>
      <c r="O64" s="1917">
        <v>3</v>
      </c>
      <c r="P64" s="1936">
        <v>3</v>
      </c>
    </row>
    <row r="65" spans="1:16" ht="30" customHeight="1" x14ac:dyDescent="0.25">
      <c r="A65" s="3022"/>
      <c r="B65" s="3025"/>
      <c r="C65" s="3458"/>
      <c r="D65" s="925"/>
      <c r="E65" s="2948"/>
      <c r="F65" s="3157"/>
      <c r="G65" s="3156"/>
      <c r="H65" s="926"/>
      <c r="I65" s="101"/>
      <c r="J65" s="991"/>
      <c r="K65" s="1267"/>
      <c r="L65" s="63" t="s">
        <v>427</v>
      </c>
      <c r="M65" s="39" t="s">
        <v>69</v>
      </c>
      <c r="N65" s="1917">
        <v>3</v>
      </c>
      <c r="O65" s="1917">
        <v>3</v>
      </c>
      <c r="P65" s="1936">
        <v>3</v>
      </c>
    </row>
    <row r="66" spans="1:16" ht="30" customHeight="1" x14ac:dyDescent="0.25">
      <c r="A66" s="3022"/>
      <c r="B66" s="3025"/>
      <c r="C66" s="3458"/>
      <c r="D66" s="925"/>
      <c r="E66" s="2948"/>
      <c r="F66" s="3157"/>
      <c r="G66" s="3156"/>
      <c r="H66" s="926"/>
      <c r="I66" s="101"/>
      <c r="J66" s="991"/>
      <c r="K66" s="1267"/>
      <c r="L66" s="63" t="s">
        <v>142</v>
      </c>
      <c r="M66" s="39" t="s">
        <v>69</v>
      </c>
      <c r="N66" s="1917">
        <v>1</v>
      </c>
      <c r="O66" s="1917">
        <v>1</v>
      </c>
      <c r="P66" s="1936">
        <v>1</v>
      </c>
    </row>
    <row r="67" spans="1:16" ht="41.4" customHeight="1" x14ac:dyDescent="0.25">
      <c r="A67" s="3022"/>
      <c r="B67" s="3025"/>
      <c r="C67" s="3458"/>
      <c r="D67" s="925"/>
      <c r="E67" s="2948"/>
      <c r="F67" s="3157"/>
      <c r="G67" s="3156"/>
      <c r="H67" s="926"/>
      <c r="I67" s="101"/>
      <c r="J67" s="991"/>
      <c r="K67" s="1267"/>
      <c r="L67" s="63" t="s">
        <v>143</v>
      </c>
      <c r="M67" s="39" t="s">
        <v>81</v>
      </c>
      <c r="N67" s="1917">
        <v>12</v>
      </c>
      <c r="O67" s="1917">
        <v>15</v>
      </c>
      <c r="P67" s="1936">
        <v>17</v>
      </c>
    </row>
    <row r="68" spans="1:16" ht="49.2" customHeight="1" x14ac:dyDescent="0.25">
      <c r="A68" s="3022"/>
      <c r="B68" s="3025"/>
      <c r="C68" s="3458"/>
      <c r="D68" s="925"/>
      <c r="E68" s="2948"/>
      <c r="F68" s="3157"/>
      <c r="G68" s="3156"/>
      <c r="H68" s="926"/>
      <c r="I68" s="101"/>
      <c r="J68" s="991"/>
      <c r="K68" s="1267"/>
      <c r="L68" s="1938" t="s">
        <v>144</v>
      </c>
      <c r="M68" s="1897" t="s">
        <v>81</v>
      </c>
      <c r="N68" s="1939">
        <v>50</v>
      </c>
      <c r="O68" s="1917">
        <v>55</v>
      </c>
      <c r="P68" s="1936">
        <v>60</v>
      </c>
    </row>
    <row r="69" spans="1:16" ht="31.2" customHeight="1" x14ac:dyDescent="0.25">
      <c r="A69" s="3022"/>
      <c r="B69" s="3025"/>
      <c r="C69" s="3458"/>
      <c r="D69" s="925"/>
      <c r="E69" s="2948"/>
      <c r="F69" s="3157"/>
      <c r="G69" s="3156"/>
      <c r="H69" s="926"/>
      <c r="I69" s="101"/>
      <c r="J69" s="991"/>
      <c r="K69" s="1267"/>
      <c r="L69" s="63" t="s">
        <v>145</v>
      </c>
      <c r="M69" s="39" t="s">
        <v>81</v>
      </c>
      <c r="N69" s="1917">
        <v>100</v>
      </c>
      <c r="O69" s="1917">
        <v>100</v>
      </c>
      <c r="P69" s="1936">
        <v>100</v>
      </c>
    </row>
    <row r="70" spans="1:16" ht="27.6" customHeight="1" x14ac:dyDescent="0.25">
      <c r="A70" s="3022"/>
      <c r="B70" s="3025"/>
      <c r="C70" s="3458"/>
      <c r="D70" s="925"/>
      <c r="E70" s="2948"/>
      <c r="F70" s="3157"/>
      <c r="G70" s="3156"/>
      <c r="H70" s="926"/>
      <c r="I70" s="101"/>
      <c r="J70" s="991"/>
      <c r="K70" s="1267"/>
      <c r="L70" s="1938" t="s">
        <v>146</v>
      </c>
      <c r="M70" s="39" t="s">
        <v>69</v>
      </c>
      <c r="N70" s="1917">
        <v>0</v>
      </c>
      <c r="O70" s="1917">
        <v>5</v>
      </c>
      <c r="P70" s="1936">
        <v>5</v>
      </c>
    </row>
    <row r="71" spans="1:16" ht="33" customHeight="1" x14ac:dyDescent="0.25">
      <c r="A71" s="3022"/>
      <c r="B71" s="3025"/>
      <c r="C71" s="3458"/>
      <c r="D71" s="925"/>
      <c r="E71" s="2948"/>
      <c r="F71" s="3157"/>
      <c r="G71" s="3156"/>
      <c r="H71" s="926"/>
      <c r="I71" s="101"/>
      <c r="J71" s="991"/>
      <c r="K71" s="1267"/>
      <c r="L71" s="63" t="s">
        <v>147</v>
      </c>
      <c r="M71" s="39" t="s">
        <v>69</v>
      </c>
      <c r="N71" s="1917">
        <v>41</v>
      </c>
      <c r="O71" s="1917">
        <v>45</v>
      </c>
      <c r="P71" s="1936">
        <v>45</v>
      </c>
    </row>
    <row r="72" spans="1:16" ht="17.399999999999999" customHeight="1" x14ac:dyDescent="0.25">
      <c r="A72" s="3022"/>
      <c r="B72" s="3025"/>
      <c r="C72" s="3458"/>
      <c r="D72" s="925"/>
      <c r="E72" s="2948"/>
      <c r="F72" s="3157"/>
      <c r="G72" s="3156"/>
      <c r="H72" s="1291"/>
      <c r="I72" s="1247"/>
      <c r="J72" s="1292"/>
      <c r="K72" s="1503"/>
      <c r="L72" s="1940" t="s">
        <v>175</v>
      </c>
      <c r="M72" s="1897" t="s">
        <v>69</v>
      </c>
      <c r="N72" s="1939" t="s">
        <v>66</v>
      </c>
      <c r="O72" s="1939" t="s">
        <v>66</v>
      </c>
      <c r="P72" s="1991" t="s">
        <v>66</v>
      </c>
    </row>
    <row r="73" spans="1:16" ht="25.95" customHeight="1" x14ac:dyDescent="0.25">
      <c r="A73" s="3022"/>
      <c r="B73" s="3025"/>
      <c r="C73" s="3458"/>
      <c r="D73" s="925"/>
      <c r="E73" s="2948"/>
      <c r="F73" s="3157"/>
      <c r="G73" s="3156"/>
      <c r="H73" s="1291"/>
      <c r="I73" s="1247"/>
      <c r="J73" s="1292"/>
      <c r="K73" s="1503"/>
      <c r="L73" s="1979" t="s">
        <v>802</v>
      </c>
      <c r="M73" s="1980" t="s">
        <v>81</v>
      </c>
      <c r="N73" s="1981">
        <v>1400</v>
      </c>
      <c r="O73" s="1981">
        <v>1800</v>
      </c>
      <c r="P73" s="1524">
        <v>2000</v>
      </c>
    </row>
    <row r="74" spans="1:16" ht="27" customHeight="1" x14ac:dyDescent="0.25">
      <c r="A74" s="3022"/>
      <c r="B74" s="3025"/>
      <c r="C74" s="3458"/>
      <c r="D74" s="925"/>
      <c r="E74" s="2948"/>
      <c r="F74" s="3157"/>
      <c r="G74" s="3156"/>
      <c r="H74" s="1291"/>
      <c r="I74" s="1247"/>
      <c r="J74" s="1292"/>
      <c r="K74" s="1503"/>
      <c r="L74" s="1979" t="s">
        <v>164</v>
      </c>
      <c r="M74" s="1980" t="s">
        <v>69</v>
      </c>
      <c r="N74" s="1981">
        <v>9</v>
      </c>
      <c r="O74" s="1981">
        <v>10</v>
      </c>
      <c r="P74" s="1524">
        <v>12</v>
      </c>
    </row>
    <row r="75" spans="1:16" ht="25.95" customHeight="1" x14ac:dyDescent="0.25">
      <c r="A75" s="3022"/>
      <c r="B75" s="3025"/>
      <c r="C75" s="3458"/>
      <c r="D75" s="925"/>
      <c r="E75" s="2948"/>
      <c r="F75" s="3157"/>
      <c r="G75" s="3156"/>
      <c r="H75" s="1291"/>
      <c r="I75" s="1247"/>
      <c r="J75" s="1292"/>
      <c r="K75" s="1293"/>
      <c r="L75" s="1204" t="s">
        <v>111</v>
      </c>
      <c r="M75" s="1941" t="s">
        <v>69</v>
      </c>
      <c r="N75" s="1287">
        <v>3</v>
      </c>
      <c r="O75" s="1287"/>
      <c r="P75" s="1288"/>
    </row>
    <row r="76" spans="1:16" ht="27.6" customHeight="1" thickBot="1" x14ac:dyDescent="0.3">
      <c r="A76" s="3023"/>
      <c r="B76" s="3026"/>
      <c r="C76" s="3459"/>
      <c r="D76" s="944"/>
      <c r="E76" s="3031"/>
      <c r="F76" s="3204"/>
      <c r="G76" s="3143"/>
      <c r="H76" s="945" t="s">
        <v>7</v>
      </c>
      <c r="I76" s="104">
        <f>I54+I55+I56+I57</f>
        <v>209.8</v>
      </c>
      <c r="J76" s="104">
        <f t="shared" ref="J76:K76" si="5">J54+J55+J56</f>
        <v>198.2</v>
      </c>
      <c r="K76" s="104">
        <f t="shared" si="5"/>
        <v>208</v>
      </c>
      <c r="L76" s="1270"/>
      <c r="M76" s="1942"/>
      <c r="N76" s="1921"/>
      <c r="O76" s="1921"/>
      <c r="P76" s="1943"/>
    </row>
    <row r="77" spans="1:16" ht="31.95" customHeight="1" x14ac:dyDescent="0.25">
      <c r="A77" s="3021" t="s">
        <v>6</v>
      </c>
      <c r="B77" s="3024" t="s">
        <v>8</v>
      </c>
      <c r="C77" s="3469" t="s">
        <v>8</v>
      </c>
      <c r="D77" s="921"/>
      <c r="E77" s="3497" t="s">
        <v>635</v>
      </c>
      <c r="F77" s="3203" t="s">
        <v>810</v>
      </c>
      <c r="G77" s="3142" t="s">
        <v>83</v>
      </c>
      <c r="H77" s="922" t="s">
        <v>48</v>
      </c>
      <c r="I77" s="100">
        <v>66</v>
      </c>
      <c r="J77" s="992">
        <v>69.3</v>
      </c>
      <c r="K77" s="1235">
        <v>72.8</v>
      </c>
      <c r="L77" s="37" t="s">
        <v>148</v>
      </c>
      <c r="M77" s="55" t="s">
        <v>69</v>
      </c>
      <c r="N77" s="89">
        <v>1</v>
      </c>
      <c r="O77" s="89">
        <v>1</v>
      </c>
      <c r="P77" s="1284" t="s">
        <v>66</v>
      </c>
    </row>
    <row r="78" spans="1:16" ht="26.4" x14ac:dyDescent="0.25">
      <c r="A78" s="3022"/>
      <c r="B78" s="3025"/>
      <c r="C78" s="3458"/>
      <c r="D78" s="925"/>
      <c r="E78" s="3498"/>
      <c r="F78" s="3157"/>
      <c r="G78" s="3156"/>
      <c r="H78" s="926" t="s">
        <v>104</v>
      </c>
      <c r="I78" s="101">
        <v>425.4</v>
      </c>
      <c r="J78" s="991">
        <v>446.7</v>
      </c>
      <c r="K78" s="1267">
        <v>469</v>
      </c>
      <c r="L78" s="58" t="s">
        <v>149</v>
      </c>
      <c r="M78" s="57"/>
      <c r="N78" s="1277" t="s">
        <v>66</v>
      </c>
      <c r="O78" s="1277" t="s">
        <v>66</v>
      </c>
      <c r="P78" s="1285" t="s">
        <v>66</v>
      </c>
    </row>
    <row r="79" spans="1:16" ht="28.2" customHeight="1" x14ac:dyDescent="0.25">
      <c r="A79" s="3022"/>
      <c r="B79" s="3025"/>
      <c r="C79" s="3458"/>
      <c r="D79" s="925"/>
      <c r="E79" s="3498"/>
      <c r="F79" s="3157"/>
      <c r="G79" s="3156"/>
      <c r="H79" s="1244" t="s">
        <v>57</v>
      </c>
      <c r="I79" s="1243">
        <v>4.8</v>
      </c>
      <c r="J79" s="102"/>
      <c r="K79" s="1267"/>
      <c r="L79" s="58"/>
      <c r="M79" s="57"/>
      <c r="N79" s="1277"/>
      <c r="O79" s="1277"/>
      <c r="P79" s="1285"/>
    </row>
    <row r="80" spans="1:16" ht="19.2" customHeight="1" x14ac:dyDescent="0.25">
      <c r="A80" s="3022"/>
      <c r="B80" s="3025"/>
      <c r="C80" s="3458"/>
      <c r="D80" s="925"/>
      <c r="E80" s="3498"/>
      <c r="F80" s="3157"/>
      <c r="G80" s="3156"/>
      <c r="H80" s="1244" t="s">
        <v>80</v>
      </c>
      <c r="I80" s="1243"/>
      <c r="J80" s="102"/>
      <c r="K80" s="1264"/>
      <c r="L80" s="58"/>
      <c r="M80" s="57"/>
      <c r="N80" s="1277"/>
      <c r="O80" s="1277"/>
      <c r="P80" s="1285"/>
    </row>
    <row r="81" spans="1:18" ht="27" thickBot="1" x14ac:dyDescent="0.3">
      <c r="A81" s="3023"/>
      <c r="B81" s="3026"/>
      <c r="C81" s="3459"/>
      <c r="D81" s="944"/>
      <c r="E81" s="3031"/>
      <c r="F81" s="3204"/>
      <c r="G81" s="3143"/>
      <c r="H81" s="1279" t="s">
        <v>7</v>
      </c>
      <c r="I81" s="1269">
        <f>I77+I78+I79+I80</f>
        <v>496.2</v>
      </c>
      <c r="J81" s="1269">
        <f t="shared" ref="J81:K81" si="6">J77+J78+J79+J80</f>
        <v>516</v>
      </c>
      <c r="K81" s="1269">
        <f t="shared" si="6"/>
        <v>541.79999999999995</v>
      </c>
      <c r="L81" s="72" t="s">
        <v>428</v>
      </c>
      <c r="M81" s="1237" t="s">
        <v>81</v>
      </c>
      <c r="N81" s="1944">
        <v>21</v>
      </c>
      <c r="O81" s="1944">
        <v>21</v>
      </c>
      <c r="P81" s="1945">
        <v>21</v>
      </c>
    </row>
    <row r="82" spans="1:18" ht="27" customHeight="1" thickBot="1" x14ac:dyDescent="0.3">
      <c r="A82" s="919" t="s">
        <v>6</v>
      </c>
      <c r="B82" s="931" t="s">
        <v>8</v>
      </c>
      <c r="C82" s="3007" t="s">
        <v>31</v>
      </c>
      <c r="D82" s="3007"/>
      <c r="E82" s="3007"/>
      <c r="F82" s="3007"/>
      <c r="G82" s="3008"/>
      <c r="H82" s="934" t="s">
        <v>7</v>
      </c>
      <c r="I82" s="105">
        <f>I76+I81</f>
        <v>706</v>
      </c>
      <c r="J82" s="105">
        <f t="shared" ref="J82:K82" si="7">J76+J81</f>
        <v>714.2</v>
      </c>
      <c r="K82" s="105">
        <f t="shared" si="7"/>
        <v>749.8</v>
      </c>
      <c r="L82" s="3470"/>
      <c r="M82" s="3471"/>
      <c r="N82" s="3471"/>
      <c r="O82" s="3471"/>
      <c r="P82" s="3472"/>
    </row>
    <row r="83" spans="1:18" ht="30" customHeight="1" thickBot="1" x14ac:dyDescent="0.3">
      <c r="A83" s="919" t="s">
        <v>6</v>
      </c>
      <c r="B83" s="931" t="s">
        <v>49</v>
      </c>
      <c r="C83" s="80" t="s">
        <v>684</v>
      </c>
      <c r="D83" s="41"/>
      <c r="E83" s="939"/>
      <c r="F83" s="939"/>
      <c r="G83" s="939"/>
      <c r="H83" s="939"/>
      <c r="I83" s="939"/>
      <c r="J83" s="939"/>
      <c r="K83" s="939"/>
      <c r="L83" s="939"/>
      <c r="M83" s="1926"/>
      <c r="N83" s="1927"/>
      <c r="O83" s="1927"/>
      <c r="P83" s="1928"/>
    </row>
    <row r="84" spans="1:18" ht="37.950000000000003" customHeight="1" x14ac:dyDescent="0.25">
      <c r="A84" s="3494"/>
      <c r="B84" s="3507"/>
      <c r="C84" s="2020"/>
      <c r="D84" s="1313"/>
      <c r="E84" s="2021"/>
      <c r="F84" s="2021"/>
      <c r="G84" s="2021"/>
      <c r="H84" s="2021"/>
      <c r="I84" s="2021"/>
      <c r="J84" s="2021"/>
      <c r="K84" s="2022"/>
      <c r="L84" s="1527" t="s">
        <v>150</v>
      </c>
      <c r="M84" s="923" t="s">
        <v>71</v>
      </c>
      <c r="N84" s="1521">
        <v>27</v>
      </c>
      <c r="O84" s="1521">
        <v>29</v>
      </c>
      <c r="P84" s="1522">
        <v>31</v>
      </c>
      <c r="Q84" s="19"/>
    </row>
    <row r="85" spans="1:18" ht="63" customHeight="1" x14ac:dyDescent="0.25">
      <c r="A85" s="3495"/>
      <c r="B85" s="3508"/>
      <c r="C85" s="1324"/>
      <c r="D85" s="1317"/>
      <c r="E85" s="2023"/>
      <c r="F85" s="2023"/>
      <c r="G85" s="2023"/>
      <c r="H85" s="2023"/>
      <c r="I85" s="2023"/>
      <c r="J85" s="2023"/>
      <c r="K85" s="1325"/>
      <c r="L85" s="1528" t="s">
        <v>151</v>
      </c>
      <c r="M85" s="1211" t="s">
        <v>71</v>
      </c>
      <c r="N85" s="1523">
        <v>10</v>
      </c>
      <c r="O85" s="1523">
        <v>15</v>
      </c>
      <c r="P85" s="1524">
        <v>20</v>
      </c>
      <c r="Q85" s="19"/>
    </row>
    <row r="86" spans="1:18" ht="25.2" customHeight="1" x14ac:dyDescent="0.25">
      <c r="A86" s="3495"/>
      <c r="B86" s="3508"/>
      <c r="C86" s="1324"/>
      <c r="D86" s="1317"/>
      <c r="E86" s="2023"/>
      <c r="F86" s="2023"/>
      <c r="G86" s="2023"/>
      <c r="H86" s="2023"/>
      <c r="I86" s="2023"/>
      <c r="J86" s="2023"/>
      <c r="K86" s="1325"/>
      <c r="L86" s="1529" t="s">
        <v>152</v>
      </c>
      <c r="M86" s="1211" t="s">
        <v>153</v>
      </c>
      <c r="N86" s="1523">
        <v>25000</v>
      </c>
      <c r="O86" s="1523">
        <v>25000</v>
      </c>
      <c r="P86" s="1524">
        <v>27500</v>
      </c>
    </row>
    <row r="87" spans="1:18" ht="48.6" customHeight="1" thickBot="1" x14ac:dyDescent="0.3">
      <c r="A87" s="3496"/>
      <c r="B87" s="3509"/>
      <c r="C87" s="1326"/>
      <c r="D87" s="1320"/>
      <c r="E87" s="1327"/>
      <c r="F87" s="1327"/>
      <c r="G87" s="1327"/>
      <c r="H87" s="1327"/>
      <c r="I87" s="1327"/>
      <c r="J87" s="1327"/>
      <c r="K87" s="1328"/>
      <c r="L87" s="1530" t="s">
        <v>154</v>
      </c>
      <c r="M87" s="913" t="s">
        <v>71</v>
      </c>
      <c r="N87" s="1531">
        <v>62</v>
      </c>
      <c r="O87" s="1531">
        <v>64</v>
      </c>
      <c r="P87" s="1532">
        <v>66</v>
      </c>
    </row>
    <row r="88" spans="1:18" ht="14.4" customHeight="1" x14ac:dyDescent="0.25">
      <c r="A88" s="3011" t="s">
        <v>6</v>
      </c>
      <c r="B88" s="3102" t="s">
        <v>49</v>
      </c>
      <c r="C88" s="3466" t="s">
        <v>6</v>
      </c>
      <c r="D88" s="1294"/>
      <c r="E88" s="3511" t="s">
        <v>155</v>
      </c>
      <c r="F88" s="3499" t="s">
        <v>811</v>
      </c>
      <c r="G88" s="3514" t="s">
        <v>83</v>
      </c>
      <c r="H88" s="2541" t="s">
        <v>48</v>
      </c>
      <c r="I88" s="2550">
        <v>597.4</v>
      </c>
      <c r="J88" s="992">
        <v>608.29999999999995</v>
      </c>
      <c r="K88" s="1235">
        <v>638.70000000000005</v>
      </c>
      <c r="L88" s="983" t="s">
        <v>156</v>
      </c>
      <c r="M88" s="1999" t="s">
        <v>81</v>
      </c>
      <c r="N88" s="1912">
        <v>28</v>
      </c>
      <c r="O88" s="1912">
        <v>29</v>
      </c>
      <c r="P88" s="1913">
        <v>30</v>
      </c>
      <c r="Q88" s="19"/>
      <c r="R88" s="479"/>
    </row>
    <row r="89" spans="1:18" ht="33" customHeight="1" x14ac:dyDescent="0.25">
      <c r="A89" s="3101"/>
      <c r="B89" s="3025"/>
      <c r="C89" s="3510"/>
      <c r="D89" s="1295"/>
      <c r="E89" s="3512"/>
      <c r="F89" s="3157"/>
      <c r="G89" s="3515"/>
      <c r="H89" s="926" t="s">
        <v>104</v>
      </c>
      <c r="I89" s="101"/>
      <c r="J89" s="991"/>
      <c r="K89" s="1267"/>
      <c r="L89" s="71" t="s">
        <v>429</v>
      </c>
      <c r="M89" s="1916" t="s">
        <v>82</v>
      </c>
      <c r="N89" s="1914">
        <v>4</v>
      </c>
      <c r="O89" s="1914">
        <v>4</v>
      </c>
      <c r="P89" s="1915">
        <v>4</v>
      </c>
    </row>
    <row r="90" spans="1:18" ht="37.950000000000003" customHeight="1" x14ac:dyDescent="0.25">
      <c r="A90" s="3101"/>
      <c r="B90" s="3025"/>
      <c r="C90" s="3510"/>
      <c r="D90" s="1295"/>
      <c r="E90" s="3512"/>
      <c r="F90" s="3157"/>
      <c r="G90" s="3515"/>
      <c r="H90" s="1244" t="s">
        <v>56</v>
      </c>
      <c r="I90" s="1243"/>
      <c r="J90" s="102"/>
      <c r="K90" s="1264"/>
      <c r="L90" s="2000" t="s">
        <v>157</v>
      </c>
      <c r="M90" s="1946" t="s">
        <v>82</v>
      </c>
      <c r="N90" s="1947">
        <v>30</v>
      </c>
      <c r="O90" s="1947">
        <v>40</v>
      </c>
      <c r="P90" s="1919">
        <v>50</v>
      </c>
    </row>
    <row r="91" spans="1:18" ht="60" customHeight="1" x14ac:dyDescent="0.25">
      <c r="A91" s="3101"/>
      <c r="B91" s="3025"/>
      <c r="C91" s="3510"/>
      <c r="D91" s="1295"/>
      <c r="E91" s="3512"/>
      <c r="F91" s="3157"/>
      <c r="G91" s="3515"/>
      <c r="H91" s="926" t="s">
        <v>67</v>
      </c>
      <c r="I91" s="101"/>
      <c r="J91" s="991"/>
      <c r="K91" s="1267"/>
      <c r="L91" s="1296" t="s">
        <v>158</v>
      </c>
      <c r="M91" s="48" t="s">
        <v>69</v>
      </c>
      <c r="N91" s="1914">
        <v>5</v>
      </c>
      <c r="O91" s="1914">
        <v>5</v>
      </c>
      <c r="P91" s="1915">
        <v>5</v>
      </c>
    </row>
    <row r="92" spans="1:18" ht="39.6" x14ac:dyDescent="0.25">
      <c r="A92" s="3101"/>
      <c r="B92" s="3025"/>
      <c r="C92" s="3510"/>
      <c r="D92" s="1295"/>
      <c r="E92" s="3512"/>
      <c r="F92" s="3157"/>
      <c r="G92" s="3515"/>
      <c r="H92" s="926" t="s">
        <v>57</v>
      </c>
      <c r="I92" s="990">
        <v>5.3</v>
      </c>
      <c r="J92" s="991"/>
      <c r="K92" s="1267"/>
      <c r="L92" s="17" t="s">
        <v>159</v>
      </c>
      <c r="M92" s="1948" t="s">
        <v>69</v>
      </c>
      <c r="N92" s="1917">
        <v>12</v>
      </c>
      <c r="O92" s="1917">
        <v>14</v>
      </c>
      <c r="P92" s="1915">
        <v>16</v>
      </c>
    </row>
    <row r="93" spans="1:18" ht="33" customHeight="1" x14ac:dyDescent="0.25">
      <c r="A93" s="3101"/>
      <c r="B93" s="3025"/>
      <c r="C93" s="3510"/>
      <c r="D93" s="1295"/>
      <c r="E93" s="3512"/>
      <c r="F93" s="3157"/>
      <c r="G93" s="3515"/>
      <c r="H93" s="1297" t="s">
        <v>55</v>
      </c>
      <c r="I93" s="1298">
        <v>108.1</v>
      </c>
      <c r="J93" s="1292">
        <v>113.5</v>
      </c>
      <c r="K93" s="1293">
        <v>119.2</v>
      </c>
      <c r="L93" s="74" t="s">
        <v>160</v>
      </c>
      <c r="M93" s="1949" t="s">
        <v>82</v>
      </c>
      <c r="N93" s="1950">
        <v>3</v>
      </c>
      <c r="O93" s="1950">
        <v>4</v>
      </c>
      <c r="P93" s="1951">
        <v>4</v>
      </c>
    </row>
    <row r="94" spans="1:18" ht="42.6" customHeight="1" x14ac:dyDescent="0.25">
      <c r="A94" s="3101"/>
      <c r="B94" s="3025"/>
      <c r="C94" s="3510"/>
      <c r="D94" s="1295"/>
      <c r="E94" s="3512"/>
      <c r="F94" s="3157"/>
      <c r="G94" s="3515"/>
      <c r="H94" s="1297" t="s">
        <v>80</v>
      </c>
      <c r="I94" s="1298">
        <v>26</v>
      </c>
      <c r="J94" s="1292">
        <v>27.3</v>
      </c>
      <c r="K94" s="1293">
        <v>28.7</v>
      </c>
      <c r="L94" s="74" t="s">
        <v>161</v>
      </c>
      <c r="M94" s="1949" t="s">
        <v>82</v>
      </c>
      <c r="N94" s="1950">
        <v>15</v>
      </c>
      <c r="O94" s="1950">
        <v>16</v>
      </c>
      <c r="P94" s="1951">
        <v>17</v>
      </c>
    </row>
    <row r="95" spans="1:18" ht="58.2" customHeight="1" x14ac:dyDescent="0.25">
      <c r="A95" s="3101"/>
      <c r="B95" s="3025"/>
      <c r="C95" s="3510"/>
      <c r="D95" s="1295"/>
      <c r="E95" s="3512"/>
      <c r="F95" s="3157"/>
      <c r="G95" s="3515"/>
      <c r="H95" s="1297"/>
      <c r="I95" s="1298"/>
      <c r="J95" s="1292"/>
      <c r="K95" s="1293"/>
      <c r="L95" s="74" t="s">
        <v>620</v>
      </c>
      <c r="M95" s="1916" t="s">
        <v>162</v>
      </c>
      <c r="N95" s="1950">
        <v>20000</v>
      </c>
      <c r="O95" s="1950">
        <v>20000</v>
      </c>
      <c r="P95" s="1951">
        <v>20000</v>
      </c>
    </row>
    <row r="96" spans="1:18" ht="43.95" customHeight="1" x14ac:dyDescent="0.25">
      <c r="A96" s="3101"/>
      <c r="B96" s="3025"/>
      <c r="C96" s="3510"/>
      <c r="D96" s="1295"/>
      <c r="E96" s="3512"/>
      <c r="F96" s="3157"/>
      <c r="G96" s="3515"/>
      <c r="H96" s="1299"/>
      <c r="I96" s="1300"/>
      <c r="J96" s="1300"/>
      <c r="K96" s="1301"/>
      <c r="L96" s="1302" t="s">
        <v>163</v>
      </c>
      <c r="M96" s="1952" t="s">
        <v>69</v>
      </c>
      <c r="N96" s="1953" t="s">
        <v>66</v>
      </c>
      <c r="O96" s="1953" t="s">
        <v>66</v>
      </c>
      <c r="P96" s="1915" t="s">
        <v>66</v>
      </c>
    </row>
    <row r="97" spans="1:16" ht="26.4" customHeight="1" thickBot="1" x14ac:dyDescent="0.3">
      <c r="A97" s="3012"/>
      <c r="B97" s="3103"/>
      <c r="C97" s="3467"/>
      <c r="D97" s="1303"/>
      <c r="E97" s="3513"/>
      <c r="F97" s="3141"/>
      <c r="G97" s="3516"/>
      <c r="H97" s="1268" t="s">
        <v>7</v>
      </c>
      <c r="I97" s="1269">
        <f>I88+I89+I90+I91+I92+I93+I94</f>
        <v>736.8</v>
      </c>
      <c r="J97" s="1269">
        <f>J88+J89+J90+J91+J92+J93+J94</f>
        <v>749.09999999999991</v>
      </c>
      <c r="K97" s="1269">
        <f>K88+K89+K90+K91+K92+K93+K94</f>
        <v>786.60000000000014</v>
      </c>
      <c r="L97" s="1982"/>
      <c r="M97" s="1983"/>
      <c r="N97" s="1984"/>
      <c r="O97" s="1984"/>
      <c r="P97" s="1985"/>
    </row>
    <row r="98" spans="1:16" ht="34.200000000000003" customHeight="1" thickBot="1" x14ac:dyDescent="0.3">
      <c r="A98" s="919" t="s">
        <v>6</v>
      </c>
      <c r="B98" s="931" t="s">
        <v>49</v>
      </c>
      <c r="C98" s="3007" t="s">
        <v>31</v>
      </c>
      <c r="D98" s="3007"/>
      <c r="E98" s="3007"/>
      <c r="F98" s="3007"/>
      <c r="G98" s="3008"/>
      <c r="H98" s="934" t="s">
        <v>7</v>
      </c>
      <c r="I98" s="105">
        <f>I97*1</f>
        <v>736.8</v>
      </c>
      <c r="J98" s="105">
        <f t="shared" ref="J98:K98" si="8">J97*1</f>
        <v>749.09999999999991</v>
      </c>
      <c r="K98" s="105">
        <f t="shared" si="8"/>
        <v>786.60000000000014</v>
      </c>
      <c r="L98" s="3470"/>
      <c r="M98" s="3471"/>
      <c r="N98" s="3471"/>
      <c r="O98" s="3471"/>
      <c r="P98" s="3472"/>
    </row>
    <row r="99" spans="1:16" ht="19.95" customHeight="1" thickBot="1" x14ac:dyDescent="0.3">
      <c r="A99" s="1304" t="s">
        <v>6</v>
      </c>
      <c r="B99" s="3517" t="s">
        <v>75</v>
      </c>
      <c r="C99" s="3518"/>
      <c r="D99" s="3518"/>
      <c r="E99" s="3518"/>
      <c r="F99" s="3518"/>
      <c r="G99" s="3518"/>
      <c r="H99" s="3518"/>
      <c r="I99" s="109">
        <f>I50+I82+I98</f>
        <v>71135.8</v>
      </c>
      <c r="J99" s="109">
        <f>J50+J82+J98</f>
        <v>73494.2</v>
      </c>
      <c r="K99" s="109">
        <f>K50+K82+K98</f>
        <v>77168.900000000009</v>
      </c>
      <c r="L99" s="1305"/>
      <c r="M99" s="1954"/>
      <c r="N99" s="1955"/>
      <c r="O99" s="1955"/>
      <c r="P99" s="1956"/>
    </row>
    <row r="100" spans="1:16" ht="28.95" customHeight="1" thickBot="1" x14ac:dyDescent="0.3">
      <c r="A100" s="1306" t="s">
        <v>8</v>
      </c>
      <c r="B100" s="75" t="s">
        <v>165</v>
      </c>
      <c r="C100" s="76"/>
      <c r="D100" s="76"/>
      <c r="E100" s="77"/>
      <c r="F100" s="78"/>
      <c r="G100" s="78"/>
      <c r="H100" s="78"/>
      <c r="I100" s="78"/>
      <c r="J100" s="78"/>
      <c r="K100" s="78"/>
      <c r="L100" s="78"/>
      <c r="M100" s="1957"/>
      <c r="N100" s="1958"/>
      <c r="O100" s="1958"/>
      <c r="P100" s="1959"/>
    </row>
    <row r="101" spans="1:16" ht="36.6" customHeight="1" thickBot="1" x14ac:dyDescent="0.3">
      <c r="A101" s="919"/>
      <c r="B101" s="1992"/>
      <c r="C101" s="1993"/>
      <c r="D101" s="1993"/>
      <c r="E101" s="1993"/>
      <c r="F101" s="1993"/>
      <c r="G101" s="1993"/>
      <c r="H101" s="1993"/>
      <c r="I101" s="1993"/>
      <c r="J101" s="1993"/>
      <c r="K101" s="1994"/>
      <c r="L101" s="1995" t="s">
        <v>166</v>
      </c>
      <c r="M101" s="1996" t="s">
        <v>71</v>
      </c>
      <c r="N101" s="1997">
        <v>37.6</v>
      </c>
      <c r="O101" s="1997">
        <v>37.799999999999997</v>
      </c>
      <c r="P101" s="1998">
        <v>38</v>
      </c>
    </row>
    <row r="102" spans="1:16" ht="24" customHeight="1" thickBot="1" x14ac:dyDescent="0.3">
      <c r="A102" s="919" t="s">
        <v>8</v>
      </c>
      <c r="B102" s="1020" t="s">
        <v>6</v>
      </c>
      <c r="C102" s="80" t="s">
        <v>685</v>
      </c>
      <c r="D102" s="81"/>
      <c r="E102" s="81"/>
      <c r="F102" s="81"/>
      <c r="G102" s="81"/>
      <c r="H102" s="81"/>
      <c r="I102" s="81"/>
      <c r="J102" s="81"/>
      <c r="K102" s="42"/>
      <c r="L102" s="42"/>
      <c r="M102" s="1960"/>
      <c r="N102" s="1961"/>
      <c r="O102" s="1961"/>
      <c r="P102" s="1962"/>
    </row>
    <row r="103" spans="1:16" ht="48.6" customHeight="1" thickBot="1" x14ac:dyDescent="0.3">
      <c r="A103" s="941"/>
      <c r="B103" s="1213"/>
      <c r="C103" s="66"/>
      <c r="D103" s="82"/>
      <c r="E103" s="82"/>
      <c r="F103" s="82"/>
      <c r="G103" s="82"/>
      <c r="H103" s="82"/>
      <c r="I103" s="82"/>
      <c r="J103" s="82"/>
      <c r="K103" s="83"/>
      <c r="L103" s="1525" t="s">
        <v>167</v>
      </c>
      <c r="M103" s="1526" t="s">
        <v>168</v>
      </c>
      <c r="N103" s="1963">
        <v>72</v>
      </c>
      <c r="O103" s="1963">
        <v>74</v>
      </c>
      <c r="P103" s="1964">
        <v>76</v>
      </c>
    </row>
    <row r="104" spans="1:16" ht="40.5" customHeight="1" x14ac:dyDescent="0.25">
      <c r="A104" s="3021" t="s">
        <v>8</v>
      </c>
      <c r="B104" s="3024" t="s">
        <v>6</v>
      </c>
      <c r="C104" s="3027" t="s">
        <v>6</v>
      </c>
      <c r="D104" s="1021"/>
      <c r="E104" s="3158" t="s">
        <v>169</v>
      </c>
      <c r="F104" s="3519" t="s">
        <v>62</v>
      </c>
      <c r="G104" s="3142" t="s">
        <v>83</v>
      </c>
      <c r="H104" s="922" t="s">
        <v>55</v>
      </c>
      <c r="I104" s="100">
        <v>214.8</v>
      </c>
      <c r="J104" s="992">
        <v>225.5</v>
      </c>
      <c r="K104" s="1235">
        <v>236.8</v>
      </c>
      <c r="L104" s="84" t="s">
        <v>170</v>
      </c>
      <c r="M104" s="40" t="s">
        <v>69</v>
      </c>
      <c r="N104" s="1912">
        <v>12.5</v>
      </c>
      <c r="O104" s="1912">
        <v>12.5</v>
      </c>
      <c r="P104" s="1913">
        <v>12.5</v>
      </c>
    </row>
    <row r="105" spans="1:16" ht="35.4" customHeight="1" x14ac:dyDescent="0.25">
      <c r="A105" s="3022"/>
      <c r="B105" s="3025"/>
      <c r="C105" s="3028"/>
      <c r="D105" s="1022"/>
      <c r="E105" s="3159"/>
      <c r="F105" s="3520"/>
      <c r="G105" s="3156"/>
      <c r="H105" s="926"/>
      <c r="I105" s="1243"/>
      <c r="J105" s="102"/>
      <c r="K105" s="1264"/>
      <c r="L105" s="58" t="s">
        <v>653</v>
      </c>
      <c r="M105" s="40" t="s">
        <v>69</v>
      </c>
      <c r="N105" s="1965">
        <v>2</v>
      </c>
      <c r="O105" s="1965">
        <v>4</v>
      </c>
      <c r="P105" s="1966">
        <v>6</v>
      </c>
    </row>
    <row r="106" spans="1:16" ht="31.2" customHeight="1" thickBot="1" x14ac:dyDescent="0.3">
      <c r="A106" s="3023"/>
      <c r="B106" s="3026"/>
      <c r="C106" s="3029"/>
      <c r="D106" s="1023"/>
      <c r="E106" s="3031"/>
      <c r="F106" s="3521"/>
      <c r="G106" s="3143"/>
      <c r="H106" s="930" t="s">
        <v>7</v>
      </c>
      <c r="I106" s="104">
        <f>I104*1</f>
        <v>214.8</v>
      </c>
      <c r="J106" s="104">
        <f t="shared" ref="J106:K106" si="9">J104*1</f>
        <v>225.5</v>
      </c>
      <c r="K106" s="104">
        <f t="shared" si="9"/>
        <v>236.8</v>
      </c>
      <c r="L106" s="1041"/>
      <c r="M106" s="1967"/>
      <c r="N106" s="1968"/>
      <c r="O106" s="1968"/>
      <c r="P106" s="1922"/>
    </row>
    <row r="107" spans="1:16" ht="26.4" x14ac:dyDescent="0.25">
      <c r="A107" s="3021" t="s">
        <v>8</v>
      </c>
      <c r="B107" s="3024" t="s">
        <v>6</v>
      </c>
      <c r="C107" s="3027" t="s">
        <v>8</v>
      </c>
      <c r="D107" s="1021"/>
      <c r="E107" s="3158" t="s">
        <v>431</v>
      </c>
      <c r="F107" s="3369" t="s">
        <v>62</v>
      </c>
      <c r="G107" s="3142" t="s">
        <v>83</v>
      </c>
      <c r="H107" s="922"/>
      <c r="I107" s="100"/>
      <c r="J107" s="992"/>
      <c r="K107" s="1235"/>
      <c r="L107" s="1030" t="s">
        <v>171</v>
      </c>
      <c r="M107" s="923" t="s">
        <v>69</v>
      </c>
      <c r="N107" s="1521">
        <v>0</v>
      </c>
      <c r="O107" s="1521">
        <v>0</v>
      </c>
      <c r="P107" s="1522">
        <v>1</v>
      </c>
    </row>
    <row r="108" spans="1:16" ht="31.95" customHeight="1" x14ac:dyDescent="0.25">
      <c r="A108" s="3022"/>
      <c r="B108" s="3025"/>
      <c r="C108" s="3028"/>
      <c r="D108" s="1022"/>
      <c r="E108" s="3159"/>
      <c r="F108" s="3157"/>
      <c r="G108" s="3156"/>
      <c r="H108" s="926"/>
      <c r="I108" s="101"/>
      <c r="J108" s="991"/>
      <c r="K108" s="1267"/>
      <c r="L108" s="1029" t="s">
        <v>430</v>
      </c>
      <c r="M108" s="1236" t="s">
        <v>69</v>
      </c>
      <c r="N108" s="1523">
        <v>1</v>
      </c>
      <c r="O108" s="1523">
        <v>1</v>
      </c>
      <c r="P108" s="1524">
        <v>1</v>
      </c>
    </row>
    <row r="109" spans="1:16" ht="54" customHeight="1" x14ac:dyDescent="0.25">
      <c r="A109" s="3022"/>
      <c r="B109" s="3025"/>
      <c r="C109" s="3028"/>
      <c r="D109" s="1022"/>
      <c r="E109" s="3159"/>
      <c r="F109" s="3157"/>
      <c r="G109" s="3156"/>
      <c r="H109" s="926"/>
      <c r="I109" s="101"/>
      <c r="J109" s="991"/>
      <c r="K109" s="1267"/>
      <c r="L109" s="1029" t="s">
        <v>172</v>
      </c>
      <c r="M109" s="1211" t="s">
        <v>71</v>
      </c>
      <c r="N109" s="1523">
        <v>50</v>
      </c>
      <c r="O109" s="1523">
        <v>65</v>
      </c>
      <c r="P109" s="1524">
        <v>80</v>
      </c>
    </row>
    <row r="110" spans="1:16" ht="52.95" customHeight="1" x14ac:dyDescent="0.25">
      <c r="A110" s="3022"/>
      <c r="B110" s="3025"/>
      <c r="C110" s="3028"/>
      <c r="D110" s="1022"/>
      <c r="E110" s="1246"/>
      <c r="F110" s="3157"/>
      <c r="G110" s="3156"/>
      <c r="H110" s="926"/>
      <c r="I110" s="101"/>
      <c r="J110" s="991"/>
      <c r="K110" s="1267"/>
      <c r="L110" s="2024" t="s">
        <v>173</v>
      </c>
      <c r="M110" s="1211" t="s">
        <v>81</v>
      </c>
      <c r="N110" s="1523">
        <v>263</v>
      </c>
      <c r="O110" s="1523">
        <v>263</v>
      </c>
      <c r="P110" s="1524">
        <v>263</v>
      </c>
    </row>
    <row r="111" spans="1:16" ht="13.8" thickBot="1" x14ac:dyDescent="0.3">
      <c r="A111" s="3023"/>
      <c r="B111" s="3026"/>
      <c r="C111" s="3029"/>
      <c r="D111" s="1023"/>
      <c r="E111" s="85"/>
      <c r="F111" s="3204"/>
      <c r="G111" s="3143"/>
      <c r="H111" s="930" t="s">
        <v>7</v>
      </c>
      <c r="I111" s="104"/>
      <c r="J111" s="104"/>
      <c r="K111" s="1263"/>
      <c r="L111" s="1041"/>
      <c r="M111" s="1967"/>
      <c r="N111" s="1968"/>
      <c r="O111" s="1968"/>
      <c r="P111" s="1922"/>
    </row>
    <row r="112" spans="1:16" ht="13.8" thickBot="1" x14ac:dyDescent="0.3">
      <c r="A112" s="1043" t="s">
        <v>8</v>
      </c>
      <c r="B112" s="1214" t="s">
        <v>6</v>
      </c>
      <c r="C112" s="3170" t="s">
        <v>31</v>
      </c>
      <c r="D112" s="3170"/>
      <c r="E112" s="3170"/>
      <c r="F112" s="3170"/>
      <c r="G112" s="3171"/>
      <c r="H112" s="1307" t="s">
        <v>7</v>
      </c>
      <c r="I112" s="946">
        <f>I106+I111</f>
        <v>214.8</v>
      </c>
      <c r="J112" s="946">
        <f t="shared" ref="J112:K112" si="10">J106+J111</f>
        <v>225.5</v>
      </c>
      <c r="K112" s="946">
        <f t="shared" si="10"/>
        <v>236.8</v>
      </c>
      <c r="L112" s="3522"/>
      <c r="M112" s="3523"/>
      <c r="N112" s="3523"/>
      <c r="O112" s="3523"/>
      <c r="P112" s="3524"/>
    </row>
    <row r="113" spans="1:16" ht="13.8" thickBot="1" x14ac:dyDescent="0.3">
      <c r="A113" s="885" t="s">
        <v>8</v>
      </c>
      <c r="B113" s="3473" t="s">
        <v>75</v>
      </c>
      <c r="C113" s="3474"/>
      <c r="D113" s="3474"/>
      <c r="E113" s="3474"/>
      <c r="F113" s="3474"/>
      <c r="G113" s="3474"/>
      <c r="H113" s="3475"/>
      <c r="I113" s="109">
        <f>I106+I111</f>
        <v>214.8</v>
      </c>
      <c r="J113" s="109">
        <f t="shared" ref="J113:K113" si="11">J106+J111</f>
        <v>225.5</v>
      </c>
      <c r="K113" s="109">
        <f t="shared" si="11"/>
        <v>236.8</v>
      </c>
      <c r="L113" s="947"/>
      <c r="M113" s="1954"/>
      <c r="N113" s="1955"/>
      <c r="O113" s="1955"/>
      <c r="P113" s="1956"/>
    </row>
    <row r="114" spans="1:16" ht="13.8" thickBot="1" x14ac:dyDescent="0.3">
      <c r="A114" s="885"/>
      <c r="B114" s="3473" t="s">
        <v>79</v>
      </c>
      <c r="C114" s="3474"/>
      <c r="D114" s="3474"/>
      <c r="E114" s="3474"/>
      <c r="F114" s="3474"/>
      <c r="G114" s="3474"/>
      <c r="H114" s="3475"/>
      <c r="I114" s="109">
        <f>I115-I21-I29-I79-I92-I48</f>
        <v>70695.399999999994</v>
      </c>
      <c r="J114" s="109">
        <f>J115-J21-J29-J79-J92-J48</f>
        <v>73719.7</v>
      </c>
      <c r="K114" s="109">
        <f>K115-K21-K29-K79-K92-K48</f>
        <v>77405.700000000012</v>
      </c>
      <c r="L114" s="947"/>
      <c r="M114" s="1954"/>
      <c r="N114" s="1955"/>
      <c r="O114" s="1955"/>
      <c r="P114" s="1956"/>
    </row>
    <row r="115" spans="1:16" ht="13.8" thickBot="1" x14ac:dyDescent="0.3">
      <c r="A115" s="2998" t="s">
        <v>9</v>
      </c>
      <c r="B115" s="2999"/>
      <c r="C115" s="2999"/>
      <c r="D115" s="2999"/>
      <c r="E115" s="2999"/>
      <c r="F115" s="2999"/>
      <c r="G115" s="2999"/>
      <c r="H115" s="3000"/>
      <c r="I115" s="886">
        <f>I99+I113</f>
        <v>71350.600000000006</v>
      </c>
      <c r="J115" s="886">
        <f t="shared" ref="J115:K115" si="12">J99+J113</f>
        <v>73719.7</v>
      </c>
      <c r="K115" s="886">
        <f t="shared" si="12"/>
        <v>77405.700000000012</v>
      </c>
      <c r="L115" s="3174"/>
      <c r="M115" s="3175"/>
      <c r="N115" s="3175"/>
      <c r="O115" s="3175"/>
      <c r="P115" s="3176"/>
    </row>
    <row r="116" spans="1:16" x14ac:dyDescent="0.25">
      <c r="A116" s="862" t="s">
        <v>395</v>
      </c>
      <c r="B116" s="862"/>
      <c r="C116" s="862"/>
      <c r="D116" s="862"/>
      <c r="E116" s="862"/>
      <c r="F116" s="862"/>
      <c r="G116" s="862"/>
      <c r="H116" s="862"/>
      <c r="I116" s="862"/>
      <c r="J116" s="862"/>
      <c r="K116" s="862"/>
      <c r="L116" s="862"/>
      <c r="M116" s="1969"/>
      <c r="N116" s="1970"/>
      <c r="O116" s="1970"/>
      <c r="P116" s="1970"/>
    </row>
    <row r="117" spans="1:16" x14ac:dyDescent="0.25">
      <c r="A117" s="887"/>
      <c r="B117" s="887"/>
      <c r="C117" s="887"/>
      <c r="D117" s="887"/>
      <c r="E117" s="887"/>
      <c r="F117" s="887"/>
      <c r="G117" s="887"/>
      <c r="H117" s="887"/>
      <c r="I117" s="887"/>
      <c r="J117" s="887"/>
      <c r="K117" s="887"/>
      <c r="L117" s="887"/>
      <c r="M117" s="1969"/>
      <c r="N117" s="1970"/>
      <c r="O117" s="1970"/>
      <c r="P117" s="1970"/>
    </row>
    <row r="118" spans="1:16" x14ac:dyDescent="0.25">
      <c r="A118" s="887"/>
      <c r="B118" s="887"/>
      <c r="C118" s="887"/>
      <c r="D118" s="887"/>
      <c r="E118" s="887"/>
      <c r="F118" s="887"/>
      <c r="G118" s="887"/>
      <c r="H118" s="887" t="s">
        <v>48</v>
      </c>
      <c r="I118" s="2551">
        <f>I18+I28+I39+I42+I54+I77+I88</f>
        <v>25042.800000000003</v>
      </c>
      <c r="J118" s="888">
        <f>J18+J28+J39+J42+J54+J77+J88</f>
        <v>26253.8</v>
      </c>
      <c r="K118" s="888">
        <f>K18+K28+K39+K42+K54+K77+K88</f>
        <v>27566.5</v>
      </c>
      <c r="L118" s="887"/>
      <c r="M118" s="1969"/>
      <c r="N118" s="1970"/>
      <c r="O118" s="1970"/>
      <c r="P118" s="1970"/>
    </row>
    <row r="119" spans="1:16" x14ac:dyDescent="0.25">
      <c r="A119" s="887"/>
      <c r="B119" s="887"/>
      <c r="C119" s="887"/>
      <c r="D119" s="887"/>
      <c r="E119" s="887"/>
      <c r="F119" s="887"/>
      <c r="G119" s="887"/>
      <c r="H119" s="887" t="s">
        <v>80</v>
      </c>
      <c r="I119" s="888">
        <f>I19+I30+I80+I94+I46</f>
        <v>2757.5</v>
      </c>
      <c r="J119" s="888">
        <f>J19+J30+J80+J94+J46</f>
        <v>2895.2999999999997</v>
      </c>
      <c r="K119" s="888">
        <f>K19+K30+K80+K94+K46</f>
        <v>3040.2</v>
      </c>
      <c r="L119" s="887"/>
      <c r="M119" s="1969"/>
      <c r="N119" s="1970"/>
      <c r="O119" s="1970"/>
      <c r="P119" s="1970"/>
    </row>
    <row r="120" spans="1:16" x14ac:dyDescent="0.25">
      <c r="A120" s="887"/>
      <c r="B120" s="887"/>
      <c r="C120" s="887"/>
      <c r="D120" s="887"/>
      <c r="E120" s="887"/>
      <c r="F120" s="887"/>
      <c r="G120" s="887"/>
      <c r="H120" s="887" t="s">
        <v>56</v>
      </c>
      <c r="I120" s="2551">
        <f>I22+I32+I43+I55+I90+I47+I40+I26</f>
        <v>821.9</v>
      </c>
      <c r="J120" s="888">
        <f>J22+J32+J43+J55+J90+J47+J40+J26</f>
        <v>0</v>
      </c>
      <c r="K120" s="888">
        <f>K22+K32+K43+K55+K90+K47+K40+K26</f>
        <v>0</v>
      </c>
      <c r="L120" s="887"/>
      <c r="M120" s="1969"/>
      <c r="N120" s="1970"/>
      <c r="O120" s="1970"/>
      <c r="P120" s="1970"/>
    </row>
    <row r="121" spans="1:16" x14ac:dyDescent="0.25">
      <c r="A121" s="887"/>
      <c r="B121" s="887"/>
      <c r="C121" s="887"/>
      <c r="D121" s="887"/>
      <c r="E121" s="887"/>
      <c r="F121" s="887"/>
      <c r="G121" s="887"/>
      <c r="H121" s="887" t="s">
        <v>104</v>
      </c>
      <c r="I121" s="888">
        <f>I20+I31+I45+I78+I89+I25+I38</f>
        <v>39206.400000000001</v>
      </c>
      <c r="J121" s="888">
        <f>J20+J31+J45+J78+J89+J25+J38</f>
        <v>41560.499999999993</v>
      </c>
      <c r="K121" s="888">
        <f>K20+K31+K45+K78+K89+K25+K38</f>
        <v>43638.400000000001</v>
      </c>
      <c r="L121" s="887"/>
      <c r="M121" s="1969"/>
      <c r="N121" s="1970"/>
      <c r="O121" s="1970"/>
      <c r="P121" s="1970"/>
    </row>
    <row r="122" spans="1:16" x14ac:dyDescent="0.25">
      <c r="A122" s="887"/>
      <c r="B122" s="887"/>
      <c r="C122" s="887"/>
      <c r="D122" s="887"/>
      <c r="E122" s="887"/>
      <c r="F122" s="887"/>
      <c r="G122" s="887"/>
      <c r="H122" s="887" t="s">
        <v>67</v>
      </c>
      <c r="I122" s="888">
        <f>I23+I33+I44+I91</f>
        <v>0</v>
      </c>
      <c r="J122" s="888">
        <f>J23+J33+J44+J91</f>
        <v>0</v>
      </c>
      <c r="K122" s="888">
        <f>K23+K33+K44+K91</f>
        <v>0</v>
      </c>
      <c r="L122" s="887"/>
      <c r="M122" s="1969"/>
      <c r="N122" s="1970"/>
      <c r="O122" s="1970"/>
      <c r="P122" s="1970"/>
    </row>
    <row r="123" spans="1:16" x14ac:dyDescent="0.25">
      <c r="A123" s="887"/>
      <c r="B123" s="887"/>
      <c r="C123" s="887"/>
      <c r="D123" s="887"/>
      <c r="E123" s="887"/>
      <c r="F123" s="887"/>
      <c r="G123" s="887"/>
      <c r="H123" s="887" t="s">
        <v>55</v>
      </c>
      <c r="I123" s="888">
        <f>I56+I93+I104</f>
        <v>322.89999999999998</v>
      </c>
      <c r="J123" s="888">
        <f>J56+J93+J104</f>
        <v>339</v>
      </c>
      <c r="K123" s="888">
        <f>K56+K93+K104</f>
        <v>356</v>
      </c>
      <c r="L123" s="887"/>
      <c r="M123" s="1969"/>
      <c r="N123" s="1970"/>
      <c r="O123" s="1970"/>
      <c r="P123" s="1970"/>
    </row>
    <row r="124" spans="1:16" x14ac:dyDescent="0.25">
      <c r="A124" s="887"/>
      <c r="B124" s="887"/>
      <c r="C124" s="887"/>
      <c r="D124" s="887"/>
      <c r="E124" s="887"/>
      <c r="F124" s="887"/>
      <c r="G124" s="887"/>
      <c r="H124" s="887" t="s">
        <v>57</v>
      </c>
      <c r="I124" s="888">
        <f>I21+I29+I79+I92+I48</f>
        <v>655.19999999999993</v>
      </c>
      <c r="J124" s="888">
        <f>J21+J29+J79+J92</f>
        <v>0</v>
      </c>
      <c r="K124" s="888">
        <f>K21+K29+K79+K92</f>
        <v>0</v>
      </c>
      <c r="L124" s="887"/>
      <c r="M124" s="1969"/>
      <c r="N124" s="1970"/>
      <c r="O124" s="1970"/>
      <c r="P124" s="1970"/>
    </row>
    <row r="125" spans="1:16" x14ac:dyDescent="0.25">
      <c r="A125" s="887"/>
      <c r="B125" s="887"/>
      <c r="C125" s="887"/>
      <c r="D125" s="887"/>
      <c r="E125" s="887"/>
      <c r="F125" s="887"/>
      <c r="G125" s="887"/>
      <c r="H125" s="887" t="s">
        <v>114</v>
      </c>
      <c r="I125" s="888">
        <f>I34</f>
        <v>2543.9</v>
      </c>
      <c r="J125" s="888">
        <f>J34</f>
        <v>2671.1</v>
      </c>
      <c r="K125" s="888">
        <f>K34</f>
        <v>2804.6</v>
      </c>
      <c r="L125" s="887"/>
      <c r="M125" s="1969"/>
      <c r="N125" s="1970"/>
      <c r="O125" s="1970"/>
      <c r="P125" s="1970"/>
    </row>
    <row r="126" spans="1:16" x14ac:dyDescent="0.25">
      <c r="A126" s="887"/>
      <c r="B126" s="889"/>
      <c r="C126" s="889"/>
      <c r="D126" s="889"/>
      <c r="E126" s="19"/>
      <c r="F126" s="19"/>
      <c r="G126" s="19"/>
      <c r="H126" s="19" t="s">
        <v>174</v>
      </c>
      <c r="I126" s="86">
        <f>I118+I119+I120+I121+I122+I123+I124+I125</f>
        <v>71350.599999999991</v>
      </c>
      <c r="J126" s="86">
        <f t="shared" ref="J126:K126" si="13">J118+J119+J120+J121+J122+J123+J124+J125</f>
        <v>73719.7</v>
      </c>
      <c r="K126" s="86">
        <f t="shared" si="13"/>
        <v>77405.700000000012</v>
      </c>
      <c r="L126" s="949"/>
      <c r="M126" s="1971"/>
      <c r="N126" s="1970"/>
      <c r="O126" s="1970"/>
      <c r="P126" s="1970"/>
    </row>
    <row r="127" spans="1:16" x14ac:dyDescent="0.25">
      <c r="A127" s="866"/>
      <c r="B127" s="866"/>
      <c r="C127" s="866"/>
      <c r="D127" s="866"/>
      <c r="E127" s="19"/>
      <c r="F127" s="19"/>
      <c r="G127" s="19"/>
      <c r="H127" s="19"/>
      <c r="I127" s="2018"/>
      <c r="J127" s="19"/>
      <c r="K127" s="19"/>
      <c r="L127" s="866"/>
      <c r="M127" s="1972"/>
      <c r="N127" s="1898"/>
      <c r="O127" s="1898"/>
      <c r="P127" s="1898"/>
    </row>
    <row r="128" spans="1:16" ht="16.2" thickBot="1" x14ac:dyDescent="0.3">
      <c r="A128" s="866"/>
      <c r="B128" s="866"/>
      <c r="C128" s="866"/>
      <c r="D128" s="866"/>
      <c r="E128" s="3177" t="s">
        <v>10</v>
      </c>
      <c r="F128" s="3177"/>
      <c r="G128" s="3177"/>
      <c r="H128" s="3177"/>
      <c r="I128" s="3177"/>
      <c r="J128" s="3177"/>
      <c r="K128" s="3177"/>
      <c r="L128" s="950"/>
      <c r="M128" s="1973"/>
      <c r="N128" s="1898"/>
      <c r="O128" s="1898"/>
      <c r="P128" s="1898"/>
    </row>
    <row r="129" spans="1:16" ht="31.2" thickBot="1" x14ac:dyDescent="0.3">
      <c r="A129" s="10"/>
      <c r="B129" s="10"/>
      <c r="C129" s="10"/>
      <c r="D129" s="10"/>
      <c r="E129" s="910"/>
      <c r="F129" s="911"/>
      <c r="G129" s="911"/>
      <c r="H129" s="912"/>
      <c r="I129" s="865" t="s">
        <v>679</v>
      </c>
      <c r="J129" s="864" t="s">
        <v>77</v>
      </c>
      <c r="K129" s="865" t="s">
        <v>680</v>
      </c>
      <c r="L129" s="866"/>
      <c r="M129" s="1974"/>
      <c r="N129" s="1975"/>
      <c r="O129" s="1975"/>
      <c r="P129" s="1975"/>
    </row>
    <row r="130" spans="1:16" ht="13.8" thickBot="1" x14ac:dyDescent="0.3">
      <c r="A130" s="10"/>
      <c r="B130" s="10"/>
      <c r="C130" s="10"/>
      <c r="D130" s="10"/>
      <c r="E130" s="3167" t="s">
        <v>33</v>
      </c>
      <c r="F130" s="3168"/>
      <c r="G130" s="3168"/>
      <c r="H130" s="3169"/>
      <c r="I130" s="890">
        <f>SUM(I131:I142)</f>
        <v>71350.599999999991</v>
      </c>
      <c r="J130" s="2520">
        <f t="shared" ref="J130:K130" si="14">SUM(J131:J142)</f>
        <v>73719.700000000012</v>
      </c>
      <c r="K130" s="890">
        <f t="shared" si="14"/>
        <v>77405.700000000012</v>
      </c>
      <c r="L130" s="951"/>
      <c r="M130" s="1974"/>
      <c r="N130" s="1975"/>
      <c r="O130" s="1975"/>
      <c r="P130" s="1975"/>
    </row>
    <row r="131" spans="1:16" x14ac:dyDescent="0.25">
      <c r="A131" s="10"/>
      <c r="B131" s="10"/>
      <c r="C131" s="10"/>
      <c r="D131" s="10"/>
      <c r="E131" s="3164" t="s">
        <v>39</v>
      </c>
      <c r="F131" s="3165"/>
      <c r="G131" s="3165"/>
      <c r="H131" s="3166"/>
      <c r="I131" s="2524">
        <v>25042.799999999999</v>
      </c>
      <c r="J131" s="892">
        <v>26253.8</v>
      </c>
      <c r="K131" s="891">
        <v>27566.5</v>
      </c>
      <c r="L131" s="866"/>
      <c r="M131" s="1974"/>
      <c r="N131" s="1975"/>
      <c r="O131" s="1975"/>
      <c r="P131" s="1975"/>
    </row>
    <row r="132" spans="1:16" ht="24.6" customHeight="1" x14ac:dyDescent="0.25">
      <c r="A132" s="10"/>
      <c r="B132" s="10"/>
      <c r="C132" s="10"/>
      <c r="D132" s="10"/>
      <c r="E132" s="3164" t="s">
        <v>1012</v>
      </c>
      <c r="F132" s="3165"/>
      <c r="G132" s="3165"/>
      <c r="H132" s="3166"/>
      <c r="I132" s="2527"/>
      <c r="J132" s="2526"/>
      <c r="K132" s="2527"/>
      <c r="L132" s="866"/>
      <c r="M132" s="1974"/>
      <c r="N132" s="1975"/>
      <c r="O132" s="1975"/>
      <c r="P132" s="1975"/>
    </row>
    <row r="133" spans="1:16" ht="13.2" customHeight="1" x14ac:dyDescent="0.25">
      <c r="A133" s="10"/>
      <c r="B133" s="10"/>
      <c r="C133" s="10"/>
      <c r="D133" s="10"/>
      <c r="E133" s="3164" t="s">
        <v>40</v>
      </c>
      <c r="F133" s="3165"/>
      <c r="G133" s="3165"/>
      <c r="H133" s="3166"/>
      <c r="I133" s="893">
        <v>2757.5</v>
      </c>
      <c r="J133" s="894">
        <v>2895.3</v>
      </c>
      <c r="K133" s="893">
        <v>3040.2</v>
      </c>
      <c r="L133" s="2449"/>
      <c r="M133" s="1974"/>
      <c r="N133" s="1975"/>
      <c r="O133" s="1975"/>
      <c r="P133" s="1975"/>
    </row>
    <row r="134" spans="1:16" x14ac:dyDescent="0.25">
      <c r="A134" s="10"/>
      <c r="B134" s="10"/>
      <c r="C134" s="10"/>
      <c r="D134" s="10"/>
      <c r="E134" s="3164" t="s">
        <v>41</v>
      </c>
      <c r="F134" s="3165"/>
      <c r="G134" s="3165"/>
      <c r="H134" s="3166"/>
      <c r="I134" s="2552">
        <v>821.9</v>
      </c>
      <c r="J134" s="894"/>
      <c r="K134" s="893"/>
      <c r="L134" s="866"/>
      <c r="M134" s="1974"/>
      <c r="N134" s="1975"/>
      <c r="O134" s="1975"/>
      <c r="P134" s="1975"/>
    </row>
    <row r="135" spans="1:16" x14ac:dyDescent="0.25">
      <c r="A135" s="10"/>
      <c r="B135" s="10"/>
      <c r="C135" s="10"/>
      <c r="D135" s="10"/>
      <c r="E135" s="3164" t="s">
        <v>42</v>
      </c>
      <c r="F135" s="3165"/>
      <c r="G135" s="3165"/>
      <c r="H135" s="3166"/>
      <c r="I135" s="893"/>
      <c r="J135" s="894"/>
      <c r="K135" s="893"/>
      <c r="L135" s="866"/>
      <c r="M135" s="1974"/>
      <c r="N135" s="1975"/>
      <c r="O135" s="1975"/>
      <c r="P135" s="1975"/>
    </row>
    <row r="136" spans="1:16" ht="13.2" customHeight="1" x14ac:dyDescent="0.25">
      <c r="A136" s="10"/>
      <c r="B136" s="10"/>
      <c r="C136" s="10"/>
      <c r="D136" s="10"/>
      <c r="E136" s="3073" t="s">
        <v>43</v>
      </c>
      <c r="F136" s="3074"/>
      <c r="G136" s="3074"/>
      <c r="H136" s="3075"/>
      <c r="I136" s="895"/>
      <c r="J136" s="896"/>
      <c r="K136" s="895"/>
      <c r="L136" s="866"/>
      <c r="M136" s="1974"/>
      <c r="N136" s="1975"/>
      <c r="O136" s="1975"/>
      <c r="P136" s="1975"/>
    </row>
    <row r="137" spans="1:16" ht="14.4" customHeight="1" x14ac:dyDescent="0.25">
      <c r="A137" s="10"/>
      <c r="B137" s="10"/>
      <c r="C137" s="10"/>
      <c r="D137" s="10"/>
      <c r="E137" s="3161" t="s">
        <v>44</v>
      </c>
      <c r="F137" s="3162"/>
      <c r="G137" s="3162"/>
      <c r="H137" s="3163"/>
      <c r="I137" s="893">
        <v>39206.400000000001</v>
      </c>
      <c r="J137" s="894">
        <v>41560.5</v>
      </c>
      <c r="K137" s="893">
        <v>43638.400000000001</v>
      </c>
      <c r="L137" s="2449"/>
      <c r="M137" s="1974"/>
      <c r="N137" s="1975"/>
      <c r="O137" s="1975"/>
      <c r="P137" s="1975"/>
    </row>
    <row r="138" spans="1:16" ht="25.2" customHeight="1" x14ac:dyDescent="0.25">
      <c r="A138" s="10"/>
      <c r="B138" s="10"/>
      <c r="C138" s="10"/>
      <c r="D138" s="10"/>
      <c r="E138" s="3164" t="s">
        <v>63</v>
      </c>
      <c r="F138" s="3165"/>
      <c r="G138" s="3165"/>
      <c r="H138" s="3166"/>
      <c r="I138" s="893"/>
      <c r="J138" s="894"/>
      <c r="K138" s="893"/>
      <c r="L138" s="866"/>
      <c r="M138" s="1974"/>
      <c r="N138" s="1976"/>
      <c r="O138" s="1976"/>
      <c r="P138" s="1976"/>
    </row>
    <row r="139" spans="1:16" ht="24" customHeight="1" x14ac:dyDescent="0.25">
      <c r="A139" s="10"/>
      <c r="B139" s="10"/>
      <c r="C139" s="10"/>
      <c r="D139" s="10"/>
      <c r="E139" s="3164" t="s">
        <v>64</v>
      </c>
      <c r="F139" s="3165"/>
      <c r="G139" s="3165"/>
      <c r="H139" s="3166"/>
      <c r="I139" s="897">
        <v>2543.9</v>
      </c>
      <c r="J139" s="898">
        <v>2671.1</v>
      </c>
      <c r="K139" s="897">
        <v>2804.6</v>
      </c>
      <c r="L139" s="866"/>
      <c r="M139" s="1974"/>
      <c r="N139" s="1975"/>
      <c r="O139" s="1975"/>
      <c r="P139" s="1975"/>
    </row>
    <row r="140" spans="1:16" x14ac:dyDescent="0.25">
      <c r="A140" s="10"/>
      <c r="B140" s="10"/>
      <c r="C140" s="10"/>
      <c r="D140" s="10"/>
      <c r="E140" s="3164" t="s">
        <v>47</v>
      </c>
      <c r="F140" s="3165"/>
      <c r="G140" s="3165"/>
      <c r="H140" s="3166"/>
      <c r="I140" s="897"/>
      <c r="J140" s="898"/>
      <c r="K140" s="897"/>
      <c r="L140" s="866"/>
      <c r="M140" s="1974"/>
      <c r="N140" s="1975"/>
      <c r="O140" s="1975"/>
      <c r="P140" s="1975"/>
    </row>
    <row r="141" spans="1:16" x14ac:dyDescent="0.25">
      <c r="A141" s="10"/>
      <c r="B141" s="10"/>
      <c r="C141" s="10"/>
      <c r="D141" s="10"/>
      <c r="E141" s="3164" t="s">
        <v>45</v>
      </c>
      <c r="F141" s="3165"/>
      <c r="G141" s="3165"/>
      <c r="H141" s="3166"/>
      <c r="I141" s="897">
        <v>322.89999999999998</v>
      </c>
      <c r="J141" s="898">
        <v>339</v>
      </c>
      <c r="K141" s="897">
        <v>356</v>
      </c>
      <c r="L141" s="866"/>
      <c r="M141" s="1974"/>
      <c r="N141" s="1975"/>
      <c r="O141" s="1975"/>
      <c r="P141" s="1975"/>
    </row>
    <row r="142" spans="1:16" ht="13.2" customHeight="1" x14ac:dyDescent="0.25">
      <c r="A142" s="420"/>
      <c r="B142" s="420"/>
      <c r="C142" s="420"/>
      <c r="D142" s="420"/>
      <c r="E142" s="3164" t="s">
        <v>65</v>
      </c>
      <c r="F142" s="3165"/>
      <c r="G142" s="3165"/>
      <c r="H142" s="3166"/>
      <c r="I142" s="893">
        <v>655.20000000000005</v>
      </c>
      <c r="J142" s="894"/>
      <c r="K142" s="893"/>
      <c r="L142" s="866"/>
      <c r="M142" s="1974"/>
      <c r="N142" s="1977"/>
      <c r="O142" s="1977"/>
      <c r="P142" s="1977"/>
    </row>
    <row r="143" spans="1:16" ht="25.8" customHeight="1" thickBot="1" x14ac:dyDescent="0.3">
      <c r="A143" s="420"/>
      <c r="B143" s="420"/>
      <c r="C143" s="420"/>
      <c r="D143" s="420"/>
      <c r="E143" s="3479" t="s">
        <v>880</v>
      </c>
      <c r="F143" s="3480"/>
      <c r="G143" s="3480"/>
      <c r="H143" s="3481"/>
      <c r="I143" s="2528"/>
      <c r="J143" s="2529"/>
      <c r="K143" s="2528"/>
      <c r="L143" s="866"/>
      <c r="M143" s="1974"/>
      <c r="N143" s="1977"/>
      <c r="O143" s="1977"/>
      <c r="P143" s="1977"/>
    </row>
    <row r="144" spans="1:16" ht="13.8" thickBot="1" x14ac:dyDescent="0.3">
      <c r="A144" s="420"/>
      <c r="B144" s="420"/>
      <c r="C144" s="420"/>
      <c r="D144" s="420"/>
      <c r="E144" s="3132" t="s">
        <v>34</v>
      </c>
      <c r="F144" s="3133"/>
      <c r="G144" s="3133"/>
      <c r="H144" s="3133"/>
      <c r="I144" s="1271"/>
      <c r="J144" s="2530"/>
      <c r="K144" s="1271"/>
      <c r="L144" s="866"/>
      <c r="M144" s="1974"/>
      <c r="N144" s="1977"/>
      <c r="O144" s="1977"/>
      <c r="P144" s="1977"/>
    </row>
    <row r="145" spans="1:16" ht="13.8" thickBot="1" x14ac:dyDescent="0.3">
      <c r="A145" s="420"/>
      <c r="B145" s="420"/>
      <c r="C145" s="420"/>
      <c r="D145" s="420"/>
      <c r="E145" s="3525" t="s">
        <v>46</v>
      </c>
      <c r="F145" s="3526"/>
      <c r="G145" s="3526"/>
      <c r="H145" s="3527"/>
      <c r="I145" s="2553"/>
      <c r="J145" s="2554"/>
      <c r="K145" s="2553"/>
      <c r="L145" s="19"/>
      <c r="M145" s="1978"/>
      <c r="N145" s="1977"/>
      <c r="O145" s="1977"/>
      <c r="P145" s="1977"/>
    </row>
    <row r="146" spans="1:16" x14ac:dyDescent="0.25">
      <c r="E146" s="19"/>
      <c r="F146" s="19"/>
      <c r="G146" s="19"/>
      <c r="H146" s="19"/>
      <c r="I146" s="19"/>
      <c r="J146" s="19"/>
      <c r="K146" s="19"/>
      <c r="L146" s="19"/>
    </row>
  </sheetData>
  <mergeCells count="114">
    <mergeCell ref="C112:G112"/>
    <mergeCell ref="L112:P112"/>
    <mergeCell ref="B113:H113"/>
    <mergeCell ref="B114:H114"/>
    <mergeCell ref="A115:H115"/>
    <mergeCell ref="L115:P115"/>
    <mergeCell ref="E128:K128"/>
    <mergeCell ref="E144:H144"/>
    <mergeCell ref="E145:H145"/>
    <mergeCell ref="E141:H141"/>
    <mergeCell ref="E142:H142"/>
    <mergeCell ref="E134:H134"/>
    <mergeCell ref="E136:H136"/>
    <mergeCell ref="E137:H137"/>
    <mergeCell ref="E138:H138"/>
    <mergeCell ref="E139:H139"/>
    <mergeCell ref="E140:H140"/>
    <mergeCell ref="E130:H130"/>
    <mergeCell ref="E131:H131"/>
    <mergeCell ref="E133:H133"/>
    <mergeCell ref="E135:H135"/>
    <mergeCell ref="E132:H132"/>
    <mergeCell ref="E143:H143"/>
    <mergeCell ref="A104:A106"/>
    <mergeCell ref="B104:B106"/>
    <mergeCell ref="C104:C106"/>
    <mergeCell ref="E104:E106"/>
    <mergeCell ref="F104:F106"/>
    <mergeCell ref="G104:G106"/>
    <mergeCell ref="A107:A111"/>
    <mergeCell ref="B107:B111"/>
    <mergeCell ref="C107:C111"/>
    <mergeCell ref="E107:E109"/>
    <mergeCell ref="F107:F111"/>
    <mergeCell ref="G107:G111"/>
    <mergeCell ref="A88:A97"/>
    <mergeCell ref="B88:B97"/>
    <mergeCell ref="C88:C97"/>
    <mergeCell ref="E88:E97"/>
    <mergeCell ref="F88:F97"/>
    <mergeCell ref="G88:G97"/>
    <mergeCell ref="C98:G98"/>
    <mergeCell ref="L98:P98"/>
    <mergeCell ref="B99:H99"/>
    <mergeCell ref="A77:A81"/>
    <mergeCell ref="B77:B81"/>
    <mergeCell ref="C77:C81"/>
    <mergeCell ref="E77:E81"/>
    <mergeCell ref="F77:F81"/>
    <mergeCell ref="G77:G81"/>
    <mergeCell ref="C82:G82"/>
    <mergeCell ref="L82:P82"/>
    <mergeCell ref="A84:A87"/>
    <mergeCell ref="B84:B87"/>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s>
  <phoneticPr fontId="40" type="noConversion"/>
  <pageMargins left="0.7" right="0.7" top="0.75" bottom="0.75" header="0.3" footer="0.3"/>
  <pageSetup paperSize="9" scale="7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
  <sheetViews>
    <sheetView workbookViewId="0">
      <selection activeCell="E62" sqref="E62:H6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52.2" customHeight="1" x14ac:dyDescent="0.25">
      <c r="L1" s="2649" t="s">
        <v>835</v>
      </c>
      <c r="M1" s="2649"/>
      <c r="N1" s="2649"/>
      <c r="O1" s="2649"/>
      <c r="P1" s="466"/>
      <c r="Q1" s="79"/>
    </row>
    <row r="2" spans="1:17" ht="13.8" x14ac:dyDescent="0.25">
      <c r="A2" s="2814" t="s">
        <v>737</v>
      </c>
      <c r="B2" s="2814"/>
      <c r="C2" s="2814"/>
      <c r="D2" s="2814"/>
      <c r="E2" s="2814"/>
      <c r="F2" s="2814"/>
      <c r="G2" s="2814"/>
      <c r="H2" s="2814"/>
      <c r="I2" s="2814"/>
      <c r="J2" s="2814"/>
      <c r="K2" s="2814"/>
      <c r="L2" s="2814"/>
      <c r="M2" s="2814"/>
      <c r="N2" s="2814"/>
      <c r="O2" s="1470"/>
      <c r="P2" s="1470"/>
    </row>
    <row r="3" spans="1:17" ht="13.8" x14ac:dyDescent="0.25">
      <c r="A3" s="3581" t="s">
        <v>35</v>
      </c>
      <c r="B3" s="3581"/>
      <c r="C3" s="3581"/>
      <c r="D3" s="3581"/>
      <c r="E3" s="3581"/>
      <c r="F3" s="3581"/>
      <c r="G3" s="3581"/>
      <c r="H3" s="3581"/>
      <c r="I3" s="3581"/>
      <c r="J3" s="3581"/>
      <c r="K3" s="3581"/>
      <c r="L3" s="3581"/>
      <c r="M3" s="3581"/>
      <c r="N3" s="3581"/>
      <c r="O3" s="3581"/>
      <c r="P3" s="3581"/>
    </row>
    <row r="4" spans="1:17" ht="16.2" thickBot="1" x14ac:dyDescent="0.3">
      <c r="A4" s="374"/>
      <c r="B4" s="374"/>
      <c r="C4" s="374"/>
      <c r="D4" s="374"/>
      <c r="E4" s="374"/>
      <c r="F4" s="374"/>
      <c r="G4" s="374"/>
      <c r="H4" s="374"/>
      <c r="I4" s="374"/>
      <c r="J4" s="374"/>
      <c r="K4" s="374"/>
      <c r="L4" s="375"/>
      <c r="M4" s="374"/>
      <c r="N4" s="373"/>
      <c r="O4" s="3582" t="s">
        <v>389</v>
      </c>
      <c r="P4" s="3582"/>
    </row>
    <row r="5" spans="1:17" ht="14.4" thickBot="1" x14ac:dyDescent="0.3">
      <c r="A5" s="2768" t="s">
        <v>0</v>
      </c>
      <c r="B5" s="2768" t="s">
        <v>1</v>
      </c>
      <c r="C5" s="2796" t="s">
        <v>2</v>
      </c>
      <c r="D5" s="2768" t="s">
        <v>32</v>
      </c>
      <c r="E5" s="2771" t="s">
        <v>54</v>
      </c>
      <c r="F5" s="2799" t="s">
        <v>3</v>
      </c>
      <c r="G5" s="2796" t="s">
        <v>4</v>
      </c>
      <c r="H5" s="2799" t="s">
        <v>5</v>
      </c>
      <c r="I5" s="2802" t="s">
        <v>666</v>
      </c>
      <c r="J5" s="2799" t="s">
        <v>77</v>
      </c>
      <c r="K5" s="2799" t="s">
        <v>667</v>
      </c>
      <c r="L5" s="2805" t="s">
        <v>11</v>
      </c>
      <c r="M5" s="2806"/>
      <c r="N5" s="2806"/>
      <c r="O5" s="2806"/>
      <c r="P5" s="2807"/>
    </row>
    <row r="6" spans="1:17" ht="13.8" x14ac:dyDescent="0.25">
      <c r="A6" s="2769"/>
      <c r="B6" s="2769"/>
      <c r="C6" s="2797"/>
      <c r="D6" s="2769"/>
      <c r="E6" s="2772"/>
      <c r="F6" s="2800"/>
      <c r="G6" s="2797"/>
      <c r="H6" s="2800"/>
      <c r="I6" s="2803"/>
      <c r="J6" s="2800"/>
      <c r="K6" s="2800"/>
      <c r="L6" s="2808" t="s">
        <v>37</v>
      </c>
      <c r="M6" s="2810" t="s">
        <v>36</v>
      </c>
      <c r="N6" s="3574" t="s">
        <v>38</v>
      </c>
      <c r="O6" s="3574"/>
      <c r="P6" s="3575"/>
    </row>
    <row r="7" spans="1:17" ht="139.19999999999999" customHeight="1" thickBot="1" x14ac:dyDescent="0.3">
      <c r="A7" s="2770"/>
      <c r="B7" s="2770"/>
      <c r="C7" s="2798"/>
      <c r="D7" s="2770"/>
      <c r="E7" s="2773"/>
      <c r="F7" s="2801"/>
      <c r="G7" s="2798"/>
      <c r="H7" s="2801"/>
      <c r="I7" s="2804"/>
      <c r="J7" s="2801"/>
      <c r="K7" s="2801"/>
      <c r="L7" s="2809"/>
      <c r="M7" s="2811"/>
      <c r="N7" s="372" t="s">
        <v>668</v>
      </c>
      <c r="O7" s="372" t="s">
        <v>52</v>
      </c>
      <c r="P7" s="371" t="s">
        <v>669</v>
      </c>
    </row>
    <row r="8" spans="1:17" ht="14.4" thickBot="1" x14ac:dyDescent="0.3">
      <c r="A8" s="1330" t="s">
        <v>6</v>
      </c>
      <c r="B8" s="1331" t="s">
        <v>307</v>
      </c>
      <c r="C8" s="1332"/>
      <c r="D8" s="1332"/>
      <c r="E8" s="1332"/>
      <c r="F8" s="1332"/>
      <c r="G8" s="1332"/>
      <c r="H8" s="1332"/>
      <c r="I8" s="1332"/>
      <c r="J8" s="1332"/>
      <c r="K8" s="1332"/>
      <c r="L8" s="1333"/>
      <c r="M8" s="1333"/>
      <c r="N8" s="1334"/>
      <c r="O8" s="1332"/>
      <c r="P8" s="1335"/>
    </row>
    <row r="9" spans="1:17" ht="41.4" x14ac:dyDescent="0.25">
      <c r="A9" s="1000"/>
      <c r="B9" s="1003"/>
      <c r="C9" s="1336"/>
      <c r="D9" s="1337"/>
      <c r="E9" s="1472"/>
      <c r="F9" s="1472"/>
      <c r="G9" s="1472"/>
      <c r="H9" s="1472"/>
      <c r="I9" s="1472"/>
      <c r="J9" s="1472"/>
      <c r="K9" s="1472"/>
      <c r="L9" s="1538" t="s">
        <v>688</v>
      </c>
      <c r="M9" s="1539" t="s">
        <v>71</v>
      </c>
      <c r="N9" s="1396">
        <v>43</v>
      </c>
      <c r="O9" s="1473"/>
      <c r="P9" s="1474"/>
    </row>
    <row r="10" spans="1:17" ht="41.4" x14ac:dyDescent="0.25">
      <c r="A10" s="1001"/>
      <c r="B10" s="993"/>
      <c r="C10" s="1339"/>
      <c r="D10" s="1340"/>
      <c r="E10" s="1475"/>
      <c r="F10" s="1475"/>
      <c r="G10" s="1475"/>
      <c r="H10" s="1475"/>
      <c r="I10" s="1475"/>
      <c r="J10" s="1475"/>
      <c r="K10" s="1475"/>
      <c r="L10" s="1540" t="s">
        <v>689</v>
      </c>
      <c r="M10" s="1012" t="s">
        <v>71</v>
      </c>
      <c r="N10" s="1239">
        <v>25</v>
      </c>
      <c r="O10" s="1239"/>
      <c r="P10" s="1399"/>
    </row>
    <row r="11" spans="1:17" ht="28.2" thickBot="1" x14ac:dyDescent="0.3">
      <c r="A11" s="1467"/>
      <c r="B11" s="993"/>
      <c r="C11" s="1339"/>
      <c r="D11" s="1340"/>
      <c r="E11" s="1475"/>
      <c r="F11" s="1475"/>
      <c r="G11" s="1475"/>
      <c r="H11" s="1475"/>
      <c r="I11" s="1475"/>
      <c r="J11" s="1475"/>
      <c r="K11" s="1475"/>
      <c r="L11" s="1541" t="s">
        <v>690</v>
      </c>
      <c r="M11" s="1542" t="s">
        <v>69</v>
      </c>
      <c r="N11" s="1542">
        <v>6</v>
      </c>
      <c r="O11" s="1542">
        <v>6</v>
      </c>
      <c r="P11" s="1543">
        <v>6</v>
      </c>
    </row>
    <row r="12" spans="1:17" ht="14.4" thickBot="1" x14ac:dyDescent="0.3">
      <c r="A12" s="1343" t="s">
        <v>6</v>
      </c>
      <c r="B12" s="195" t="s">
        <v>6</v>
      </c>
      <c r="C12" s="3564" t="s">
        <v>691</v>
      </c>
      <c r="D12" s="3565"/>
      <c r="E12" s="3565"/>
      <c r="F12" s="3565"/>
      <c r="G12" s="3565"/>
      <c r="H12" s="3565"/>
      <c r="I12" s="3565"/>
      <c r="J12" s="3565"/>
      <c r="K12" s="3565"/>
      <c r="L12" s="3565"/>
      <c r="M12" s="3565"/>
      <c r="N12" s="3565"/>
      <c r="O12" s="3565"/>
      <c r="P12" s="3566"/>
    </row>
    <row r="13" spans="1:17" ht="28.2" thickBot="1" x14ac:dyDescent="0.3">
      <c r="A13" s="1343"/>
      <c r="B13" s="1344"/>
      <c r="C13" s="1345"/>
      <c r="D13" s="1340"/>
      <c r="E13" s="1475"/>
      <c r="F13" s="1475"/>
      <c r="G13" s="1475"/>
      <c r="H13" s="1475"/>
      <c r="I13" s="1475"/>
      <c r="J13" s="1475"/>
      <c r="K13" s="1475"/>
      <c r="L13" s="1346" t="s">
        <v>692</v>
      </c>
      <c r="M13" s="1476" t="s">
        <v>82</v>
      </c>
      <c r="N13" s="1347">
        <v>2400</v>
      </c>
      <c r="O13" s="1347">
        <v>2500</v>
      </c>
      <c r="P13" s="1348">
        <v>2600</v>
      </c>
    </row>
    <row r="14" spans="1:17" ht="27.6" x14ac:dyDescent="0.25">
      <c r="A14" s="3578" t="s">
        <v>6</v>
      </c>
      <c r="B14" s="2908" t="s">
        <v>6</v>
      </c>
      <c r="C14" s="3559" t="s">
        <v>6</v>
      </c>
      <c r="D14" s="994"/>
      <c r="E14" s="2947" t="s">
        <v>693</v>
      </c>
      <c r="F14" s="3556" t="s">
        <v>62</v>
      </c>
      <c r="G14" s="2949" t="s">
        <v>240</v>
      </c>
      <c r="H14" s="1372" t="s">
        <v>48</v>
      </c>
      <c r="I14" s="477"/>
      <c r="J14" s="1349"/>
      <c r="K14" s="1350"/>
      <c r="L14" s="1447" t="s">
        <v>694</v>
      </c>
      <c r="M14" s="1477" t="s">
        <v>76</v>
      </c>
      <c r="N14" s="1353">
        <v>3</v>
      </c>
      <c r="O14" s="1353">
        <v>3</v>
      </c>
      <c r="P14" s="1354">
        <v>4</v>
      </c>
    </row>
    <row r="15" spans="1:17" ht="27.6" x14ac:dyDescent="0.25">
      <c r="A15" s="3579"/>
      <c r="B15" s="2783"/>
      <c r="C15" s="3560"/>
      <c r="D15" s="995"/>
      <c r="E15" s="3562"/>
      <c r="F15" s="3557"/>
      <c r="G15" s="2950"/>
      <c r="H15" s="1355" t="s">
        <v>56</v>
      </c>
      <c r="I15" s="1356"/>
      <c r="J15" s="1357"/>
      <c r="K15" s="1358"/>
      <c r="L15" s="1359" t="s">
        <v>695</v>
      </c>
      <c r="M15" s="1478" t="s">
        <v>76</v>
      </c>
      <c r="N15" s="1361">
        <v>2</v>
      </c>
      <c r="O15" s="1361">
        <v>2</v>
      </c>
      <c r="P15" s="1362">
        <v>3</v>
      </c>
    </row>
    <row r="16" spans="1:17" ht="27.6" x14ac:dyDescent="0.25">
      <c r="A16" s="3579"/>
      <c r="B16" s="2783"/>
      <c r="C16" s="3560"/>
      <c r="D16" s="995"/>
      <c r="E16" s="3562"/>
      <c r="F16" s="3557"/>
      <c r="G16" s="2950"/>
      <c r="H16" s="1355" t="s">
        <v>55</v>
      </c>
      <c r="I16" s="1356"/>
      <c r="J16" s="1357"/>
      <c r="K16" s="1358"/>
      <c r="L16" s="1359" t="s">
        <v>696</v>
      </c>
      <c r="M16" s="1478" t="s">
        <v>81</v>
      </c>
      <c r="N16" s="1361">
        <v>100</v>
      </c>
      <c r="O16" s="1361">
        <v>150</v>
      </c>
      <c r="P16" s="1363">
        <v>200</v>
      </c>
    </row>
    <row r="17" spans="1:16" ht="14.4" thickBot="1" x14ac:dyDescent="0.3">
      <c r="A17" s="3580"/>
      <c r="B17" s="2909"/>
      <c r="C17" s="3561"/>
      <c r="D17" s="1479"/>
      <c r="E17" s="3563"/>
      <c r="F17" s="3558"/>
      <c r="G17" s="2951"/>
      <c r="H17" s="1364" t="s">
        <v>7</v>
      </c>
      <c r="I17" s="1365">
        <f>SUM(I14:I16)</f>
        <v>0</v>
      </c>
      <c r="J17" s="1365">
        <f>SUM(J14:J16)</f>
        <v>0</v>
      </c>
      <c r="K17" s="1365">
        <f>SUM(K14:K16)</f>
        <v>0</v>
      </c>
      <c r="L17" s="1366"/>
      <c r="M17" s="1480"/>
      <c r="N17" s="1368"/>
      <c r="O17" s="1368"/>
      <c r="P17" s="1369"/>
    </row>
    <row r="18" spans="1:16" ht="27.6" x14ac:dyDescent="0.25">
      <c r="A18" s="2905" t="s">
        <v>6</v>
      </c>
      <c r="B18" s="2908" t="s">
        <v>6</v>
      </c>
      <c r="C18" s="3559" t="s">
        <v>8</v>
      </c>
      <c r="D18" s="994"/>
      <c r="E18" s="2947" t="s">
        <v>697</v>
      </c>
      <c r="F18" s="3556" t="s">
        <v>62</v>
      </c>
      <c r="G18" s="2949" t="s">
        <v>240</v>
      </c>
      <c r="H18" s="1372" t="s">
        <v>48</v>
      </c>
      <c r="I18" s="477">
        <v>12</v>
      </c>
      <c r="J18" s="1349">
        <v>13</v>
      </c>
      <c r="K18" s="1350">
        <v>14</v>
      </c>
      <c r="L18" s="1351" t="s">
        <v>698</v>
      </c>
      <c r="M18" s="1477" t="s">
        <v>699</v>
      </c>
      <c r="N18" s="1353">
        <v>30</v>
      </c>
      <c r="O18" s="1353">
        <v>35</v>
      </c>
      <c r="P18" s="1354">
        <v>40</v>
      </c>
    </row>
    <row r="19" spans="1:16" ht="26.4" customHeight="1" x14ac:dyDescent="0.25">
      <c r="A19" s="2906"/>
      <c r="B19" s="2783"/>
      <c r="C19" s="3560"/>
      <c r="D19" s="995"/>
      <c r="E19" s="3562"/>
      <c r="F19" s="3557"/>
      <c r="G19" s="2950"/>
      <c r="H19" s="1355" t="s">
        <v>56</v>
      </c>
      <c r="I19" s="1356"/>
      <c r="J19" s="1357"/>
      <c r="K19" s="1358"/>
      <c r="L19" s="1359" t="s">
        <v>700</v>
      </c>
      <c r="M19" s="1478" t="s">
        <v>76</v>
      </c>
      <c r="N19" s="1361">
        <v>10</v>
      </c>
      <c r="O19" s="1361">
        <v>23</v>
      </c>
      <c r="P19" s="1362">
        <v>26</v>
      </c>
    </row>
    <row r="20" spans="1:16" ht="24.6" customHeight="1" thickBot="1" x14ac:dyDescent="0.3">
      <c r="A20" s="2907"/>
      <c r="B20" s="2909"/>
      <c r="C20" s="3561"/>
      <c r="D20" s="1479"/>
      <c r="E20" s="3563"/>
      <c r="F20" s="3558"/>
      <c r="G20" s="2951"/>
      <c r="H20" s="1364" t="s">
        <v>7</v>
      </c>
      <c r="I20" s="1365">
        <f>SUM(I18:I19)</f>
        <v>12</v>
      </c>
      <c r="J20" s="1365">
        <f>SUM(J18:J19)</f>
        <v>13</v>
      </c>
      <c r="K20" s="1365">
        <f>SUM(K18:K19)</f>
        <v>14</v>
      </c>
      <c r="L20" s="1366"/>
      <c r="M20" s="1367"/>
      <c r="N20" s="1370"/>
      <c r="O20" s="1370"/>
      <c r="P20" s="1371"/>
    </row>
    <row r="21" spans="1:16" ht="41.4" x14ac:dyDescent="0.25">
      <c r="A21" s="2905" t="s">
        <v>6</v>
      </c>
      <c r="B21" s="2908" t="s">
        <v>6</v>
      </c>
      <c r="C21" s="3559" t="s">
        <v>49</v>
      </c>
      <c r="D21" s="994"/>
      <c r="E21" s="2817" t="s">
        <v>701</v>
      </c>
      <c r="F21" s="3576" t="s">
        <v>62</v>
      </c>
      <c r="G21" s="2949" t="s">
        <v>240</v>
      </c>
      <c r="H21" s="1372" t="s">
        <v>48</v>
      </c>
      <c r="I21" s="1373">
        <v>33</v>
      </c>
      <c r="J21" s="1349">
        <v>35</v>
      </c>
      <c r="K21" s="1350">
        <v>37</v>
      </c>
      <c r="L21" s="1374" t="s">
        <v>702</v>
      </c>
      <c r="M21" s="1375" t="s">
        <v>69</v>
      </c>
      <c r="N21" s="1240">
        <v>25</v>
      </c>
      <c r="O21" s="1240">
        <v>25</v>
      </c>
      <c r="P21" s="1376">
        <v>30</v>
      </c>
    </row>
    <row r="22" spans="1:16" ht="27.6" x14ac:dyDescent="0.25">
      <c r="A22" s="2906"/>
      <c r="B22" s="2783"/>
      <c r="C22" s="3560"/>
      <c r="D22" s="995"/>
      <c r="E22" s="3562"/>
      <c r="F22" s="3557"/>
      <c r="G22" s="2950"/>
      <c r="H22" s="1355" t="s">
        <v>56</v>
      </c>
      <c r="I22" s="1377"/>
      <c r="J22" s="1378"/>
      <c r="K22" s="1379"/>
      <c r="L22" s="1380" t="s">
        <v>703</v>
      </c>
      <c r="M22" s="1381" t="s">
        <v>71</v>
      </c>
      <c r="N22" s="478">
        <v>35</v>
      </c>
      <c r="O22" s="478">
        <v>60</v>
      </c>
      <c r="P22" s="1382">
        <v>100</v>
      </c>
    </row>
    <row r="23" spans="1:16" ht="27.6" x14ac:dyDescent="0.25">
      <c r="A23" s="2906"/>
      <c r="B23" s="2783"/>
      <c r="C23" s="3560"/>
      <c r="D23" s="995"/>
      <c r="E23" s="3562"/>
      <c r="F23" s="3557"/>
      <c r="G23" s="2950"/>
      <c r="H23" s="1355" t="s">
        <v>55</v>
      </c>
      <c r="I23" s="1377"/>
      <c r="J23" s="1378"/>
      <c r="K23" s="1379"/>
      <c r="L23" s="1383" t="s">
        <v>704</v>
      </c>
      <c r="M23" s="1384" t="s">
        <v>81</v>
      </c>
      <c r="N23" s="478">
        <v>30</v>
      </c>
      <c r="O23" s="478">
        <v>35</v>
      </c>
      <c r="P23" s="1382">
        <v>40</v>
      </c>
    </row>
    <row r="24" spans="1:16" ht="27.6" x14ac:dyDescent="0.25">
      <c r="A24" s="2906"/>
      <c r="B24" s="2783"/>
      <c r="C24" s="3560"/>
      <c r="D24" s="995"/>
      <c r="E24" s="3562"/>
      <c r="F24" s="3557"/>
      <c r="G24" s="2950"/>
      <c r="H24" s="1355"/>
      <c r="I24" s="1377"/>
      <c r="J24" s="1378"/>
      <c r="K24" s="1385"/>
      <c r="L24" s="1386" t="s">
        <v>705</v>
      </c>
      <c r="M24" s="1387" t="s">
        <v>69</v>
      </c>
      <c r="N24" s="1388">
        <v>2</v>
      </c>
      <c r="O24" s="1388">
        <v>2</v>
      </c>
      <c r="P24" s="1389">
        <v>2</v>
      </c>
    </row>
    <row r="25" spans="1:16" ht="14.4" thickBot="1" x14ac:dyDescent="0.3">
      <c r="A25" s="2907"/>
      <c r="B25" s="2909"/>
      <c r="C25" s="3561"/>
      <c r="D25" s="1479"/>
      <c r="E25" s="3563"/>
      <c r="F25" s="3577"/>
      <c r="G25" s="2951"/>
      <c r="H25" s="1364" t="s">
        <v>7</v>
      </c>
      <c r="I25" s="1390">
        <f>SUM(I21:I23)</f>
        <v>33</v>
      </c>
      <c r="J25" s="1390">
        <f>SUM(J21:J23)</f>
        <v>35</v>
      </c>
      <c r="K25" s="1390">
        <f>SUM(K21:K23)</f>
        <v>37</v>
      </c>
      <c r="L25" s="1366"/>
      <c r="M25" s="1391"/>
      <c r="N25" s="1368"/>
      <c r="O25" s="1368"/>
      <c r="P25" s="1369"/>
    </row>
    <row r="26" spans="1:16" ht="14.4" thickBot="1" x14ac:dyDescent="0.3">
      <c r="A26" s="200" t="s">
        <v>6</v>
      </c>
      <c r="B26" s="1392" t="s">
        <v>6</v>
      </c>
      <c r="C26" s="3529" t="s">
        <v>31</v>
      </c>
      <c r="D26" s="3529"/>
      <c r="E26" s="3529"/>
      <c r="F26" s="3529"/>
      <c r="G26" s="3530"/>
      <c r="H26" s="1393" t="s">
        <v>7</v>
      </c>
      <c r="I26" s="1394">
        <f>I25+I20+I17</f>
        <v>45</v>
      </c>
      <c r="J26" s="1394">
        <f>J25+J20+J17</f>
        <v>48</v>
      </c>
      <c r="K26" s="1394">
        <f>K25+K20+K17</f>
        <v>51</v>
      </c>
      <c r="L26" s="3531"/>
      <c r="M26" s="3532"/>
      <c r="N26" s="3532"/>
      <c r="O26" s="3532"/>
      <c r="P26" s="3533"/>
    </row>
    <row r="27" spans="1:16" ht="14.4" thickBot="1" x14ac:dyDescent="0.3">
      <c r="A27" s="200" t="s">
        <v>6</v>
      </c>
      <c r="B27" s="1392" t="s">
        <v>8</v>
      </c>
      <c r="C27" s="3564" t="s">
        <v>706</v>
      </c>
      <c r="D27" s="3565"/>
      <c r="E27" s="3565"/>
      <c r="F27" s="3565"/>
      <c r="G27" s="3565"/>
      <c r="H27" s="3565"/>
      <c r="I27" s="3565"/>
      <c r="J27" s="3565"/>
      <c r="K27" s="3565"/>
      <c r="L27" s="3565"/>
      <c r="M27" s="3565"/>
      <c r="N27" s="3565"/>
      <c r="O27" s="3565"/>
      <c r="P27" s="3566"/>
    </row>
    <row r="28" spans="1:16" ht="27.6" x14ac:dyDescent="0.25">
      <c r="A28" s="2845" t="s">
        <v>6</v>
      </c>
      <c r="B28" s="2782"/>
      <c r="C28" s="3567"/>
      <c r="D28" s="3568"/>
      <c r="E28" s="3568"/>
      <c r="F28" s="3568"/>
      <c r="G28" s="3568"/>
      <c r="H28" s="3568"/>
      <c r="I28" s="3568"/>
      <c r="J28" s="3568"/>
      <c r="K28" s="3569"/>
      <c r="L28" s="1395" t="s">
        <v>707</v>
      </c>
      <c r="M28" s="290" t="s">
        <v>69</v>
      </c>
      <c r="N28" s="1396">
        <v>90</v>
      </c>
      <c r="O28" s="1396">
        <v>100</v>
      </c>
      <c r="P28" s="1397">
        <v>110</v>
      </c>
    </row>
    <row r="29" spans="1:16" ht="42" thickBot="1" x14ac:dyDescent="0.3">
      <c r="A29" s="2847"/>
      <c r="B29" s="2784"/>
      <c r="C29" s="3570"/>
      <c r="D29" s="3571"/>
      <c r="E29" s="3571"/>
      <c r="F29" s="3571"/>
      <c r="G29" s="3571"/>
      <c r="H29" s="3571"/>
      <c r="I29" s="3571"/>
      <c r="J29" s="3571"/>
      <c r="K29" s="3572"/>
      <c r="L29" s="1398" t="s">
        <v>708</v>
      </c>
      <c r="M29" s="180" t="s">
        <v>69</v>
      </c>
      <c r="N29" s="1239">
        <v>100</v>
      </c>
      <c r="O29" s="1239">
        <v>110</v>
      </c>
      <c r="P29" s="1399">
        <v>120</v>
      </c>
    </row>
    <row r="30" spans="1:16" ht="27.6" x14ac:dyDescent="0.25">
      <c r="A30" s="2845" t="s">
        <v>6</v>
      </c>
      <c r="B30" s="2782" t="s">
        <v>8</v>
      </c>
      <c r="C30" s="2835" t="s">
        <v>6</v>
      </c>
      <c r="D30" s="2835"/>
      <c r="E30" s="2947" t="s">
        <v>709</v>
      </c>
      <c r="F30" s="1400" t="s">
        <v>62</v>
      </c>
      <c r="G30" s="2949" t="s">
        <v>240</v>
      </c>
      <c r="H30" s="1372" t="s">
        <v>48</v>
      </c>
      <c r="I30" s="477">
        <v>50</v>
      </c>
      <c r="J30" s="1349">
        <v>53</v>
      </c>
      <c r="K30" s="1350">
        <v>56</v>
      </c>
      <c r="L30" s="1401" t="s">
        <v>710</v>
      </c>
      <c r="M30" s="180" t="s">
        <v>69</v>
      </c>
      <c r="N30" s="1012">
        <v>25</v>
      </c>
      <c r="O30" s="1012">
        <v>27</v>
      </c>
      <c r="P30" s="1402">
        <v>29</v>
      </c>
    </row>
    <row r="31" spans="1:16" ht="27.6" x14ac:dyDescent="0.25">
      <c r="A31" s="2846"/>
      <c r="B31" s="2783"/>
      <c r="C31" s="2836"/>
      <c r="D31" s="2836"/>
      <c r="E31" s="3573"/>
      <c r="F31" s="1403"/>
      <c r="G31" s="2950"/>
      <c r="H31" s="2533" t="s">
        <v>56</v>
      </c>
      <c r="I31" s="2534">
        <v>59.4</v>
      </c>
      <c r="J31" s="1357"/>
      <c r="K31" s="1358"/>
      <c r="L31" s="1405" t="s">
        <v>711</v>
      </c>
      <c r="M31" s="1555" t="s">
        <v>82</v>
      </c>
      <c r="N31" s="1341">
        <v>50</v>
      </c>
      <c r="O31" s="1341">
        <v>60</v>
      </c>
      <c r="P31" s="1342">
        <v>70</v>
      </c>
    </row>
    <row r="32" spans="1:16" ht="41.4" x14ac:dyDescent="0.25">
      <c r="A32" s="2846"/>
      <c r="B32" s="2783"/>
      <c r="C32" s="2836"/>
      <c r="D32" s="2836"/>
      <c r="E32" s="3573"/>
      <c r="F32" s="1481"/>
      <c r="G32" s="2950"/>
      <c r="H32" s="1355" t="s">
        <v>55</v>
      </c>
      <c r="I32" s="1356"/>
      <c r="J32" s="1357"/>
      <c r="K32" s="1358"/>
      <c r="L32" s="1406" t="s">
        <v>712</v>
      </c>
      <c r="M32" s="1555" t="s">
        <v>82</v>
      </c>
      <c r="N32" s="1407" t="s">
        <v>713</v>
      </c>
      <c r="O32" s="1408" t="s">
        <v>714</v>
      </c>
      <c r="P32" s="1409" t="s">
        <v>715</v>
      </c>
    </row>
    <row r="33" spans="1:16" ht="27.6" x14ac:dyDescent="0.25">
      <c r="A33" s="2846"/>
      <c r="B33" s="2783"/>
      <c r="C33" s="2836"/>
      <c r="D33" s="2836"/>
      <c r="E33" s="3573"/>
      <c r="F33" s="216"/>
      <c r="G33" s="2950"/>
      <c r="H33" s="1355"/>
      <c r="I33" s="1356"/>
      <c r="J33" s="1357"/>
      <c r="K33" s="1358"/>
      <c r="L33" s="1406" t="s">
        <v>716</v>
      </c>
      <c r="M33" s="1410" t="s">
        <v>71</v>
      </c>
      <c r="N33" s="1411">
        <v>70</v>
      </c>
      <c r="O33" s="1411">
        <v>75</v>
      </c>
      <c r="P33" s="1412">
        <v>80</v>
      </c>
    </row>
    <row r="34" spans="1:16" ht="27.6" x14ac:dyDescent="0.25">
      <c r="A34" s="2846"/>
      <c r="B34" s="2783"/>
      <c r="C34" s="2836"/>
      <c r="D34" s="2836"/>
      <c r="E34" s="3573"/>
      <c r="F34" s="216"/>
      <c r="G34" s="2950"/>
      <c r="H34" s="1355"/>
      <c r="I34" s="476"/>
      <c r="J34" s="1378"/>
      <c r="K34" s="1377"/>
      <c r="L34" s="1406" t="s">
        <v>717</v>
      </c>
      <c r="M34" s="1410" t="s">
        <v>69</v>
      </c>
      <c r="N34" s="1411">
        <v>1</v>
      </c>
      <c r="O34" s="1411">
        <v>1</v>
      </c>
      <c r="P34" s="1412">
        <v>2</v>
      </c>
    </row>
    <row r="35" spans="1:16" ht="28.2" thickBot="1" x14ac:dyDescent="0.3">
      <c r="A35" s="2847"/>
      <c r="B35" s="2784"/>
      <c r="C35" s="2837"/>
      <c r="D35" s="2837"/>
      <c r="E35" s="3555"/>
      <c r="F35" s="1482"/>
      <c r="G35" s="2951"/>
      <c r="H35" s="1364" t="s">
        <v>7</v>
      </c>
      <c r="I35" s="1365">
        <f>SUM(I30:I34)</f>
        <v>109.4</v>
      </c>
      <c r="J35" s="1365">
        <f>SUM(J30:J34)</f>
        <v>53</v>
      </c>
      <c r="K35" s="1365">
        <f>SUM(K30:K34)</f>
        <v>56</v>
      </c>
      <c r="L35" s="1413" t="s">
        <v>718</v>
      </c>
      <c r="M35" s="1414" t="s">
        <v>69</v>
      </c>
      <c r="N35" s="1415">
        <v>3</v>
      </c>
      <c r="O35" s="1415">
        <v>3</v>
      </c>
      <c r="P35" s="1416">
        <v>4</v>
      </c>
    </row>
    <row r="36" spans="1:16" ht="41.4" x14ac:dyDescent="0.25">
      <c r="A36" s="2845" t="s">
        <v>6</v>
      </c>
      <c r="B36" s="2782" t="s">
        <v>8</v>
      </c>
      <c r="C36" s="2835" t="s">
        <v>8</v>
      </c>
      <c r="D36" s="2835"/>
      <c r="E36" s="1417" t="s">
        <v>719</v>
      </c>
      <c r="F36" s="3556" t="s">
        <v>62</v>
      </c>
      <c r="G36" s="2949" t="s">
        <v>240</v>
      </c>
      <c r="H36" s="1372" t="s">
        <v>48</v>
      </c>
      <c r="I36" s="1418">
        <v>0</v>
      </c>
      <c r="J36" s="1419"/>
      <c r="K36" s="1420"/>
      <c r="L36" s="1421" t="s">
        <v>720</v>
      </c>
      <c r="M36" s="180" t="s">
        <v>69</v>
      </c>
      <c r="N36" s="1239">
        <v>1</v>
      </c>
      <c r="O36" s="1239">
        <v>2</v>
      </c>
      <c r="P36" s="1399">
        <v>2</v>
      </c>
    </row>
    <row r="37" spans="1:16" ht="27.6" x14ac:dyDescent="0.25">
      <c r="A37" s="2846"/>
      <c r="B37" s="2783"/>
      <c r="C37" s="2836"/>
      <c r="D37" s="2836"/>
      <c r="E37" s="291"/>
      <c r="F37" s="3557"/>
      <c r="G37" s="2950"/>
      <c r="H37" s="1404"/>
      <c r="I37" s="476"/>
      <c r="J37" s="1378"/>
      <c r="K37" s="476"/>
      <c r="L37" s="1422" t="s">
        <v>721</v>
      </c>
      <c r="M37" s="1423" t="s">
        <v>636</v>
      </c>
      <c r="N37" s="1012">
        <v>15</v>
      </c>
      <c r="O37" s="1012">
        <v>25</v>
      </c>
      <c r="P37" s="1402">
        <v>35</v>
      </c>
    </row>
    <row r="38" spans="1:16" ht="23.4" customHeight="1" x14ac:dyDescent="0.25">
      <c r="A38" s="2846"/>
      <c r="B38" s="2783"/>
      <c r="C38" s="2836"/>
      <c r="D38" s="2836"/>
      <c r="E38" s="291"/>
      <c r="F38" s="3557"/>
      <c r="G38" s="2950"/>
      <c r="H38" s="1355"/>
      <c r="I38" s="476"/>
      <c r="J38" s="1378"/>
      <c r="K38" s="476"/>
      <c r="L38" s="1424" t="s">
        <v>722</v>
      </c>
      <c r="M38" s="351" t="s">
        <v>69</v>
      </c>
      <c r="N38" s="1425">
        <v>1</v>
      </c>
      <c r="O38" s="1425"/>
      <c r="P38" s="365"/>
    </row>
    <row r="39" spans="1:16" ht="41.4" x14ac:dyDescent="0.25">
      <c r="A39" s="2846"/>
      <c r="B39" s="2783"/>
      <c r="C39" s="2836"/>
      <c r="D39" s="2836"/>
      <c r="E39" s="291"/>
      <c r="F39" s="3557"/>
      <c r="G39" s="2950"/>
      <c r="H39" s="1355"/>
      <c r="I39" s="476"/>
      <c r="J39" s="1378"/>
      <c r="K39" s="476"/>
      <c r="L39" s="1359" t="s">
        <v>723</v>
      </c>
      <c r="M39" s="1426" t="s">
        <v>724</v>
      </c>
      <c r="N39" s="1427" t="s">
        <v>725</v>
      </c>
      <c r="O39" s="1427" t="s">
        <v>726</v>
      </c>
      <c r="P39" s="1428" t="s">
        <v>727</v>
      </c>
    </row>
    <row r="40" spans="1:16" ht="27.6" x14ac:dyDescent="0.25">
      <c r="A40" s="2846"/>
      <c r="B40" s="2783"/>
      <c r="C40" s="2836"/>
      <c r="D40" s="2836"/>
      <c r="E40" s="291"/>
      <c r="F40" s="3557"/>
      <c r="G40" s="2950"/>
      <c r="H40" s="1404"/>
      <c r="I40" s="1356"/>
      <c r="J40" s="1357"/>
      <c r="K40" s="1356"/>
      <c r="L40" s="1011" t="s">
        <v>728</v>
      </c>
      <c r="M40" s="1423" t="s">
        <v>636</v>
      </c>
      <c r="N40" s="1429" t="s">
        <v>729</v>
      </c>
      <c r="O40" s="1429" t="s">
        <v>730</v>
      </c>
      <c r="P40" s="1430" t="s">
        <v>731</v>
      </c>
    </row>
    <row r="41" spans="1:16" ht="33.6" customHeight="1" x14ac:dyDescent="0.25">
      <c r="A41" s="2846"/>
      <c r="B41" s="2783"/>
      <c r="C41" s="2836"/>
      <c r="D41" s="2836"/>
      <c r="E41" s="291"/>
      <c r="F41" s="3557"/>
      <c r="G41" s="2950"/>
      <c r="H41" s="1431"/>
      <c r="I41" s="1432"/>
      <c r="J41" s="1433"/>
      <c r="K41" s="1385"/>
      <c r="L41" s="1434" t="s">
        <v>732</v>
      </c>
      <c r="M41" s="1435" t="s">
        <v>71</v>
      </c>
      <c r="N41" s="1425">
        <v>1</v>
      </c>
      <c r="O41" s="1425">
        <v>3</v>
      </c>
      <c r="P41" s="365">
        <v>5</v>
      </c>
    </row>
    <row r="42" spans="1:16" ht="16.95" customHeight="1" thickBot="1" x14ac:dyDescent="0.3">
      <c r="A42" s="2847"/>
      <c r="B42" s="2784"/>
      <c r="C42" s="2837"/>
      <c r="D42" s="2837"/>
      <c r="E42" s="1436"/>
      <c r="F42" s="3558"/>
      <c r="G42" s="2951"/>
      <c r="H42" s="1437" t="s">
        <v>7</v>
      </c>
      <c r="I42" s="1390"/>
      <c r="J42" s="1390"/>
      <c r="K42" s="1390"/>
      <c r="L42" s="1438"/>
      <c r="M42" s="1439"/>
      <c r="N42" s="1440"/>
      <c r="O42" s="1440"/>
      <c r="P42" s="1441"/>
    </row>
    <row r="43" spans="1:16" ht="13.8" x14ac:dyDescent="0.25">
      <c r="A43" s="2905" t="s">
        <v>6</v>
      </c>
      <c r="B43" s="2908" t="s">
        <v>8</v>
      </c>
      <c r="C43" s="3559" t="s">
        <v>49</v>
      </c>
      <c r="D43" s="994"/>
      <c r="E43" s="2947" t="s">
        <v>733</v>
      </c>
      <c r="F43" s="3556" t="s">
        <v>62</v>
      </c>
      <c r="G43" s="2949" t="s">
        <v>240</v>
      </c>
      <c r="H43" s="1372" t="s">
        <v>48</v>
      </c>
      <c r="I43" s="477"/>
      <c r="J43" s="1349"/>
      <c r="K43" s="1350"/>
      <c r="L43" s="1351" t="s">
        <v>812</v>
      </c>
      <c r="M43" s="1352"/>
      <c r="N43" s="1353" t="s">
        <v>66</v>
      </c>
      <c r="O43" s="1353"/>
      <c r="P43" s="1354"/>
    </row>
    <row r="44" spans="1:16" ht="13.8" x14ac:dyDescent="0.25">
      <c r="A44" s="2906"/>
      <c r="B44" s="2783"/>
      <c r="C44" s="3560"/>
      <c r="D44" s="995"/>
      <c r="E44" s="3562"/>
      <c r="F44" s="3557"/>
      <c r="G44" s="2950"/>
      <c r="H44" s="1355" t="s">
        <v>56</v>
      </c>
      <c r="I44" s="1356">
        <v>5.5</v>
      </c>
      <c r="J44" s="1357"/>
      <c r="K44" s="1358"/>
      <c r="L44" s="1359"/>
      <c r="M44" s="1360"/>
      <c r="N44" s="1361"/>
      <c r="O44" s="1361"/>
      <c r="P44" s="1362"/>
    </row>
    <row r="45" spans="1:16" ht="14.4" thickBot="1" x14ac:dyDescent="0.3">
      <c r="A45" s="2907"/>
      <c r="B45" s="2909"/>
      <c r="C45" s="3561"/>
      <c r="D45" s="1479"/>
      <c r="E45" s="3563"/>
      <c r="F45" s="3558"/>
      <c r="G45" s="2951"/>
      <c r="H45" s="1364" t="s">
        <v>7</v>
      </c>
      <c r="I45" s="1365">
        <f>SUM(I43:I44)</f>
        <v>5.5</v>
      </c>
      <c r="J45" s="1365">
        <f>SUM(J43:J44)</f>
        <v>0</v>
      </c>
      <c r="K45" s="1365">
        <f>SUM(K43:K44)</f>
        <v>0</v>
      </c>
      <c r="L45" s="1366"/>
      <c r="M45" s="1367"/>
      <c r="N45" s="1370"/>
      <c r="O45" s="1370"/>
      <c r="P45" s="1371"/>
    </row>
    <row r="46" spans="1:16" ht="14.4" thickBot="1" x14ac:dyDescent="0.3">
      <c r="A46" s="200" t="s">
        <v>6</v>
      </c>
      <c r="B46" s="1392" t="s">
        <v>8</v>
      </c>
      <c r="C46" s="3529" t="s">
        <v>31</v>
      </c>
      <c r="D46" s="3529"/>
      <c r="E46" s="3529"/>
      <c r="F46" s="3529"/>
      <c r="G46" s="3530"/>
      <c r="H46" s="1393" t="s">
        <v>7</v>
      </c>
      <c r="I46" s="1394">
        <f>I35+I42+I45</f>
        <v>114.9</v>
      </c>
      <c r="J46" s="1394">
        <f>J35+J42</f>
        <v>53</v>
      </c>
      <c r="K46" s="1394">
        <f>K35+K42</f>
        <v>56</v>
      </c>
      <c r="L46" s="3531"/>
      <c r="M46" s="3532"/>
      <c r="N46" s="3532"/>
      <c r="O46" s="3532"/>
      <c r="P46" s="3533"/>
    </row>
    <row r="47" spans="1:16" ht="36" customHeight="1" thickBot="1" x14ac:dyDescent="0.3">
      <c r="A47" s="196" t="s">
        <v>6</v>
      </c>
      <c r="B47" s="1442" t="s">
        <v>49</v>
      </c>
      <c r="C47" s="3543" t="s">
        <v>734</v>
      </c>
      <c r="D47" s="3544"/>
      <c r="E47" s="3544"/>
      <c r="F47" s="3544"/>
      <c r="G47" s="3544"/>
      <c r="H47" s="3544"/>
      <c r="I47" s="3545"/>
      <c r="J47" s="3545"/>
      <c r="K47" s="3545"/>
      <c r="L47" s="3545"/>
      <c r="M47" s="3545"/>
      <c r="N47" s="3545"/>
      <c r="O47" s="3545"/>
      <c r="P47" s="3546"/>
    </row>
    <row r="48" spans="1:16" ht="13.8" x14ac:dyDescent="0.25">
      <c r="A48" s="2845" t="s">
        <v>6</v>
      </c>
      <c r="B48" s="2782" t="s">
        <v>49</v>
      </c>
      <c r="C48" s="2782" t="s">
        <v>6</v>
      </c>
      <c r="D48" s="3553"/>
      <c r="E48" s="2933" t="s">
        <v>735</v>
      </c>
      <c r="F48" s="3547">
        <v>288724610</v>
      </c>
      <c r="G48" s="3550" t="s">
        <v>83</v>
      </c>
      <c r="H48" s="1443" t="s">
        <v>48</v>
      </c>
      <c r="I48" s="1444">
        <v>30</v>
      </c>
      <c r="J48" s="1445">
        <v>32</v>
      </c>
      <c r="K48" s="1446">
        <v>34</v>
      </c>
      <c r="L48" s="1447" t="s">
        <v>736</v>
      </c>
      <c r="M48" s="1448" t="s">
        <v>69</v>
      </c>
      <c r="N48" s="1338">
        <v>30</v>
      </c>
      <c r="O48" s="1338">
        <v>32</v>
      </c>
      <c r="P48" s="1449">
        <v>34</v>
      </c>
    </row>
    <row r="49" spans="1:16" ht="14.4" thickBot="1" x14ac:dyDescent="0.3">
      <c r="A49" s="2846"/>
      <c r="B49" s="2783"/>
      <c r="C49" s="2783"/>
      <c r="D49" s="3554"/>
      <c r="E49" s="2934"/>
      <c r="F49" s="3548"/>
      <c r="G49" s="3551"/>
      <c r="H49" s="1450"/>
      <c r="I49" s="1451"/>
      <c r="J49" s="1452"/>
      <c r="K49" s="1453"/>
      <c r="L49" s="1454"/>
      <c r="M49" s="1455"/>
      <c r="N49" s="1455"/>
      <c r="O49" s="1455"/>
      <c r="P49" s="349"/>
    </row>
    <row r="50" spans="1:16" ht="14.4" thickBot="1" x14ac:dyDescent="0.3">
      <c r="A50" s="2847"/>
      <c r="B50" s="2784"/>
      <c r="C50" s="2784"/>
      <c r="D50" s="3554"/>
      <c r="E50" s="3555"/>
      <c r="F50" s="3549"/>
      <c r="G50" s="3552"/>
      <c r="H50" s="1456" t="s">
        <v>7</v>
      </c>
      <c r="I50" s="1365">
        <f>I48*1</f>
        <v>30</v>
      </c>
      <c r="J50" s="1365">
        <f t="shared" ref="J50:K50" si="0">J48*1</f>
        <v>32</v>
      </c>
      <c r="K50" s="1365">
        <f t="shared" si="0"/>
        <v>34</v>
      </c>
      <c r="L50" s="1457"/>
      <c r="M50" s="1458"/>
      <c r="N50" s="1458"/>
      <c r="O50" s="1458"/>
      <c r="P50" s="1459"/>
    </row>
    <row r="51" spans="1:16" ht="14.4" thickBot="1" x14ac:dyDescent="0.3">
      <c r="A51" s="200" t="s">
        <v>6</v>
      </c>
      <c r="B51" s="1392" t="s">
        <v>49</v>
      </c>
      <c r="C51" s="3528" t="s">
        <v>31</v>
      </c>
      <c r="D51" s="3529"/>
      <c r="E51" s="3529"/>
      <c r="F51" s="3529"/>
      <c r="G51" s="3530"/>
      <c r="H51" s="1393" t="s">
        <v>7</v>
      </c>
      <c r="I51" s="1394">
        <f>I50*1</f>
        <v>30</v>
      </c>
      <c r="J51" s="1394">
        <f t="shared" ref="J51:K51" si="1">J50*1</f>
        <v>32</v>
      </c>
      <c r="K51" s="1394">
        <f t="shared" si="1"/>
        <v>34</v>
      </c>
      <c r="L51" s="3531"/>
      <c r="M51" s="3532"/>
      <c r="N51" s="3532"/>
      <c r="O51" s="3532"/>
      <c r="P51" s="3533"/>
    </row>
    <row r="52" spans="1:16" ht="14.4" thickBot="1" x14ac:dyDescent="0.3">
      <c r="A52" s="1460" t="s">
        <v>6</v>
      </c>
      <c r="B52" s="3534" t="s">
        <v>75</v>
      </c>
      <c r="C52" s="3535"/>
      <c r="D52" s="3535"/>
      <c r="E52" s="3535"/>
      <c r="F52" s="3535"/>
      <c r="G52" s="3535"/>
      <c r="H52" s="3536"/>
      <c r="I52" s="1461">
        <f>I26+I46+I51</f>
        <v>189.9</v>
      </c>
      <c r="J52" s="1461">
        <f>J26+J46+J51</f>
        <v>133</v>
      </c>
      <c r="K52" s="1461">
        <f>K26+K46+K51</f>
        <v>141</v>
      </c>
      <c r="L52" s="1462"/>
      <c r="M52" s="1462"/>
      <c r="N52" s="1462"/>
      <c r="O52" s="1462"/>
      <c r="P52" s="1463"/>
    </row>
    <row r="53" spans="1:16" ht="14.4" thickBot="1" x14ac:dyDescent="0.3">
      <c r="A53" s="3537" t="s">
        <v>9</v>
      </c>
      <c r="B53" s="3538"/>
      <c r="C53" s="3538"/>
      <c r="D53" s="3538"/>
      <c r="E53" s="3538"/>
      <c r="F53" s="3538"/>
      <c r="G53" s="3538"/>
      <c r="H53" s="3539"/>
      <c r="I53" s="1464">
        <f>I52*1</f>
        <v>189.9</v>
      </c>
      <c r="J53" s="1465">
        <f>J52*1</f>
        <v>133</v>
      </c>
      <c r="K53" s="1465">
        <f>K52*1</f>
        <v>141</v>
      </c>
      <c r="L53" s="3540"/>
      <c r="M53" s="3541"/>
      <c r="N53" s="3541"/>
      <c r="O53" s="3541"/>
      <c r="P53" s="3542"/>
    </row>
    <row r="54" spans="1:16" ht="13.8" x14ac:dyDescent="0.25">
      <c r="A54" s="132" t="s">
        <v>395</v>
      </c>
      <c r="B54" s="132"/>
      <c r="C54" s="132"/>
      <c r="D54" s="132"/>
      <c r="E54" s="132"/>
      <c r="F54" s="132"/>
      <c r="G54" s="132"/>
      <c r="H54" s="132"/>
      <c r="I54" s="132"/>
      <c r="J54" s="132"/>
      <c r="K54" s="132"/>
      <c r="L54" s="132"/>
      <c r="M54" s="475"/>
      <c r="N54" s="1483"/>
      <c r="O54" s="1483"/>
      <c r="P54" s="1483"/>
    </row>
    <row r="55" spans="1:16" ht="16.2" thickBot="1" x14ac:dyDescent="0.3">
      <c r="A55" s="1470"/>
      <c r="B55" s="1470"/>
      <c r="C55" s="1470"/>
      <c r="D55" s="1470"/>
      <c r="E55" s="3001" t="s">
        <v>10</v>
      </c>
      <c r="F55" s="3001"/>
      <c r="G55" s="3001"/>
      <c r="H55" s="3001"/>
      <c r="I55" s="3001"/>
      <c r="J55" s="3001"/>
      <c r="K55" s="3001"/>
      <c r="L55" s="1484"/>
      <c r="M55" s="1484"/>
      <c r="N55" s="1470"/>
      <c r="O55" s="1470"/>
      <c r="P55" s="1470"/>
    </row>
    <row r="56" spans="1:16" ht="39" customHeight="1" thickBot="1" x14ac:dyDescent="0.3">
      <c r="A56" s="1466"/>
      <c r="B56" s="1466"/>
      <c r="C56" s="1466"/>
      <c r="D56" s="1466"/>
      <c r="E56" s="1200"/>
      <c r="F56" s="1201"/>
      <c r="G56" s="1201"/>
      <c r="H56" s="1485"/>
      <c r="I56" s="1544" t="s">
        <v>679</v>
      </c>
      <c r="J56" s="1545" t="s">
        <v>77</v>
      </c>
      <c r="K56" s="1544" t="s">
        <v>680</v>
      </c>
      <c r="L56" s="1466"/>
      <c r="M56" s="1466"/>
      <c r="N56" s="1466"/>
      <c r="O56" s="1466"/>
      <c r="P56" s="1466"/>
    </row>
    <row r="57" spans="1:16" ht="13.8" thickBot="1" x14ac:dyDescent="0.3">
      <c r="A57" s="1466"/>
      <c r="B57" s="1466"/>
      <c r="C57" s="1466"/>
      <c r="D57" s="1466"/>
      <c r="E57" s="3079" t="s">
        <v>33</v>
      </c>
      <c r="F57" s="3080"/>
      <c r="G57" s="3080"/>
      <c r="H57" s="3081"/>
      <c r="I57" s="1546">
        <f>SUM(I58:I70)</f>
        <v>189.9</v>
      </c>
      <c r="J57" s="1546">
        <f t="shared" ref="J57:K57" si="2">SUM(J58:J70)</f>
        <v>133</v>
      </c>
      <c r="K57" s="1546">
        <f t="shared" si="2"/>
        <v>141</v>
      </c>
      <c r="L57" s="1468"/>
      <c r="M57" s="1466"/>
      <c r="N57" s="1466"/>
      <c r="O57" s="1466"/>
      <c r="P57" s="1466"/>
    </row>
    <row r="58" spans="1:16" x14ac:dyDescent="0.25">
      <c r="A58" s="1466"/>
      <c r="B58" s="1466"/>
      <c r="C58" s="1466"/>
      <c r="D58" s="1466"/>
      <c r="E58" s="3070" t="s">
        <v>39</v>
      </c>
      <c r="F58" s="3071"/>
      <c r="G58" s="3071"/>
      <c r="H58" s="3072"/>
      <c r="I58" s="1547">
        <v>125</v>
      </c>
      <c r="J58" s="1548">
        <v>133</v>
      </c>
      <c r="K58" s="1547">
        <v>141</v>
      </c>
      <c r="L58" s="1466"/>
      <c r="M58" s="1466"/>
      <c r="N58" s="1466"/>
      <c r="O58" s="1466"/>
      <c r="P58" s="1466"/>
    </row>
    <row r="59" spans="1:16" ht="24" customHeight="1" x14ac:dyDescent="0.25">
      <c r="A59" s="1466"/>
      <c r="B59" s="1466"/>
      <c r="C59" s="1466"/>
      <c r="D59" s="1466"/>
      <c r="E59" s="3070" t="s">
        <v>1012</v>
      </c>
      <c r="F59" s="3071"/>
      <c r="G59" s="3071"/>
      <c r="H59" s="3072"/>
      <c r="I59" s="2457"/>
      <c r="J59" s="2458"/>
      <c r="K59" s="2457"/>
      <c r="L59" s="1466"/>
      <c r="M59" s="1466"/>
      <c r="N59" s="1466"/>
      <c r="O59" s="1466"/>
      <c r="P59" s="1466"/>
    </row>
    <row r="60" spans="1:16" x14ac:dyDescent="0.25">
      <c r="A60" s="1466"/>
      <c r="B60" s="1466"/>
      <c r="C60" s="1466"/>
      <c r="D60" s="1466"/>
      <c r="E60" s="3070" t="s">
        <v>40</v>
      </c>
      <c r="F60" s="3071"/>
      <c r="G60" s="3071"/>
      <c r="H60" s="3072"/>
      <c r="I60" s="1549"/>
      <c r="J60" s="1550"/>
      <c r="K60" s="1549"/>
      <c r="L60" s="1466"/>
      <c r="M60" s="1466"/>
      <c r="N60" s="1466"/>
      <c r="O60" s="1466"/>
      <c r="P60" s="1466"/>
    </row>
    <row r="61" spans="1:16" x14ac:dyDescent="0.25">
      <c r="A61" s="1466"/>
      <c r="B61" s="1466"/>
      <c r="C61" s="1466"/>
      <c r="D61" s="1466"/>
      <c r="E61" s="3070" t="s">
        <v>41</v>
      </c>
      <c r="F61" s="3071"/>
      <c r="G61" s="3071"/>
      <c r="H61" s="3072"/>
      <c r="I61" s="2535">
        <v>64.900000000000006</v>
      </c>
      <c r="J61" s="1550"/>
      <c r="K61" s="1549"/>
      <c r="L61" s="1466"/>
      <c r="M61" s="1466"/>
      <c r="N61" s="1466"/>
      <c r="O61" s="1466"/>
      <c r="P61" s="1466"/>
    </row>
    <row r="62" spans="1:16" ht="28.8" customHeight="1" x14ac:dyDescent="0.25">
      <c r="A62" s="1466"/>
      <c r="B62" s="1466"/>
      <c r="C62" s="1466"/>
      <c r="D62" s="1466"/>
      <c r="E62" s="3070" t="s">
        <v>42</v>
      </c>
      <c r="F62" s="3071"/>
      <c r="G62" s="3071"/>
      <c r="H62" s="3072"/>
      <c r="I62" s="1549"/>
      <c r="J62" s="1550"/>
      <c r="K62" s="1549"/>
      <c r="L62" s="1466"/>
      <c r="M62" s="1466"/>
      <c r="N62" s="1466"/>
      <c r="O62" s="1466"/>
      <c r="P62" s="1466"/>
    </row>
    <row r="63" spans="1:16" x14ac:dyDescent="0.25">
      <c r="A63" s="1466"/>
      <c r="B63" s="1466"/>
      <c r="C63" s="1466"/>
      <c r="D63" s="1466"/>
      <c r="E63" s="3073" t="s">
        <v>43</v>
      </c>
      <c r="F63" s="3074"/>
      <c r="G63" s="3074"/>
      <c r="H63" s="3075"/>
      <c r="I63" s="1551"/>
      <c r="J63" s="1552"/>
      <c r="K63" s="1551"/>
      <c r="L63" s="1466"/>
      <c r="M63" s="1466"/>
      <c r="N63" s="1466"/>
      <c r="O63" s="1466"/>
      <c r="P63" s="1466"/>
    </row>
    <row r="64" spans="1:16" x14ac:dyDescent="0.25">
      <c r="A64" s="1466"/>
      <c r="B64" s="1466"/>
      <c r="C64" s="1466"/>
      <c r="D64" s="1466"/>
      <c r="E64" s="1024" t="s">
        <v>44</v>
      </c>
      <c r="F64" s="1025"/>
      <c r="G64" s="1025"/>
      <c r="H64" s="1027"/>
      <c r="I64" s="1549"/>
      <c r="J64" s="1550"/>
      <c r="K64" s="1549"/>
      <c r="L64" s="1466"/>
      <c r="M64" s="1466"/>
      <c r="N64" s="1466"/>
      <c r="O64" s="1466"/>
      <c r="P64" s="1466"/>
    </row>
    <row r="65" spans="1:16" ht="26.4" customHeight="1" x14ac:dyDescent="0.25">
      <c r="A65" s="1466"/>
      <c r="B65" s="1466"/>
      <c r="C65" s="1466"/>
      <c r="D65" s="1466"/>
      <c r="E65" s="3070" t="s">
        <v>63</v>
      </c>
      <c r="F65" s="3071"/>
      <c r="G65" s="3071"/>
      <c r="H65" s="3072"/>
      <c r="I65" s="1549"/>
      <c r="J65" s="1550"/>
      <c r="K65" s="1549"/>
      <c r="L65" s="1466"/>
      <c r="M65" s="1466"/>
      <c r="N65" s="1469"/>
      <c r="O65" s="1469"/>
      <c r="P65" s="1469"/>
    </row>
    <row r="66" spans="1:16" ht="22.8" customHeight="1" x14ac:dyDescent="0.25">
      <c r="A66" s="1466"/>
      <c r="B66" s="1466"/>
      <c r="C66" s="1466"/>
      <c r="D66" s="1466"/>
      <c r="E66" s="3070" t="s">
        <v>64</v>
      </c>
      <c r="F66" s="3071"/>
      <c r="G66" s="3071"/>
      <c r="H66" s="3072"/>
      <c r="I66" s="1553"/>
      <c r="J66" s="1554"/>
      <c r="K66" s="1553"/>
      <c r="L66" s="1466"/>
      <c r="M66" s="1466"/>
      <c r="N66" s="1466"/>
      <c r="O66" s="1466"/>
      <c r="P66" s="1466"/>
    </row>
    <row r="67" spans="1:16" x14ac:dyDescent="0.25">
      <c r="A67" s="1466"/>
      <c r="B67" s="1466"/>
      <c r="C67" s="1466"/>
      <c r="D67" s="1466"/>
      <c r="E67" s="3070" t="s">
        <v>47</v>
      </c>
      <c r="F67" s="3071"/>
      <c r="G67" s="3071"/>
      <c r="H67" s="3072"/>
      <c r="I67" s="1553"/>
      <c r="J67" s="1554"/>
      <c r="K67" s="1553"/>
      <c r="L67" s="1466"/>
      <c r="M67" s="1466"/>
      <c r="N67" s="1466"/>
      <c r="O67" s="1466"/>
      <c r="P67" s="1466"/>
    </row>
    <row r="68" spans="1:16" x14ac:dyDescent="0.25">
      <c r="A68" s="1466"/>
      <c r="B68" s="1466"/>
      <c r="C68" s="1466"/>
      <c r="D68" s="1466"/>
      <c r="E68" s="3070" t="s">
        <v>45</v>
      </c>
      <c r="F68" s="3071"/>
      <c r="G68" s="3071"/>
      <c r="H68" s="3072"/>
      <c r="I68" s="1553"/>
      <c r="J68" s="1554"/>
      <c r="K68" s="1553"/>
      <c r="L68" s="1466"/>
      <c r="M68" s="1466"/>
      <c r="N68" s="1466"/>
      <c r="O68" s="1466"/>
      <c r="P68" s="1466"/>
    </row>
    <row r="69" spans="1:16" x14ac:dyDescent="0.25">
      <c r="A69" s="1471"/>
      <c r="B69" s="1471"/>
      <c r="C69" s="1471"/>
      <c r="D69" s="1471"/>
      <c r="E69" s="3070" t="s">
        <v>65</v>
      </c>
      <c r="F69" s="3071"/>
      <c r="G69" s="3071"/>
      <c r="H69" s="3072"/>
      <c r="I69" s="1549"/>
      <c r="J69" s="1550"/>
      <c r="K69" s="1549"/>
      <c r="L69" s="1466"/>
      <c r="M69" s="1466"/>
      <c r="N69" s="1471"/>
      <c r="O69" s="1471"/>
      <c r="P69" s="1471"/>
    </row>
    <row r="70" spans="1:16" ht="27.6" customHeight="1" thickBot="1" x14ac:dyDescent="0.3">
      <c r="A70" s="1471"/>
      <c r="B70" s="1471"/>
      <c r="C70" s="1471"/>
      <c r="D70" s="1471"/>
      <c r="E70" s="3002" t="s">
        <v>880</v>
      </c>
      <c r="F70" s="3003"/>
      <c r="G70" s="3003"/>
      <c r="H70" s="3004"/>
      <c r="I70" s="2459"/>
      <c r="J70" s="2460"/>
      <c r="K70" s="2459"/>
      <c r="L70" s="1466"/>
      <c r="M70" s="1466"/>
      <c r="N70" s="1471"/>
      <c r="O70" s="1471"/>
      <c r="P70" s="1471"/>
    </row>
    <row r="71" spans="1:16" ht="13.8" thickBot="1" x14ac:dyDescent="0.3">
      <c r="A71" s="1471"/>
      <c r="B71" s="1471"/>
      <c r="C71" s="1471"/>
      <c r="D71" s="1471"/>
      <c r="E71" s="3005" t="s">
        <v>34</v>
      </c>
      <c r="F71" s="3006"/>
      <c r="G71" s="3006"/>
      <c r="H71" s="3006"/>
      <c r="I71" s="1486"/>
      <c r="J71" s="2461"/>
      <c r="K71" s="1486"/>
      <c r="L71" s="1466"/>
      <c r="M71" s="1466"/>
      <c r="N71" s="1471"/>
      <c r="O71" s="1471"/>
      <c r="P71" s="1471"/>
    </row>
    <row r="72" spans="1:16" ht="13.8" thickBot="1" x14ac:dyDescent="0.3">
      <c r="A72" s="1471"/>
      <c r="B72" s="1471"/>
      <c r="C72" s="1471"/>
      <c r="D72" s="1471"/>
      <c r="E72" s="2978" t="s">
        <v>682</v>
      </c>
      <c r="F72" s="2979"/>
      <c r="G72" s="2979"/>
      <c r="H72" s="2980"/>
      <c r="I72" s="1487"/>
      <c r="J72" s="2462"/>
      <c r="K72" s="1487"/>
      <c r="L72" s="1471"/>
      <c r="M72" s="1471"/>
      <c r="N72" s="1471"/>
      <c r="O72" s="1471"/>
      <c r="P72" s="1471"/>
    </row>
    <row r="73" spans="1:16" ht="13.8" thickBot="1" x14ac:dyDescent="0.3">
      <c r="A73" s="377"/>
      <c r="B73" s="377"/>
      <c r="C73" s="377"/>
      <c r="D73" s="377"/>
      <c r="E73" s="2981"/>
      <c r="F73" s="2982"/>
      <c r="G73" s="2982"/>
      <c r="H73" s="2983"/>
      <c r="I73" s="1028"/>
      <c r="J73" s="2224"/>
      <c r="K73" s="1028"/>
      <c r="L73" s="377"/>
      <c r="M73" s="377"/>
      <c r="N73" s="377"/>
      <c r="O73" s="377"/>
      <c r="P73" s="377"/>
    </row>
  </sheetData>
  <mergeCells count="94">
    <mergeCell ref="L5:P5"/>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A48:A50"/>
    <mergeCell ref="B48:B50"/>
    <mergeCell ref="C48:C50"/>
    <mergeCell ref="D48:D50"/>
    <mergeCell ref="E48:E50"/>
    <mergeCell ref="E62:H62"/>
    <mergeCell ref="E59:H59"/>
    <mergeCell ref="C46:G46"/>
    <mergeCell ref="L46:P46"/>
    <mergeCell ref="C47:P47"/>
    <mergeCell ref="F48:F50"/>
    <mergeCell ref="G48:G50"/>
    <mergeCell ref="E55:K55"/>
    <mergeCell ref="E57:H57"/>
    <mergeCell ref="E58:H58"/>
    <mergeCell ref="E60:H60"/>
    <mergeCell ref="E61:H61"/>
    <mergeCell ref="E70:H70"/>
    <mergeCell ref="L1:O1"/>
    <mergeCell ref="E72:H72"/>
    <mergeCell ref="E73:H73"/>
    <mergeCell ref="E65:H65"/>
    <mergeCell ref="E66:H66"/>
    <mergeCell ref="E67:H67"/>
    <mergeCell ref="E68:H68"/>
    <mergeCell ref="E69:H69"/>
    <mergeCell ref="E71:H71"/>
    <mergeCell ref="E63:H63"/>
    <mergeCell ref="C51:G51"/>
    <mergeCell ref="L51:P51"/>
    <mergeCell ref="B52:H52"/>
    <mergeCell ref="A53:H53"/>
    <mergeCell ref="L53:P53"/>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workbookViewId="0">
      <selection activeCell="A3" sqref="A3:P3"/>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44.4" customHeight="1" x14ac:dyDescent="0.25">
      <c r="L1" s="2649" t="s">
        <v>972</v>
      </c>
      <c r="M1" s="2649"/>
      <c r="N1" s="2649"/>
      <c r="O1" s="2649"/>
      <c r="P1" s="466"/>
      <c r="Q1" s="79"/>
    </row>
    <row r="2" spans="1:19" ht="13.95" customHeight="1" x14ac:dyDescent="0.25">
      <c r="A2" s="3220" t="s">
        <v>804</v>
      </c>
      <c r="B2" s="3220"/>
      <c r="C2" s="3220"/>
      <c r="D2" s="3220"/>
      <c r="E2" s="3220"/>
      <c r="F2" s="3220"/>
      <c r="G2" s="3220"/>
      <c r="H2" s="3220"/>
      <c r="I2" s="3220"/>
      <c r="J2" s="3220"/>
      <c r="K2" s="3220"/>
      <c r="L2" s="3220"/>
      <c r="M2" s="3220"/>
      <c r="N2" s="3220"/>
      <c r="O2" s="866"/>
      <c r="P2" s="866"/>
    </row>
    <row r="3" spans="1:19" ht="13.8" x14ac:dyDescent="0.25">
      <c r="A3" s="2670" t="s">
        <v>35</v>
      </c>
      <c r="B3" s="2670"/>
      <c r="C3" s="2670"/>
      <c r="D3" s="2670"/>
      <c r="E3" s="2670"/>
      <c r="F3" s="2670"/>
      <c r="G3" s="2670"/>
      <c r="H3" s="2670"/>
      <c r="I3" s="2670"/>
      <c r="J3" s="2670"/>
      <c r="K3" s="2670"/>
      <c r="L3" s="2670"/>
      <c r="M3" s="2670"/>
      <c r="N3" s="2670"/>
      <c r="O3" s="2670"/>
      <c r="P3" s="2670"/>
    </row>
    <row r="4" spans="1:19" ht="16.2" thickBot="1" x14ac:dyDescent="0.3">
      <c r="A4" s="962"/>
      <c r="B4" s="962"/>
      <c r="C4" s="962"/>
      <c r="D4" s="962"/>
      <c r="E4" s="962"/>
      <c r="F4" s="962"/>
      <c r="G4" s="962"/>
      <c r="H4" s="962"/>
      <c r="I4" s="962"/>
      <c r="J4" s="962"/>
      <c r="K4" s="962"/>
      <c r="L4" s="15"/>
      <c r="M4" s="962"/>
      <c r="N4" s="16"/>
      <c r="O4" s="3130" t="s">
        <v>389</v>
      </c>
      <c r="P4" s="3130"/>
    </row>
    <row r="5" spans="1:19" ht="14.4" customHeight="1" thickBot="1" x14ac:dyDescent="0.3">
      <c r="A5" s="2664" t="s">
        <v>0</v>
      </c>
      <c r="B5" s="2664" t="s">
        <v>1</v>
      </c>
      <c r="C5" s="2667" t="s">
        <v>2</v>
      </c>
      <c r="D5" s="2664" t="s">
        <v>32</v>
      </c>
      <c r="E5" s="2759" t="s">
        <v>54</v>
      </c>
      <c r="F5" s="2661" t="s">
        <v>3</v>
      </c>
      <c r="G5" s="2667" t="s">
        <v>4</v>
      </c>
      <c r="H5" s="2661" t="s">
        <v>5</v>
      </c>
      <c r="I5" s="2708" t="s">
        <v>666</v>
      </c>
      <c r="J5" s="2661" t="s">
        <v>77</v>
      </c>
      <c r="K5" s="2661" t="s">
        <v>667</v>
      </c>
      <c r="L5" s="2671" t="s">
        <v>11</v>
      </c>
      <c r="M5" s="2672"/>
      <c r="N5" s="2672"/>
      <c r="O5" s="2672"/>
      <c r="P5" s="2673"/>
    </row>
    <row r="6" spans="1:19" ht="13.8" x14ac:dyDescent="0.25">
      <c r="A6" s="2665"/>
      <c r="B6" s="2665"/>
      <c r="C6" s="2668"/>
      <c r="D6" s="2665"/>
      <c r="E6" s="2760"/>
      <c r="F6" s="2662"/>
      <c r="G6" s="2668"/>
      <c r="H6" s="2662"/>
      <c r="I6" s="2709"/>
      <c r="J6" s="2662"/>
      <c r="K6" s="2662"/>
      <c r="L6" s="2674" t="s">
        <v>37</v>
      </c>
      <c r="M6" s="2681" t="s">
        <v>36</v>
      </c>
      <c r="N6" s="2717" t="s">
        <v>38</v>
      </c>
      <c r="O6" s="2717"/>
      <c r="P6" s="2718"/>
    </row>
    <row r="7" spans="1:19" ht="151.94999999999999" customHeight="1" thickBot="1" x14ac:dyDescent="0.3">
      <c r="A7" s="2666"/>
      <c r="B7" s="2666"/>
      <c r="C7" s="2669"/>
      <c r="D7" s="2666"/>
      <c r="E7" s="2761"/>
      <c r="F7" s="2663"/>
      <c r="G7" s="2669"/>
      <c r="H7" s="2663"/>
      <c r="I7" s="2710"/>
      <c r="J7" s="2663"/>
      <c r="K7" s="2663"/>
      <c r="L7" s="2675"/>
      <c r="M7" s="2682"/>
      <c r="N7" s="23" t="s">
        <v>668</v>
      </c>
      <c r="O7" s="23" t="s">
        <v>52</v>
      </c>
      <c r="P7" s="24" t="s">
        <v>669</v>
      </c>
    </row>
    <row r="8" spans="1:19" ht="14.4" thickBot="1" x14ac:dyDescent="0.3">
      <c r="A8" s="1206" t="s">
        <v>6</v>
      </c>
      <c r="B8" s="3636" t="s">
        <v>738</v>
      </c>
      <c r="C8" s="3637"/>
      <c r="D8" s="3637"/>
      <c r="E8" s="3637"/>
      <c r="F8" s="3637"/>
      <c r="G8" s="3637"/>
      <c r="H8" s="3637"/>
      <c r="I8" s="3637"/>
      <c r="J8" s="3637"/>
      <c r="K8" s="3637"/>
      <c r="L8" s="3637"/>
      <c r="M8" s="43"/>
      <c r="N8" s="1259"/>
      <c r="O8" s="1260"/>
      <c r="P8" s="1261"/>
    </row>
    <row r="9" spans="1:19" ht="22.2" customHeight="1" thickBot="1" x14ac:dyDescent="0.3">
      <c r="A9" s="1262"/>
      <c r="B9" s="961"/>
      <c r="C9" s="1489"/>
      <c r="D9" s="1489"/>
      <c r="E9" s="1490"/>
      <c r="F9" s="1489"/>
      <c r="G9" s="1489"/>
      <c r="H9" s="1489"/>
      <c r="I9" s="1489"/>
      <c r="J9" s="1489"/>
      <c r="K9" s="1491"/>
      <c r="L9" s="53" t="s">
        <v>178</v>
      </c>
      <c r="M9" s="44" t="s">
        <v>71</v>
      </c>
      <c r="N9" s="1223">
        <v>99.9</v>
      </c>
      <c r="O9" s="1223">
        <v>99.9</v>
      </c>
      <c r="P9" s="1492">
        <v>99.9</v>
      </c>
    </row>
    <row r="10" spans="1:19" ht="13.8" thickBot="1" x14ac:dyDescent="0.3">
      <c r="A10" s="919" t="s">
        <v>6</v>
      </c>
      <c r="B10" s="1214" t="s">
        <v>6</v>
      </c>
      <c r="C10" s="3650" t="s">
        <v>739</v>
      </c>
      <c r="D10" s="3651"/>
      <c r="E10" s="3651"/>
      <c r="F10" s="3651"/>
      <c r="G10" s="3651"/>
      <c r="H10" s="3651"/>
      <c r="I10" s="3651"/>
      <c r="J10" s="3651"/>
      <c r="K10" s="3651"/>
      <c r="L10" s="3651"/>
      <c r="M10" s="3651"/>
      <c r="N10" s="3651"/>
      <c r="O10" s="3651"/>
      <c r="P10" s="3652"/>
    </row>
    <row r="11" spans="1:19" ht="40.200000000000003" thickBot="1" x14ac:dyDescent="0.3">
      <c r="A11" s="1329"/>
      <c r="B11" s="1488"/>
      <c r="C11" s="3653"/>
      <c r="D11" s="3654"/>
      <c r="E11" s="3654"/>
      <c r="F11" s="3654"/>
      <c r="G11" s="3654"/>
      <c r="H11" s="3654"/>
      <c r="I11" s="3654"/>
      <c r="J11" s="3654"/>
      <c r="K11" s="3655"/>
      <c r="L11" s="971" t="s">
        <v>179</v>
      </c>
      <c r="M11" s="45" t="s">
        <v>71</v>
      </c>
      <c r="N11" s="913">
        <v>93</v>
      </c>
      <c r="O11" s="913">
        <v>95</v>
      </c>
      <c r="P11" s="914">
        <v>97</v>
      </c>
    </row>
    <row r="12" spans="1:19" ht="13.2" customHeight="1" x14ac:dyDescent="0.25">
      <c r="A12" s="3021" t="s">
        <v>6</v>
      </c>
      <c r="B12" s="3024" t="s">
        <v>6</v>
      </c>
      <c r="C12" s="3458" t="s">
        <v>6</v>
      </c>
      <c r="D12" s="925"/>
      <c r="E12" s="3082" t="s">
        <v>180</v>
      </c>
      <c r="F12" s="3622" t="s">
        <v>62</v>
      </c>
      <c r="G12" s="3586" t="s">
        <v>181</v>
      </c>
      <c r="H12" s="1498" t="s">
        <v>67</v>
      </c>
      <c r="I12" s="2550">
        <v>1914.8</v>
      </c>
      <c r="J12" s="1243">
        <v>1971</v>
      </c>
      <c r="K12" s="1243">
        <v>2070</v>
      </c>
      <c r="L12" s="1527" t="s">
        <v>182</v>
      </c>
      <c r="M12" s="1506" t="s">
        <v>81</v>
      </c>
      <c r="N12" s="1580" t="s">
        <v>742</v>
      </c>
      <c r="O12" s="1501" t="s">
        <v>743</v>
      </c>
      <c r="P12" s="1502" t="s">
        <v>744</v>
      </c>
    </row>
    <row r="13" spans="1:19" ht="26.4" x14ac:dyDescent="0.25">
      <c r="A13" s="3022"/>
      <c r="B13" s="3025"/>
      <c r="C13" s="3458"/>
      <c r="D13" s="925"/>
      <c r="E13" s="3083"/>
      <c r="F13" s="3606"/>
      <c r="G13" s="3587"/>
      <c r="H13" s="1210" t="s">
        <v>183</v>
      </c>
      <c r="I13" s="2611">
        <v>24617.9</v>
      </c>
      <c r="J13" s="1243">
        <v>25660</v>
      </c>
      <c r="K13" s="1243">
        <v>26940</v>
      </c>
      <c r="L13" s="1645" t="s">
        <v>745</v>
      </c>
      <c r="M13" s="1516" t="s">
        <v>69</v>
      </c>
      <c r="N13" s="1646" t="s">
        <v>72</v>
      </c>
      <c r="O13" s="1512" t="s">
        <v>72</v>
      </c>
      <c r="P13" s="1514" t="s">
        <v>72</v>
      </c>
    </row>
    <row r="14" spans="1:19" ht="13.8" thickBot="1" x14ac:dyDescent="0.3">
      <c r="A14" s="3022"/>
      <c r="B14" s="3025"/>
      <c r="C14" s="3458"/>
      <c r="D14" s="925"/>
      <c r="E14" s="3083"/>
      <c r="F14" s="3606"/>
      <c r="G14" s="3587"/>
      <c r="H14" s="1499" t="s">
        <v>56</v>
      </c>
      <c r="I14" s="2612">
        <v>255.9</v>
      </c>
      <c r="J14" s="1494">
        <v>0</v>
      </c>
      <c r="K14" s="1494">
        <v>0</v>
      </c>
      <c r="L14" s="1647"/>
      <c r="M14" s="1510"/>
      <c r="N14" s="1648"/>
      <c r="O14" s="1265"/>
      <c r="P14" s="1266"/>
    </row>
    <row r="15" spans="1:19" ht="13.8" thickBot="1" x14ac:dyDescent="0.3">
      <c r="A15" s="3023"/>
      <c r="B15" s="3026"/>
      <c r="C15" s="3459"/>
      <c r="D15" s="944"/>
      <c r="E15" s="3128"/>
      <c r="F15" s="3623"/>
      <c r="G15" s="3588"/>
      <c r="H15" s="1268" t="s">
        <v>7</v>
      </c>
      <c r="I15" s="2613">
        <f>I12+I13+I14</f>
        <v>26788.600000000002</v>
      </c>
      <c r="J15" s="1269">
        <f t="shared" ref="J15:K15" si="0">J12+J13+J14</f>
        <v>27631</v>
      </c>
      <c r="K15" s="1269">
        <f t="shared" si="0"/>
        <v>29010</v>
      </c>
      <c r="L15" s="1517"/>
      <c r="M15" s="1205"/>
      <c r="N15" s="1518"/>
      <c r="O15" s="1513"/>
      <c r="P15" s="1515"/>
    </row>
    <row r="16" spans="1:19" ht="13.2" customHeight="1" x14ac:dyDescent="0.25">
      <c r="A16" s="3021" t="s">
        <v>6</v>
      </c>
      <c r="B16" s="3024" t="s">
        <v>6</v>
      </c>
      <c r="C16" s="3458" t="s">
        <v>8</v>
      </c>
      <c r="D16" s="925"/>
      <c r="E16" s="3082" t="s">
        <v>184</v>
      </c>
      <c r="F16" s="3622" t="s">
        <v>62</v>
      </c>
      <c r="G16" s="3586" t="s">
        <v>181</v>
      </c>
      <c r="H16" s="1244" t="s">
        <v>48</v>
      </c>
      <c r="I16" s="2611">
        <v>7031.8</v>
      </c>
      <c r="J16" s="1243">
        <v>7020</v>
      </c>
      <c r="K16" s="1243">
        <v>7370</v>
      </c>
      <c r="L16" s="1527" t="s">
        <v>182</v>
      </c>
      <c r="M16" s="1506" t="s">
        <v>81</v>
      </c>
      <c r="N16" s="1501" t="s">
        <v>746</v>
      </c>
      <c r="O16" s="1501" t="s">
        <v>747</v>
      </c>
      <c r="P16" s="1502" t="s">
        <v>748</v>
      </c>
      <c r="R16" s="19"/>
      <c r="S16" s="420"/>
    </row>
    <row r="17" spans="1:18" ht="22.2" customHeight="1" x14ac:dyDescent="0.25">
      <c r="A17" s="3022"/>
      <c r="B17" s="3025"/>
      <c r="C17" s="3458"/>
      <c r="D17" s="925"/>
      <c r="E17" s="3083"/>
      <c r="F17" s="3606"/>
      <c r="G17" s="3587"/>
      <c r="H17" s="926" t="s">
        <v>56</v>
      </c>
      <c r="I17" s="2549">
        <v>615.29999999999995</v>
      </c>
      <c r="J17" s="1243">
        <v>0</v>
      </c>
      <c r="K17" s="1243">
        <v>0</v>
      </c>
      <c r="L17" s="1645" t="s">
        <v>745</v>
      </c>
      <c r="M17" s="1516" t="s">
        <v>69</v>
      </c>
      <c r="N17" s="1512" t="s">
        <v>72</v>
      </c>
      <c r="O17" s="1512" t="s">
        <v>72</v>
      </c>
      <c r="P17" s="1514" t="s">
        <v>72</v>
      </c>
      <c r="R17" s="19"/>
    </row>
    <row r="18" spans="1:18" ht="13.8" thickBot="1" x14ac:dyDescent="0.3">
      <c r="A18" s="3022"/>
      <c r="B18" s="3025"/>
      <c r="C18" s="3458"/>
      <c r="D18" s="925"/>
      <c r="E18" s="3083"/>
      <c r="F18" s="3606"/>
      <c r="G18" s="3587"/>
      <c r="H18" s="1499" t="s">
        <v>57</v>
      </c>
      <c r="I18" s="1494">
        <v>1106.9000000000001</v>
      </c>
      <c r="J18" s="1494">
        <v>0</v>
      </c>
      <c r="K18" s="1494">
        <v>0</v>
      </c>
      <c r="L18" s="1647"/>
      <c r="M18" s="1649"/>
      <c r="N18" s="1650"/>
      <c r="O18" s="1650"/>
      <c r="P18" s="1651"/>
    </row>
    <row r="19" spans="1:18" ht="13.8" thickBot="1" x14ac:dyDescent="0.3">
      <c r="A19" s="3023"/>
      <c r="B19" s="3026"/>
      <c r="C19" s="3459"/>
      <c r="D19" s="944"/>
      <c r="E19" s="3128"/>
      <c r="F19" s="3623"/>
      <c r="G19" s="3588"/>
      <c r="H19" s="1268" t="s">
        <v>7</v>
      </c>
      <c r="I19" s="2613">
        <f>I16+I17+I18</f>
        <v>8754</v>
      </c>
      <c r="J19" s="1269">
        <f t="shared" ref="J19:K19" si="1">J16+J17+J18</f>
        <v>7020</v>
      </c>
      <c r="K19" s="1269">
        <f t="shared" si="1"/>
        <v>7370</v>
      </c>
      <c r="L19" s="1517"/>
      <c r="M19" s="1562"/>
      <c r="N19" s="1563"/>
      <c r="O19" s="1563"/>
      <c r="P19" s="1564"/>
    </row>
    <row r="20" spans="1:18" ht="13.2" customHeight="1" x14ac:dyDescent="0.25">
      <c r="A20" s="3021" t="s">
        <v>6</v>
      </c>
      <c r="B20" s="3024" t="s">
        <v>6</v>
      </c>
      <c r="C20" s="3458" t="s">
        <v>49</v>
      </c>
      <c r="D20" s="925"/>
      <c r="E20" s="3082" t="s">
        <v>641</v>
      </c>
      <c r="F20" s="3622" t="s">
        <v>185</v>
      </c>
      <c r="G20" s="3661" t="s">
        <v>186</v>
      </c>
      <c r="H20" s="1244" t="s">
        <v>48</v>
      </c>
      <c r="I20" s="1243">
        <v>187.7</v>
      </c>
      <c r="J20" s="1243">
        <v>195</v>
      </c>
      <c r="K20" s="1243">
        <v>205</v>
      </c>
      <c r="L20" s="3644" t="s">
        <v>187</v>
      </c>
      <c r="M20" s="3647" t="s">
        <v>81</v>
      </c>
      <c r="N20" s="3638" t="s">
        <v>741</v>
      </c>
      <c r="O20" s="3638" t="s">
        <v>741</v>
      </c>
      <c r="P20" s="3641" t="s">
        <v>741</v>
      </c>
    </row>
    <row r="21" spans="1:18" x14ac:dyDescent="0.25">
      <c r="A21" s="3022"/>
      <c r="B21" s="3025"/>
      <c r="C21" s="3458"/>
      <c r="D21" s="925"/>
      <c r="E21" s="3083"/>
      <c r="F21" s="3606"/>
      <c r="G21" s="3662"/>
      <c r="H21" s="1244" t="s">
        <v>67</v>
      </c>
      <c r="I21" s="2611">
        <v>211.3</v>
      </c>
      <c r="J21" s="1243">
        <v>185</v>
      </c>
      <c r="K21" s="1243">
        <v>190</v>
      </c>
      <c r="L21" s="3645"/>
      <c r="M21" s="3648"/>
      <c r="N21" s="3639"/>
      <c r="O21" s="3639"/>
      <c r="P21" s="3642"/>
    </row>
    <row r="22" spans="1:18" x14ac:dyDescent="0.25">
      <c r="A22" s="3022"/>
      <c r="B22" s="3025"/>
      <c r="C22" s="3458"/>
      <c r="D22" s="925"/>
      <c r="E22" s="3083"/>
      <c r="F22" s="3606"/>
      <c r="G22" s="3662"/>
      <c r="H22" s="1244" t="s">
        <v>114</v>
      </c>
      <c r="I22" s="1243">
        <v>74.400000000000006</v>
      </c>
      <c r="J22" s="1243">
        <v>78</v>
      </c>
      <c r="K22" s="1243">
        <v>82</v>
      </c>
      <c r="L22" s="3645"/>
      <c r="M22" s="3648"/>
      <c r="N22" s="3639"/>
      <c r="O22" s="3639"/>
      <c r="P22" s="3642"/>
    </row>
    <row r="23" spans="1:18" x14ac:dyDescent="0.25">
      <c r="A23" s="3022"/>
      <c r="B23" s="3025"/>
      <c r="C23" s="3458"/>
      <c r="D23" s="925"/>
      <c r="E23" s="3083"/>
      <c r="F23" s="3606"/>
      <c r="G23" s="3662"/>
      <c r="H23" s="1244" t="s">
        <v>80</v>
      </c>
      <c r="I23" s="1243">
        <v>152.4</v>
      </c>
      <c r="J23" s="1243">
        <v>160</v>
      </c>
      <c r="K23" s="1243">
        <v>168</v>
      </c>
      <c r="L23" s="3645"/>
      <c r="M23" s="3648"/>
      <c r="N23" s="3639"/>
      <c r="O23" s="3639"/>
      <c r="P23" s="3642"/>
    </row>
    <row r="24" spans="1:18" x14ac:dyDescent="0.25">
      <c r="A24" s="3022"/>
      <c r="B24" s="3025"/>
      <c r="C24" s="3458"/>
      <c r="D24" s="925"/>
      <c r="E24" s="3083"/>
      <c r="F24" s="3606"/>
      <c r="G24" s="3662"/>
      <c r="H24" s="1244" t="s">
        <v>104</v>
      </c>
      <c r="I24" s="1243">
        <v>153.9</v>
      </c>
      <c r="J24" s="1243">
        <v>165</v>
      </c>
      <c r="K24" s="1243">
        <v>170</v>
      </c>
      <c r="L24" s="3645"/>
      <c r="M24" s="3648"/>
      <c r="N24" s="3639"/>
      <c r="O24" s="3639"/>
      <c r="P24" s="3642"/>
    </row>
    <row r="25" spans="1:18" x14ac:dyDescent="0.25">
      <c r="A25" s="3022"/>
      <c r="B25" s="3025"/>
      <c r="C25" s="3458"/>
      <c r="D25" s="925"/>
      <c r="E25" s="3083"/>
      <c r="F25" s="3606"/>
      <c r="G25" s="3662"/>
      <c r="H25" s="926" t="s">
        <v>56</v>
      </c>
      <c r="I25" s="1243">
        <v>21.1</v>
      </c>
      <c r="J25" s="1243">
        <v>0</v>
      </c>
      <c r="K25" s="1243">
        <v>0</v>
      </c>
      <c r="L25" s="3645"/>
      <c r="M25" s="3648"/>
      <c r="N25" s="3639"/>
      <c r="O25" s="3639"/>
      <c r="P25" s="3642"/>
    </row>
    <row r="26" spans="1:18" ht="13.8" thickBot="1" x14ac:dyDescent="0.3">
      <c r="A26" s="3022"/>
      <c r="B26" s="3025"/>
      <c r="C26" s="3458"/>
      <c r="D26" s="925"/>
      <c r="E26" s="3083"/>
      <c r="F26" s="3606"/>
      <c r="G26" s="3662"/>
      <c r="H26" s="1499" t="s">
        <v>57</v>
      </c>
      <c r="I26" s="1494">
        <v>17</v>
      </c>
      <c r="J26" s="1494">
        <v>0</v>
      </c>
      <c r="K26" s="1494">
        <v>0</v>
      </c>
      <c r="L26" s="3645"/>
      <c r="M26" s="3648"/>
      <c r="N26" s="3639"/>
      <c r="O26" s="3639"/>
      <c r="P26" s="3642"/>
    </row>
    <row r="27" spans="1:18" ht="13.8" thickBot="1" x14ac:dyDescent="0.3">
      <c r="A27" s="3023"/>
      <c r="B27" s="3026"/>
      <c r="C27" s="3459"/>
      <c r="D27" s="944"/>
      <c r="E27" s="3128"/>
      <c r="F27" s="3623"/>
      <c r="G27" s="3663"/>
      <c r="H27" s="1268" t="s">
        <v>7</v>
      </c>
      <c r="I27" s="2613">
        <f>SUM(I20:I26)</f>
        <v>817.8</v>
      </c>
      <c r="J27" s="1269">
        <f t="shared" ref="J27:K27" si="2">SUM(J20:J26)</f>
        <v>783</v>
      </c>
      <c r="K27" s="1269">
        <f t="shared" si="2"/>
        <v>815</v>
      </c>
      <c r="L27" s="3646"/>
      <c r="M27" s="3649"/>
      <c r="N27" s="3640"/>
      <c r="O27" s="3640"/>
      <c r="P27" s="3643"/>
    </row>
    <row r="28" spans="1:18" ht="13.2" customHeight="1" x14ac:dyDescent="0.25">
      <c r="A28" s="3021" t="s">
        <v>6</v>
      </c>
      <c r="B28" s="3024" t="s">
        <v>6</v>
      </c>
      <c r="C28" s="3469" t="s">
        <v>50</v>
      </c>
      <c r="D28" s="921"/>
      <c r="E28" s="3030" t="s">
        <v>188</v>
      </c>
      <c r="F28" s="3660" t="s">
        <v>84</v>
      </c>
      <c r="G28" s="3661" t="s">
        <v>186</v>
      </c>
      <c r="H28" s="1500" t="s">
        <v>48</v>
      </c>
      <c r="I28" s="100">
        <v>322.2</v>
      </c>
      <c r="J28" s="100">
        <v>338</v>
      </c>
      <c r="K28" s="100">
        <v>355</v>
      </c>
      <c r="L28" s="3656" t="s">
        <v>187</v>
      </c>
      <c r="M28" s="3647" t="s">
        <v>81</v>
      </c>
      <c r="N28" s="3638" t="s">
        <v>749</v>
      </c>
      <c r="O28" s="3638" t="s">
        <v>749</v>
      </c>
      <c r="P28" s="3641" t="s">
        <v>749</v>
      </c>
    </row>
    <row r="29" spans="1:18" x14ac:dyDescent="0.25">
      <c r="A29" s="3022"/>
      <c r="B29" s="3025"/>
      <c r="C29" s="3458"/>
      <c r="D29" s="925"/>
      <c r="E29" s="3187"/>
      <c r="F29" s="3606"/>
      <c r="G29" s="3662"/>
      <c r="H29" s="927" t="s">
        <v>67</v>
      </c>
      <c r="I29" s="2611">
        <v>312.39999999999998</v>
      </c>
      <c r="J29" s="1243">
        <v>270</v>
      </c>
      <c r="K29" s="1243">
        <v>285</v>
      </c>
      <c r="L29" s="3657"/>
      <c r="M29" s="3648"/>
      <c r="N29" s="3639"/>
      <c r="O29" s="3639"/>
      <c r="P29" s="3642"/>
    </row>
    <row r="30" spans="1:18" x14ac:dyDescent="0.25">
      <c r="A30" s="3022"/>
      <c r="B30" s="3025"/>
      <c r="C30" s="3458"/>
      <c r="D30" s="925"/>
      <c r="E30" s="3187"/>
      <c r="F30" s="3606"/>
      <c r="G30" s="3662"/>
      <c r="H30" s="1496" t="s">
        <v>56</v>
      </c>
      <c r="I30" s="1243">
        <v>30.2</v>
      </c>
      <c r="J30" s="1243">
        <v>0</v>
      </c>
      <c r="K30" s="1243">
        <v>0</v>
      </c>
      <c r="L30" s="3657"/>
      <c r="M30" s="3648"/>
      <c r="N30" s="3639"/>
      <c r="O30" s="3639"/>
      <c r="P30" s="3642"/>
    </row>
    <row r="31" spans="1:18" x14ac:dyDescent="0.25">
      <c r="A31" s="3022"/>
      <c r="B31" s="3025"/>
      <c r="C31" s="3458"/>
      <c r="D31" s="925"/>
      <c r="E31" s="3187"/>
      <c r="F31" s="3606"/>
      <c r="G31" s="3662"/>
      <c r="H31" s="1291" t="s">
        <v>80</v>
      </c>
      <c r="I31" s="101">
        <v>70</v>
      </c>
      <c r="J31" s="101">
        <v>74</v>
      </c>
      <c r="K31" s="101">
        <v>77</v>
      </c>
      <c r="L31" s="3657"/>
      <c r="M31" s="3648"/>
      <c r="N31" s="3639"/>
      <c r="O31" s="3639"/>
      <c r="P31" s="3642"/>
    </row>
    <row r="32" spans="1:18" ht="13.8" thickBot="1" x14ac:dyDescent="0.3">
      <c r="A32" s="3022"/>
      <c r="B32" s="3025"/>
      <c r="C32" s="3458"/>
      <c r="D32" s="925"/>
      <c r="E32" s="3187"/>
      <c r="F32" s="3606"/>
      <c r="G32" s="3662"/>
      <c r="H32" s="1497" t="s">
        <v>57</v>
      </c>
      <c r="I32" s="1494">
        <v>8.8000000000000007</v>
      </c>
      <c r="J32" s="1494">
        <v>0</v>
      </c>
      <c r="K32" s="1494">
        <v>0</v>
      </c>
      <c r="L32" s="3657"/>
      <c r="M32" s="3648"/>
      <c r="N32" s="3639"/>
      <c r="O32" s="3639"/>
      <c r="P32" s="3642"/>
    </row>
    <row r="33" spans="1:20" ht="13.8" thickBot="1" x14ac:dyDescent="0.3">
      <c r="A33" s="3023"/>
      <c r="B33" s="3026"/>
      <c r="C33" s="3459"/>
      <c r="D33" s="944"/>
      <c r="E33" s="3659"/>
      <c r="F33" s="3623"/>
      <c r="G33" s="3663"/>
      <c r="H33" s="1268" t="s">
        <v>7</v>
      </c>
      <c r="I33" s="2613">
        <f>SUM(I28:I32)</f>
        <v>743.59999999999991</v>
      </c>
      <c r="J33" s="1269">
        <f t="shared" ref="J33:K33" si="3">SUM(J28:J32)</f>
        <v>682</v>
      </c>
      <c r="K33" s="1269">
        <f t="shared" si="3"/>
        <v>717</v>
      </c>
      <c r="L33" s="3658"/>
      <c r="M33" s="3649"/>
      <c r="N33" s="3640"/>
      <c r="O33" s="3640"/>
      <c r="P33" s="3643"/>
    </row>
    <row r="34" spans="1:20" ht="13.2" customHeight="1" x14ac:dyDescent="0.25">
      <c r="A34" s="3021" t="s">
        <v>6</v>
      </c>
      <c r="B34" s="3024" t="s">
        <v>6</v>
      </c>
      <c r="C34" s="3469" t="s">
        <v>53</v>
      </c>
      <c r="D34" s="921"/>
      <c r="E34" s="3082" t="s">
        <v>189</v>
      </c>
      <c r="F34" s="3660" t="s">
        <v>190</v>
      </c>
      <c r="G34" s="3661" t="s">
        <v>186</v>
      </c>
      <c r="H34" s="922" t="s">
        <v>48</v>
      </c>
      <c r="I34" s="100">
        <v>187.1</v>
      </c>
      <c r="J34" s="992">
        <v>196</v>
      </c>
      <c r="K34" s="992">
        <v>206</v>
      </c>
      <c r="L34" s="3644" t="s">
        <v>182</v>
      </c>
      <c r="M34" s="3647" t="s">
        <v>81</v>
      </c>
      <c r="N34" s="3671" t="s">
        <v>750</v>
      </c>
      <c r="O34" s="3671" t="s">
        <v>750</v>
      </c>
      <c r="P34" s="3664" t="s">
        <v>750</v>
      </c>
    </row>
    <row r="35" spans="1:20" x14ac:dyDescent="0.25">
      <c r="A35" s="3022"/>
      <c r="B35" s="3025"/>
      <c r="C35" s="3458"/>
      <c r="D35" s="925"/>
      <c r="E35" s="3083"/>
      <c r="F35" s="3606"/>
      <c r="G35" s="3662"/>
      <c r="H35" s="926" t="s">
        <v>55</v>
      </c>
      <c r="I35" s="2611">
        <v>0.6</v>
      </c>
      <c r="J35" s="102">
        <v>0</v>
      </c>
      <c r="K35" s="102">
        <v>0</v>
      </c>
      <c r="L35" s="3645"/>
      <c r="M35" s="3648"/>
      <c r="N35" s="3672"/>
      <c r="O35" s="3672"/>
      <c r="P35" s="3665"/>
    </row>
    <row r="36" spans="1:20" x14ac:dyDescent="0.25">
      <c r="A36" s="3022"/>
      <c r="B36" s="3025"/>
      <c r="C36" s="3458"/>
      <c r="D36" s="925"/>
      <c r="E36" s="3083"/>
      <c r="F36" s="3606"/>
      <c r="G36" s="3662"/>
      <c r="H36" s="926" t="s">
        <v>57</v>
      </c>
      <c r="I36" s="101">
        <v>2.2999999999999998</v>
      </c>
      <c r="J36" s="991">
        <v>0</v>
      </c>
      <c r="K36" s="991">
        <v>0</v>
      </c>
      <c r="L36" s="3645"/>
      <c r="M36" s="3648"/>
      <c r="N36" s="3672"/>
      <c r="O36" s="3672"/>
      <c r="P36" s="3665"/>
    </row>
    <row r="37" spans="1:20" ht="13.8" thickBot="1" x14ac:dyDescent="0.3">
      <c r="A37" s="3022"/>
      <c r="B37" s="3025"/>
      <c r="C37" s="3458"/>
      <c r="D37" s="925"/>
      <c r="E37" s="3083"/>
      <c r="F37" s="3606"/>
      <c r="G37" s="3662"/>
      <c r="H37" s="1493" t="s">
        <v>56</v>
      </c>
      <c r="I37" s="1494">
        <v>1.6</v>
      </c>
      <c r="J37" s="1495">
        <v>0</v>
      </c>
      <c r="K37" s="1495">
        <v>0</v>
      </c>
      <c r="L37" s="3645"/>
      <c r="M37" s="3648"/>
      <c r="N37" s="3672"/>
      <c r="O37" s="3672"/>
      <c r="P37" s="3665"/>
    </row>
    <row r="38" spans="1:20" ht="13.8" thickBot="1" x14ac:dyDescent="0.3">
      <c r="A38" s="3023"/>
      <c r="B38" s="3026"/>
      <c r="C38" s="3459"/>
      <c r="D38" s="944"/>
      <c r="E38" s="3128"/>
      <c r="F38" s="3623"/>
      <c r="G38" s="3663"/>
      <c r="H38" s="1268" t="s">
        <v>7</v>
      </c>
      <c r="I38" s="2613">
        <f>SUM(I34:I37)</f>
        <v>191.6</v>
      </c>
      <c r="J38" s="1269">
        <f t="shared" ref="J38:K38" si="4">SUM(J34:J37)</f>
        <v>196</v>
      </c>
      <c r="K38" s="1269">
        <f t="shared" si="4"/>
        <v>206</v>
      </c>
      <c r="L38" s="3646"/>
      <c r="M38" s="3649"/>
      <c r="N38" s="3673"/>
      <c r="O38" s="3673"/>
      <c r="P38" s="3666"/>
    </row>
    <row r="39" spans="1:20" ht="13.2" customHeight="1" x14ac:dyDescent="0.25">
      <c r="A39" s="3021" t="s">
        <v>6</v>
      </c>
      <c r="B39" s="3024" t="s">
        <v>6</v>
      </c>
      <c r="C39" s="3458" t="s">
        <v>58</v>
      </c>
      <c r="D39" s="925"/>
      <c r="E39" s="3082" t="s">
        <v>191</v>
      </c>
      <c r="F39" s="3622" t="s">
        <v>192</v>
      </c>
      <c r="G39" s="3661" t="s">
        <v>186</v>
      </c>
      <c r="H39" s="927" t="s">
        <v>48</v>
      </c>
      <c r="I39" s="2542">
        <v>3089.2</v>
      </c>
      <c r="J39" s="100">
        <v>3210</v>
      </c>
      <c r="K39" s="100">
        <v>3370</v>
      </c>
      <c r="L39" s="3656" t="s">
        <v>193</v>
      </c>
      <c r="M39" s="3647" t="s">
        <v>81</v>
      </c>
      <c r="N39" s="3667" t="s">
        <v>751</v>
      </c>
      <c r="O39" s="3667" t="s">
        <v>752</v>
      </c>
      <c r="P39" s="3669" t="s">
        <v>753</v>
      </c>
    </row>
    <row r="40" spans="1:20" x14ac:dyDescent="0.25">
      <c r="A40" s="3022"/>
      <c r="B40" s="3025"/>
      <c r="C40" s="3458"/>
      <c r="D40" s="925"/>
      <c r="E40" s="3083"/>
      <c r="F40" s="3606"/>
      <c r="G40" s="3662"/>
      <c r="H40" s="927" t="s">
        <v>67</v>
      </c>
      <c r="I40" s="2611">
        <v>712</v>
      </c>
      <c r="J40" s="1243">
        <v>1103</v>
      </c>
      <c r="K40" s="1243">
        <v>1160</v>
      </c>
      <c r="L40" s="3657"/>
      <c r="M40" s="3648"/>
      <c r="N40" s="3668"/>
      <c r="O40" s="3668"/>
      <c r="P40" s="3670"/>
    </row>
    <row r="41" spans="1:20" x14ac:dyDescent="0.25">
      <c r="A41" s="3022"/>
      <c r="B41" s="3025"/>
      <c r="C41" s="3458"/>
      <c r="D41" s="925"/>
      <c r="E41" s="3083"/>
      <c r="F41" s="3606"/>
      <c r="G41" s="3662"/>
      <c r="H41" s="1496" t="s">
        <v>56</v>
      </c>
      <c r="I41" s="1243">
        <v>156.5</v>
      </c>
      <c r="J41" s="1243">
        <v>0</v>
      </c>
      <c r="K41" s="1243">
        <v>0</v>
      </c>
      <c r="L41" s="3657"/>
      <c r="M41" s="3648"/>
      <c r="N41" s="3668"/>
      <c r="O41" s="3668"/>
      <c r="P41" s="3670"/>
      <c r="T41" s="420"/>
    </row>
    <row r="42" spans="1:20" x14ac:dyDescent="0.25">
      <c r="A42" s="3022"/>
      <c r="B42" s="3025"/>
      <c r="C42" s="3458"/>
      <c r="D42" s="925"/>
      <c r="E42" s="3083"/>
      <c r="F42" s="3606"/>
      <c r="G42" s="3662"/>
      <c r="H42" s="1291" t="s">
        <v>80</v>
      </c>
      <c r="I42" s="101">
        <v>135</v>
      </c>
      <c r="J42" s="101">
        <v>141</v>
      </c>
      <c r="K42" s="101">
        <v>150</v>
      </c>
      <c r="L42" s="3657"/>
      <c r="M42" s="3648"/>
      <c r="N42" s="3668"/>
      <c r="O42" s="3668"/>
      <c r="P42" s="3670"/>
    </row>
    <row r="43" spans="1:20" ht="13.8" thickBot="1" x14ac:dyDescent="0.3">
      <c r="A43" s="3022"/>
      <c r="B43" s="3025"/>
      <c r="C43" s="3458"/>
      <c r="D43" s="925"/>
      <c r="E43" s="3083"/>
      <c r="F43" s="3606"/>
      <c r="G43" s="3662"/>
      <c r="H43" s="1497" t="s">
        <v>57</v>
      </c>
      <c r="I43" s="1494">
        <v>24.9</v>
      </c>
      <c r="J43" s="1494">
        <v>0</v>
      </c>
      <c r="K43" s="1494">
        <v>0</v>
      </c>
      <c r="L43" s="3657"/>
      <c r="M43" s="3648"/>
      <c r="N43" s="3668"/>
      <c r="O43" s="3668"/>
      <c r="P43" s="3670"/>
    </row>
    <row r="44" spans="1:20" ht="13.8" thickBot="1" x14ac:dyDescent="0.3">
      <c r="A44" s="3023"/>
      <c r="B44" s="3026"/>
      <c r="C44" s="3459"/>
      <c r="D44" s="944"/>
      <c r="E44" s="3128"/>
      <c r="F44" s="3623"/>
      <c r="G44" s="3663"/>
      <c r="H44" s="1268" t="s">
        <v>7</v>
      </c>
      <c r="I44" s="2613">
        <f>SUM(I39:I43)</f>
        <v>4117.5999999999995</v>
      </c>
      <c r="J44" s="1269">
        <f t="shared" ref="J44:K44" si="5">SUM(J39:J43)</f>
        <v>4454</v>
      </c>
      <c r="K44" s="1269">
        <f t="shared" si="5"/>
        <v>4680</v>
      </c>
      <c r="L44" s="3646"/>
      <c r="M44" s="3649"/>
      <c r="N44" s="3618"/>
      <c r="O44" s="3618"/>
      <c r="P44" s="3620"/>
    </row>
    <row r="45" spans="1:20" ht="13.2" customHeight="1" x14ac:dyDescent="0.25">
      <c r="A45" s="3021" t="s">
        <v>6</v>
      </c>
      <c r="B45" s="3024" t="s">
        <v>6</v>
      </c>
      <c r="C45" s="3458" t="s">
        <v>59</v>
      </c>
      <c r="D45" s="925"/>
      <c r="E45" s="3158" t="s">
        <v>194</v>
      </c>
      <c r="F45" s="3622" t="s">
        <v>62</v>
      </c>
      <c r="G45" s="3661" t="s">
        <v>186</v>
      </c>
      <c r="H45" s="1244" t="s">
        <v>48</v>
      </c>
      <c r="I45" s="2611">
        <v>500</v>
      </c>
      <c r="J45" s="1243">
        <v>380</v>
      </c>
      <c r="K45" s="1243">
        <v>395</v>
      </c>
      <c r="L45" s="62" t="s">
        <v>195</v>
      </c>
      <c r="M45" s="55" t="s">
        <v>69</v>
      </c>
      <c r="N45" s="1565" t="s">
        <v>754</v>
      </c>
      <c r="O45" s="1565" t="s">
        <v>478</v>
      </c>
      <c r="P45" s="1566" t="s">
        <v>741</v>
      </c>
    </row>
    <row r="46" spans="1:20" ht="39.6" x14ac:dyDescent="0.25">
      <c r="A46" s="3022"/>
      <c r="B46" s="3025"/>
      <c r="C46" s="3458"/>
      <c r="D46" s="925"/>
      <c r="E46" s="3159"/>
      <c r="F46" s="3606"/>
      <c r="G46" s="3662"/>
      <c r="H46" s="926" t="s">
        <v>56</v>
      </c>
      <c r="I46" s="1243">
        <v>421.8</v>
      </c>
      <c r="J46" s="1243">
        <v>0</v>
      </c>
      <c r="K46" s="1243">
        <v>0</v>
      </c>
      <c r="L46" s="103" t="s">
        <v>196</v>
      </c>
      <c r="M46" s="47" t="s">
        <v>71</v>
      </c>
      <c r="N46" s="1567" t="s">
        <v>755</v>
      </c>
      <c r="O46" s="1567" t="s">
        <v>749</v>
      </c>
      <c r="P46" s="1568" t="s">
        <v>756</v>
      </c>
    </row>
    <row r="47" spans="1:20" x14ac:dyDescent="0.25">
      <c r="A47" s="3022"/>
      <c r="B47" s="3025"/>
      <c r="C47" s="3458"/>
      <c r="D47" s="925"/>
      <c r="E47" s="3159"/>
      <c r="F47" s="3606"/>
      <c r="G47" s="3662"/>
      <c r="H47" s="2614" t="s">
        <v>67</v>
      </c>
      <c r="I47" s="2611">
        <v>37.6</v>
      </c>
      <c r="J47" s="1243">
        <v>0</v>
      </c>
      <c r="K47" s="1243">
        <v>0</v>
      </c>
      <c r="L47" s="2615"/>
      <c r="M47" s="2609"/>
      <c r="N47" s="2610"/>
      <c r="O47" s="2610"/>
      <c r="P47" s="2608"/>
    </row>
    <row r="48" spans="1:20" x14ac:dyDescent="0.25">
      <c r="A48" s="3022"/>
      <c r="B48" s="3025"/>
      <c r="C48" s="3458"/>
      <c r="D48" s="925"/>
      <c r="E48" s="3159"/>
      <c r="F48" s="3606"/>
      <c r="G48" s="3662"/>
      <c r="H48" s="926" t="s">
        <v>57</v>
      </c>
      <c r="I48" s="1243">
        <v>6.6</v>
      </c>
      <c r="J48" s="1243">
        <v>0</v>
      </c>
      <c r="K48" s="1243">
        <v>0</v>
      </c>
      <c r="L48" s="3674" t="s">
        <v>197</v>
      </c>
      <c r="M48" s="3592" t="s">
        <v>69</v>
      </c>
      <c r="N48" s="3617" t="s">
        <v>757</v>
      </c>
      <c r="O48" s="3617" t="s">
        <v>754</v>
      </c>
      <c r="P48" s="3619" t="s">
        <v>741</v>
      </c>
    </row>
    <row r="49" spans="1:17" ht="26.4" customHeight="1" thickBot="1" x14ac:dyDescent="0.3">
      <c r="A49" s="3023"/>
      <c r="B49" s="3026"/>
      <c r="C49" s="3459"/>
      <c r="D49" s="944"/>
      <c r="E49" s="3160"/>
      <c r="F49" s="3623"/>
      <c r="G49" s="3663"/>
      <c r="H49" s="1268" t="s">
        <v>7</v>
      </c>
      <c r="I49" s="2613">
        <f>SUM(I45:I48)</f>
        <v>966</v>
      </c>
      <c r="J49" s="1269">
        <f t="shared" ref="J49:K49" si="6">SUM(J45:J48)</f>
        <v>380</v>
      </c>
      <c r="K49" s="1269">
        <f t="shared" si="6"/>
        <v>395</v>
      </c>
      <c r="L49" s="3675"/>
      <c r="M49" s="3594"/>
      <c r="N49" s="3618"/>
      <c r="O49" s="3618"/>
      <c r="P49" s="3620"/>
    </row>
    <row r="50" spans="1:17" ht="13.2" customHeight="1" x14ac:dyDescent="0.25">
      <c r="A50" s="3021" t="s">
        <v>6</v>
      </c>
      <c r="B50" s="3024" t="s">
        <v>6</v>
      </c>
      <c r="C50" s="3469" t="s">
        <v>60</v>
      </c>
      <c r="D50" s="921"/>
      <c r="E50" s="3497" t="s">
        <v>198</v>
      </c>
      <c r="F50" s="3622" t="s">
        <v>62</v>
      </c>
      <c r="G50" s="3624"/>
      <c r="H50" s="922" t="s">
        <v>48</v>
      </c>
      <c r="I50" s="2542">
        <v>0</v>
      </c>
      <c r="J50" s="100">
        <v>85</v>
      </c>
      <c r="K50" s="100">
        <v>88</v>
      </c>
      <c r="L50" s="50" t="s">
        <v>199</v>
      </c>
      <c r="M50" s="55" t="s">
        <v>81</v>
      </c>
      <c r="N50" s="49">
        <v>200</v>
      </c>
      <c r="O50" s="1569">
        <v>200</v>
      </c>
      <c r="P50" s="1570">
        <v>200</v>
      </c>
    </row>
    <row r="51" spans="1:17" x14ac:dyDescent="0.25">
      <c r="A51" s="3022"/>
      <c r="B51" s="3025"/>
      <c r="C51" s="3458"/>
      <c r="D51" s="925"/>
      <c r="E51" s="3498"/>
      <c r="F51" s="3606"/>
      <c r="G51" s="3625"/>
      <c r="H51" s="927" t="s">
        <v>56</v>
      </c>
      <c r="I51" s="101">
        <v>37</v>
      </c>
      <c r="J51" s="101">
        <v>92</v>
      </c>
      <c r="K51" s="101">
        <v>97</v>
      </c>
      <c r="L51" s="3589" t="s">
        <v>85</v>
      </c>
      <c r="M51" s="3592" t="s">
        <v>69</v>
      </c>
      <c r="N51" s="3627"/>
      <c r="O51" s="3630">
        <v>1</v>
      </c>
      <c r="P51" s="3633"/>
    </row>
    <row r="52" spans="1:17" x14ac:dyDescent="0.25">
      <c r="A52" s="3022"/>
      <c r="B52" s="3025"/>
      <c r="C52" s="3458"/>
      <c r="D52" s="925"/>
      <c r="E52" s="3498"/>
      <c r="F52" s="3606"/>
      <c r="G52" s="3625"/>
      <c r="H52" s="926" t="s">
        <v>57</v>
      </c>
      <c r="I52" s="101">
        <v>0</v>
      </c>
      <c r="J52" s="101">
        <v>0</v>
      </c>
      <c r="K52" s="101">
        <v>0</v>
      </c>
      <c r="L52" s="3590"/>
      <c r="M52" s="3593"/>
      <c r="N52" s="3628"/>
      <c r="O52" s="3631"/>
      <c r="P52" s="3634"/>
    </row>
    <row r="53" spans="1:17" ht="45.6" customHeight="1" thickBot="1" x14ac:dyDescent="0.3">
      <c r="A53" s="3023"/>
      <c r="B53" s="3026"/>
      <c r="C53" s="3459"/>
      <c r="D53" s="944"/>
      <c r="E53" s="3621"/>
      <c r="F53" s="3623"/>
      <c r="G53" s="3626"/>
      <c r="H53" s="930" t="s">
        <v>7</v>
      </c>
      <c r="I53" s="2616">
        <f>SUM(I50:I52)</f>
        <v>37</v>
      </c>
      <c r="J53" s="104">
        <f t="shared" ref="J53:K53" si="7">SUM(J50:J52)</f>
        <v>177</v>
      </c>
      <c r="K53" s="104">
        <f t="shared" si="7"/>
        <v>185</v>
      </c>
      <c r="L53" s="3591"/>
      <c r="M53" s="3594"/>
      <c r="N53" s="3629"/>
      <c r="O53" s="3632"/>
      <c r="P53" s="3635"/>
    </row>
    <row r="54" spans="1:17" ht="39.6" x14ac:dyDescent="0.25">
      <c r="A54" s="3599" t="s">
        <v>6</v>
      </c>
      <c r="B54" s="3602" t="s">
        <v>6</v>
      </c>
      <c r="C54" s="920" t="s">
        <v>61</v>
      </c>
      <c r="D54" s="921"/>
      <c r="E54" s="3497" t="s">
        <v>200</v>
      </c>
      <c r="F54" s="3605" t="s">
        <v>62</v>
      </c>
      <c r="G54" s="3586" t="s">
        <v>201</v>
      </c>
      <c r="H54" s="922" t="s">
        <v>48</v>
      </c>
      <c r="I54" s="2542">
        <v>173.5</v>
      </c>
      <c r="J54" s="100">
        <v>200</v>
      </c>
      <c r="K54" s="100">
        <v>210</v>
      </c>
      <c r="L54" s="50" t="s">
        <v>202</v>
      </c>
      <c r="M54" s="47" t="s">
        <v>71</v>
      </c>
      <c r="N54" s="1569">
        <v>92</v>
      </c>
      <c r="O54" s="1569">
        <v>95</v>
      </c>
      <c r="P54" s="1570">
        <v>96</v>
      </c>
    </row>
    <row r="55" spans="1:17" ht="52.8" x14ac:dyDescent="0.25">
      <c r="A55" s="3600"/>
      <c r="B55" s="3603"/>
      <c r="C55" s="924"/>
      <c r="D55" s="925"/>
      <c r="E55" s="3498"/>
      <c r="F55" s="3606"/>
      <c r="G55" s="3587"/>
      <c r="H55" s="1210" t="s">
        <v>56</v>
      </c>
      <c r="I55" s="108">
        <v>390.8</v>
      </c>
      <c r="J55" s="101">
        <v>0</v>
      </c>
      <c r="K55" s="101">
        <v>0</v>
      </c>
      <c r="L55" s="103" t="s">
        <v>203</v>
      </c>
      <c r="M55" s="47" t="s">
        <v>71</v>
      </c>
      <c r="N55" s="1571">
        <v>84</v>
      </c>
      <c r="O55" s="1571">
        <v>86</v>
      </c>
      <c r="P55" s="1572">
        <v>90</v>
      </c>
    </row>
    <row r="56" spans="1:17" x14ac:dyDescent="0.25">
      <c r="A56" s="3600"/>
      <c r="B56" s="3603"/>
      <c r="C56" s="924"/>
      <c r="D56" s="925"/>
      <c r="E56" s="3498"/>
      <c r="F56" s="3606"/>
      <c r="G56" s="3587"/>
      <c r="H56" s="3676" t="s">
        <v>57</v>
      </c>
      <c r="I56" s="3677">
        <v>0</v>
      </c>
      <c r="J56" s="3677">
        <v>0</v>
      </c>
      <c r="K56" s="3677">
        <v>0</v>
      </c>
      <c r="L56" s="103" t="s">
        <v>204</v>
      </c>
      <c r="M56" s="46" t="s">
        <v>205</v>
      </c>
      <c r="N56" s="1571"/>
      <c r="O56" s="1571">
        <v>1</v>
      </c>
      <c r="P56" s="1572">
        <v>1</v>
      </c>
    </row>
    <row r="57" spans="1:17" ht="13.2" customHeight="1" x14ac:dyDescent="0.25">
      <c r="A57" s="3600"/>
      <c r="B57" s="3603"/>
      <c r="C57" s="924"/>
      <c r="D57" s="925"/>
      <c r="E57" s="3498"/>
      <c r="F57" s="3606"/>
      <c r="G57" s="3587"/>
      <c r="H57" s="3155"/>
      <c r="I57" s="3154"/>
      <c r="J57" s="3154"/>
      <c r="K57" s="3154"/>
      <c r="L57" s="972" t="s">
        <v>206</v>
      </c>
      <c r="M57" s="46" t="s">
        <v>205</v>
      </c>
      <c r="N57" s="1573">
        <v>2</v>
      </c>
      <c r="O57" s="1573">
        <v>2</v>
      </c>
      <c r="P57" s="1572">
        <v>3</v>
      </c>
    </row>
    <row r="58" spans="1:17" ht="31.95" customHeight="1" x14ac:dyDescent="0.25">
      <c r="A58" s="3600"/>
      <c r="B58" s="3603"/>
      <c r="C58" s="924"/>
      <c r="D58" s="925"/>
      <c r="E58" s="3498"/>
      <c r="F58" s="3606"/>
      <c r="G58" s="3587"/>
      <c r="H58" s="3205"/>
      <c r="I58" s="3206"/>
      <c r="J58" s="3206"/>
      <c r="K58" s="3206"/>
      <c r="L58" s="3674" t="s">
        <v>207</v>
      </c>
      <c r="M58" s="3681" t="s">
        <v>205</v>
      </c>
      <c r="N58" s="3595"/>
      <c r="O58" s="3595">
        <v>1</v>
      </c>
      <c r="P58" s="3597">
        <v>1</v>
      </c>
    </row>
    <row r="59" spans="1:17" ht="45.6" customHeight="1" thickBot="1" x14ac:dyDescent="0.3">
      <c r="A59" s="3601"/>
      <c r="B59" s="3604"/>
      <c r="C59" s="928"/>
      <c r="D59" s="929"/>
      <c r="E59" s="3621"/>
      <c r="F59" s="3607"/>
      <c r="G59" s="3588"/>
      <c r="H59" s="930" t="s">
        <v>7</v>
      </c>
      <c r="I59" s="2616">
        <f>I54+I55+I56</f>
        <v>564.29999999999995</v>
      </c>
      <c r="J59" s="104">
        <f t="shared" ref="J59:K59" si="8">J54+J55+J56</f>
        <v>200</v>
      </c>
      <c r="K59" s="104">
        <f t="shared" si="8"/>
        <v>210</v>
      </c>
      <c r="L59" s="3675"/>
      <c r="M59" s="3611"/>
      <c r="N59" s="3596"/>
      <c r="O59" s="3596"/>
      <c r="P59" s="3598"/>
    </row>
    <row r="60" spans="1:17" ht="13.2" customHeight="1" thickBot="1" x14ac:dyDescent="0.3">
      <c r="A60" s="3599" t="s">
        <v>6</v>
      </c>
      <c r="B60" s="3602" t="s">
        <v>6</v>
      </c>
      <c r="C60" s="920" t="s">
        <v>176</v>
      </c>
      <c r="D60" s="921"/>
      <c r="E60" s="3158" t="s">
        <v>208</v>
      </c>
      <c r="F60" s="3605" t="s">
        <v>62</v>
      </c>
      <c r="G60" s="3586" t="s">
        <v>181</v>
      </c>
      <c r="H60" s="922" t="s">
        <v>48</v>
      </c>
      <c r="I60" s="2542">
        <v>881.2</v>
      </c>
      <c r="J60" s="100">
        <v>1140</v>
      </c>
      <c r="K60" s="100">
        <v>1195</v>
      </c>
      <c r="L60" s="1574" t="s">
        <v>209</v>
      </c>
      <c r="M60" s="1575" t="s">
        <v>71</v>
      </c>
      <c r="N60" s="1576">
        <v>40</v>
      </c>
      <c r="O60" s="1576">
        <v>45</v>
      </c>
      <c r="P60" s="1577">
        <v>50</v>
      </c>
    </row>
    <row r="61" spans="1:17" ht="13.2" customHeight="1" x14ac:dyDescent="0.25">
      <c r="A61" s="3600"/>
      <c r="B61" s="3603"/>
      <c r="C61" s="924"/>
      <c r="D61" s="925"/>
      <c r="E61" s="3159"/>
      <c r="F61" s="3606"/>
      <c r="G61" s="3587"/>
      <c r="H61" s="926" t="s">
        <v>56</v>
      </c>
      <c r="I61" s="2544">
        <v>100.2</v>
      </c>
      <c r="J61" s="101">
        <v>0</v>
      </c>
      <c r="K61" s="101">
        <v>0</v>
      </c>
      <c r="L61" s="3502" t="s">
        <v>210</v>
      </c>
      <c r="M61" s="3609" t="s">
        <v>205</v>
      </c>
      <c r="N61" s="3612">
        <v>5</v>
      </c>
      <c r="O61" s="3612">
        <v>5</v>
      </c>
      <c r="P61" s="3615">
        <v>5</v>
      </c>
    </row>
    <row r="62" spans="1:17" x14ac:dyDescent="0.25">
      <c r="A62" s="3600"/>
      <c r="B62" s="3603"/>
      <c r="C62" s="924"/>
      <c r="D62" s="925"/>
      <c r="E62" s="3159"/>
      <c r="F62" s="3606"/>
      <c r="G62" s="3587"/>
      <c r="H62" s="927" t="s">
        <v>67</v>
      </c>
      <c r="I62" s="2544">
        <v>1140.4000000000001</v>
      </c>
      <c r="J62" s="101">
        <v>980</v>
      </c>
      <c r="K62" s="101">
        <v>1030</v>
      </c>
      <c r="L62" s="3503"/>
      <c r="M62" s="3610"/>
      <c r="N62" s="3613"/>
      <c r="O62" s="3613"/>
      <c r="P62" s="3616"/>
    </row>
    <row r="63" spans="1:17" ht="39.6" customHeight="1" x14ac:dyDescent="0.25">
      <c r="A63" s="3600"/>
      <c r="B63" s="3603"/>
      <c r="C63" s="924"/>
      <c r="D63" s="925"/>
      <c r="E63" s="3159"/>
      <c r="F63" s="3606"/>
      <c r="G63" s="3587"/>
      <c r="H63" s="926" t="s">
        <v>57</v>
      </c>
      <c r="I63" s="101">
        <v>4.2</v>
      </c>
      <c r="J63" s="101">
        <v>0</v>
      </c>
      <c r="K63" s="101">
        <v>0</v>
      </c>
      <c r="L63" s="3503"/>
      <c r="M63" s="3610"/>
      <c r="N63" s="3613"/>
      <c r="O63" s="3613"/>
      <c r="P63" s="3616"/>
      <c r="Q63" s="857"/>
    </row>
    <row r="64" spans="1:17" ht="24.6" customHeight="1" thickBot="1" x14ac:dyDescent="0.3">
      <c r="A64" s="3601"/>
      <c r="B64" s="3604"/>
      <c r="C64" s="928"/>
      <c r="D64" s="929"/>
      <c r="E64" s="3160"/>
      <c r="F64" s="3607"/>
      <c r="G64" s="3588"/>
      <c r="H64" s="930" t="s">
        <v>7</v>
      </c>
      <c r="I64" s="2616">
        <f>SUM(I60:I63)</f>
        <v>2126</v>
      </c>
      <c r="J64" s="104">
        <f t="shared" ref="J64:K64" si="9">SUM(J60:J63)</f>
        <v>2120</v>
      </c>
      <c r="K64" s="104">
        <f t="shared" si="9"/>
        <v>2225</v>
      </c>
      <c r="L64" s="3608"/>
      <c r="M64" s="3611"/>
      <c r="N64" s="3614"/>
      <c r="O64" s="3614"/>
      <c r="P64" s="3598"/>
    </row>
    <row r="65" spans="1:17" ht="26.4" customHeight="1" thickBot="1" x14ac:dyDescent="0.3">
      <c r="A65" s="919" t="s">
        <v>6</v>
      </c>
      <c r="B65" s="931" t="s">
        <v>6</v>
      </c>
      <c r="C65" s="932"/>
      <c r="D65" s="933"/>
      <c r="E65" s="3007" t="s">
        <v>31</v>
      </c>
      <c r="F65" s="3007"/>
      <c r="G65" s="3008"/>
      <c r="H65" s="934" t="s">
        <v>7</v>
      </c>
      <c r="I65" s="2617">
        <f>SUM(I15,I19,I27,I33,I38,I44,I49,I53,I59,I64)</f>
        <v>45106.500000000007</v>
      </c>
      <c r="J65" s="105">
        <f>SUM(J15,J19,J27,J33,J38,J44,J49,J53,J59,J64)</f>
        <v>43643</v>
      </c>
      <c r="K65" s="105">
        <f>SUM(K15,K19,K27,K33,K38,K44,K49,K53,K59,K64)</f>
        <v>45813</v>
      </c>
      <c r="L65" s="935"/>
      <c r="M65" s="936"/>
      <c r="N65" s="937"/>
      <c r="O65" s="937"/>
      <c r="P65" s="938"/>
    </row>
    <row r="66" spans="1:17" ht="55.2" customHeight="1" thickBot="1" x14ac:dyDescent="0.3">
      <c r="A66" s="919" t="s">
        <v>6</v>
      </c>
      <c r="B66" s="931" t="s">
        <v>8</v>
      </c>
      <c r="C66" s="973" t="s">
        <v>211</v>
      </c>
      <c r="D66" s="41"/>
      <c r="E66" s="939"/>
      <c r="F66" s="939"/>
      <c r="G66" s="939"/>
      <c r="H66" s="939"/>
      <c r="I66" s="939"/>
      <c r="J66" s="939"/>
      <c r="K66" s="939"/>
      <c r="L66" s="939"/>
      <c r="M66" s="939"/>
      <c r="N66" s="939"/>
      <c r="O66" s="939"/>
      <c r="P66" s="940"/>
    </row>
    <row r="67" spans="1:17" ht="13.2" customHeight="1" thickBot="1" x14ac:dyDescent="0.3">
      <c r="A67" s="919"/>
      <c r="B67" s="931"/>
      <c r="C67" s="66"/>
      <c r="D67" s="67"/>
      <c r="E67" s="942"/>
      <c r="F67" s="942"/>
      <c r="G67" s="942"/>
      <c r="H67" s="942"/>
      <c r="I67" s="942"/>
      <c r="J67" s="942"/>
      <c r="K67" s="943"/>
      <c r="L67" s="106" t="s">
        <v>212</v>
      </c>
      <c r="M67" s="45" t="s">
        <v>81</v>
      </c>
      <c r="N67" s="2063">
        <v>270</v>
      </c>
      <c r="O67" s="2063">
        <v>268</v>
      </c>
      <c r="P67" s="2064">
        <v>265</v>
      </c>
    </row>
    <row r="68" spans="1:17" x14ac:dyDescent="0.25">
      <c r="A68" s="3021" t="s">
        <v>6</v>
      </c>
      <c r="B68" s="3024" t="s">
        <v>8</v>
      </c>
      <c r="C68" s="3469" t="s">
        <v>6</v>
      </c>
      <c r="D68" s="921"/>
      <c r="E68" s="3158" t="s">
        <v>213</v>
      </c>
      <c r="F68" s="3583" t="s">
        <v>62</v>
      </c>
      <c r="G68" s="3586" t="s">
        <v>181</v>
      </c>
      <c r="H68" s="922" t="s">
        <v>48</v>
      </c>
      <c r="I68" s="2542">
        <v>150</v>
      </c>
      <c r="J68" s="100">
        <v>315</v>
      </c>
      <c r="K68" s="100">
        <v>330</v>
      </c>
      <c r="L68" s="62" t="s">
        <v>214</v>
      </c>
      <c r="M68" s="55" t="s">
        <v>81</v>
      </c>
      <c r="N68" s="1578">
        <v>50</v>
      </c>
      <c r="O68" s="1578">
        <v>65</v>
      </c>
      <c r="P68" s="1579">
        <v>65</v>
      </c>
    </row>
    <row r="69" spans="1:17" x14ac:dyDescent="0.25">
      <c r="A69" s="3022"/>
      <c r="B69" s="3025"/>
      <c r="C69" s="3458"/>
      <c r="D69" s="925"/>
      <c r="E69" s="3159"/>
      <c r="F69" s="3584"/>
      <c r="G69" s="3587"/>
      <c r="H69" s="927" t="s">
        <v>67</v>
      </c>
      <c r="I69" s="2611">
        <v>248</v>
      </c>
      <c r="J69" s="1243">
        <v>275</v>
      </c>
      <c r="K69" s="1243">
        <v>285</v>
      </c>
      <c r="L69" s="3589" t="s">
        <v>215</v>
      </c>
      <c r="M69" s="3592" t="s">
        <v>81</v>
      </c>
      <c r="N69" s="3682">
        <v>270</v>
      </c>
      <c r="O69" s="3682">
        <v>268</v>
      </c>
      <c r="P69" s="3685">
        <v>265</v>
      </c>
    </row>
    <row r="70" spans="1:17" ht="48.6" customHeight="1" x14ac:dyDescent="0.25">
      <c r="A70" s="3022"/>
      <c r="B70" s="3025"/>
      <c r="C70" s="3458"/>
      <c r="D70" s="925"/>
      <c r="E70" s="3159"/>
      <c r="F70" s="3584"/>
      <c r="G70" s="3587"/>
      <c r="H70" s="926" t="s">
        <v>55</v>
      </c>
      <c r="I70" s="1243">
        <v>10</v>
      </c>
      <c r="J70" s="102">
        <v>0</v>
      </c>
      <c r="K70" s="102">
        <v>0</v>
      </c>
      <c r="L70" s="3590"/>
      <c r="M70" s="3593"/>
      <c r="N70" s="3683"/>
      <c r="O70" s="3683"/>
      <c r="P70" s="3686"/>
    </row>
    <row r="71" spans="1:17" ht="13.2" customHeight="1" thickBot="1" x14ac:dyDescent="0.3">
      <c r="A71" s="3023"/>
      <c r="B71" s="3026"/>
      <c r="C71" s="3459"/>
      <c r="D71" s="944"/>
      <c r="E71" s="3160"/>
      <c r="F71" s="3585"/>
      <c r="G71" s="3588"/>
      <c r="H71" s="945" t="s">
        <v>7</v>
      </c>
      <c r="I71" s="2616">
        <f>SUM(I68:I70)</f>
        <v>408</v>
      </c>
      <c r="J71" s="104">
        <f t="shared" ref="J71:K71" si="10">SUM(J68:J70)</f>
        <v>590</v>
      </c>
      <c r="K71" s="104">
        <f t="shared" si="10"/>
        <v>615</v>
      </c>
      <c r="L71" s="3591"/>
      <c r="M71" s="3594"/>
      <c r="N71" s="3684"/>
      <c r="O71" s="3684"/>
      <c r="P71" s="3687"/>
      <c r="Q71" s="856"/>
    </row>
    <row r="72" spans="1:17" ht="13.8" thickBot="1" x14ac:dyDescent="0.3">
      <c r="A72" s="919" t="s">
        <v>6</v>
      </c>
      <c r="B72" s="931" t="s">
        <v>8</v>
      </c>
      <c r="C72" s="3007" t="s">
        <v>31</v>
      </c>
      <c r="D72" s="3007"/>
      <c r="E72" s="3007"/>
      <c r="F72" s="3007"/>
      <c r="G72" s="3008"/>
      <c r="H72" s="934" t="s">
        <v>7</v>
      </c>
      <c r="I72" s="2617">
        <f>SUM(I71)</f>
        <v>408</v>
      </c>
      <c r="J72" s="105">
        <f>SUM(J71)</f>
        <v>590</v>
      </c>
      <c r="K72" s="105">
        <f>SUM(K71)</f>
        <v>615</v>
      </c>
      <c r="L72" s="3470"/>
      <c r="M72" s="3471"/>
      <c r="N72" s="3471"/>
      <c r="O72" s="3471"/>
      <c r="P72" s="3472"/>
    </row>
    <row r="73" spans="1:17" ht="13.8" thickBot="1" x14ac:dyDescent="0.3">
      <c r="A73" s="885" t="s">
        <v>6</v>
      </c>
      <c r="B73" s="3473" t="s">
        <v>75</v>
      </c>
      <c r="C73" s="3474"/>
      <c r="D73" s="3474"/>
      <c r="E73" s="3474"/>
      <c r="F73" s="3474"/>
      <c r="G73" s="3474"/>
      <c r="H73" s="3475"/>
      <c r="I73" s="2618">
        <f>SUM(I65,I72)</f>
        <v>45514.500000000007</v>
      </c>
      <c r="J73" s="109">
        <f>SUM(J65,J72)</f>
        <v>44233</v>
      </c>
      <c r="K73" s="109">
        <f>SUM(K65,K72)</f>
        <v>46428</v>
      </c>
      <c r="L73" s="947"/>
      <c r="M73" s="947"/>
      <c r="N73" s="947"/>
      <c r="O73" s="947"/>
      <c r="P73" s="948"/>
    </row>
    <row r="74" spans="1:17" ht="27" customHeight="1" thickBot="1" x14ac:dyDescent="0.3">
      <c r="A74" s="2998" t="s">
        <v>9</v>
      </c>
      <c r="B74" s="2999"/>
      <c r="C74" s="2999"/>
      <c r="D74" s="2999"/>
      <c r="E74" s="2999"/>
      <c r="F74" s="2999"/>
      <c r="G74" s="2999"/>
      <c r="H74" s="3000"/>
      <c r="I74" s="2619">
        <f>SUM(I73)</f>
        <v>45514.500000000007</v>
      </c>
      <c r="J74" s="110">
        <f>SUM(J73)</f>
        <v>44233</v>
      </c>
      <c r="K74" s="110">
        <f>SUM(K73)</f>
        <v>46428</v>
      </c>
      <c r="L74" s="3174"/>
      <c r="M74" s="3175"/>
      <c r="N74" s="3175"/>
      <c r="O74" s="3175"/>
      <c r="P74" s="3176"/>
    </row>
    <row r="75" spans="1:17" ht="13.2" customHeight="1" x14ac:dyDescent="0.25">
      <c r="A75" s="862" t="s">
        <v>395</v>
      </c>
      <c r="B75" s="862"/>
      <c r="C75" s="862"/>
      <c r="D75" s="862"/>
      <c r="E75" s="862"/>
      <c r="F75" s="862"/>
      <c r="G75" s="862"/>
      <c r="H75" s="862"/>
      <c r="I75" s="862"/>
      <c r="J75" s="862"/>
      <c r="K75" s="862"/>
      <c r="L75" s="862"/>
      <c r="M75" s="887"/>
      <c r="N75" s="949"/>
      <c r="O75" s="949"/>
      <c r="P75" s="949"/>
    </row>
    <row r="76" spans="1:17" x14ac:dyDescent="0.25">
      <c r="A76" s="887"/>
      <c r="B76" s="887"/>
      <c r="C76" s="887"/>
      <c r="D76" s="887"/>
      <c r="E76" s="887"/>
      <c r="F76" s="887"/>
      <c r="G76" s="887"/>
      <c r="H76" s="887"/>
      <c r="I76" s="887"/>
      <c r="J76" s="887"/>
      <c r="K76" s="887"/>
      <c r="L76" s="887"/>
      <c r="M76" s="887"/>
      <c r="N76" s="949"/>
      <c r="O76" s="949"/>
      <c r="P76" s="949"/>
    </row>
    <row r="77" spans="1:17" ht="16.2" thickBot="1" x14ac:dyDescent="0.3">
      <c r="A77" s="866"/>
      <c r="B77" s="866"/>
      <c r="C77" s="866"/>
      <c r="D77" s="866"/>
      <c r="E77" s="3177" t="s">
        <v>10</v>
      </c>
      <c r="F77" s="3177"/>
      <c r="G77" s="3177"/>
      <c r="H77" s="3177"/>
      <c r="I77" s="3177"/>
      <c r="J77" s="3177"/>
      <c r="K77" s="3177"/>
      <c r="L77" s="950"/>
      <c r="M77" s="950"/>
      <c r="N77" s="866"/>
      <c r="O77" s="866"/>
      <c r="P77" s="866"/>
    </row>
    <row r="78" spans="1:17" ht="37.799999999999997" customHeight="1" thickBot="1" x14ac:dyDescent="0.3">
      <c r="A78" s="866"/>
      <c r="B78" s="866"/>
      <c r="C78" s="866"/>
      <c r="D78" s="866"/>
      <c r="E78" s="910"/>
      <c r="F78" s="911"/>
      <c r="G78" s="911"/>
      <c r="H78" s="912"/>
      <c r="I78" s="865" t="s">
        <v>679</v>
      </c>
      <c r="J78" s="864" t="s">
        <v>77</v>
      </c>
      <c r="K78" s="865" t="s">
        <v>680</v>
      </c>
      <c r="L78" s="866"/>
      <c r="M78" s="866"/>
      <c r="N78" s="866"/>
      <c r="O78" s="866"/>
      <c r="P78" s="866"/>
    </row>
    <row r="79" spans="1:17" ht="13.8" thickBot="1" x14ac:dyDescent="0.3">
      <c r="A79" s="866"/>
      <c r="B79" s="866"/>
      <c r="C79" s="866"/>
      <c r="D79" s="866"/>
      <c r="E79" s="3167" t="s">
        <v>33</v>
      </c>
      <c r="F79" s="3168"/>
      <c r="G79" s="3168"/>
      <c r="H79" s="3169"/>
      <c r="I79" s="2620">
        <f>SUM(I80:I92)</f>
        <v>20896.600000000002</v>
      </c>
      <c r="J79" s="111">
        <f t="shared" ref="J79:K79" si="11">SUM(J80:J92)</f>
        <v>18573</v>
      </c>
      <c r="K79" s="111">
        <f t="shared" si="11"/>
        <v>19488</v>
      </c>
      <c r="L79" s="951"/>
      <c r="M79" s="866"/>
      <c r="N79" s="866"/>
      <c r="O79" s="866"/>
      <c r="P79" s="866"/>
    </row>
    <row r="80" spans="1:17" ht="24" customHeight="1" x14ac:dyDescent="0.25">
      <c r="A80" s="866"/>
      <c r="B80" s="866"/>
      <c r="C80" s="866"/>
      <c r="D80" s="866"/>
      <c r="E80" s="3164" t="s">
        <v>39</v>
      </c>
      <c r="F80" s="3165"/>
      <c r="G80" s="3165"/>
      <c r="H80" s="3166"/>
      <c r="I80" s="2621">
        <v>12522.7</v>
      </c>
      <c r="J80" s="112">
        <v>13079</v>
      </c>
      <c r="K80" s="112">
        <v>13724</v>
      </c>
      <c r="L80" s="866"/>
      <c r="M80" s="951"/>
      <c r="N80" s="866"/>
      <c r="O80" s="2449"/>
      <c r="P80" s="866"/>
    </row>
    <row r="81" spans="1:17" ht="27.6" customHeight="1" x14ac:dyDescent="0.25">
      <c r="A81" s="866"/>
      <c r="B81" s="866"/>
      <c r="C81" s="866"/>
      <c r="D81" s="866"/>
      <c r="E81" s="3164" t="s">
        <v>971</v>
      </c>
      <c r="F81" s="3165"/>
      <c r="G81" s="3165"/>
      <c r="H81" s="3166"/>
      <c r="I81" s="2450"/>
      <c r="J81" s="2450"/>
      <c r="K81" s="2450"/>
      <c r="L81" s="866"/>
      <c r="M81" s="951"/>
      <c r="N81" s="866"/>
      <c r="O81" s="2449"/>
      <c r="P81" s="866"/>
    </row>
    <row r="82" spans="1:17" x14ac:dyDescent="0.25">
      <c r="A82" s="866"/>
      <c r="B82" s="866"/>
      <c r="C82" s="866"/>
      <c r="D82" s="866"/>
      <c r="E82" s="3164" t="s">
        <v>40</v>
      </c>
      <c r="F82" s="3165"/>
      <c r="G82" s="3165"/>
      <c r="H82" s="3166"/>
      <c r="I82" s="113">
        <v>357.4</v>
      </c>
      <c r="J82" s="113">
        <v>375</v>
      </c>
      <c r="K82" s="113">
        <v>395</v>
      </c>
      <c r="L82" s="866"/>
      <c r="M82" s="866"/>
      <c r="N82" s="866"/>
      <c r="O82" s="866"/>
      <c r="P82" s="866"/>
    </row>
    <row r="83" spans="1:17" ht="13.2" customHeight="1" x14ac:dyDescent="0.25">
      <c r="A83" s="866"/>
      <c r="B83" s="866"/>
      <c r="C83" s="866"/>
      <c r="D83" s="866"/>
      <c r="E83" s="3164" t="s">
        <v>41</v>
      </c>
      <c r="F83" s="3165"/>
      <c r="G83" s="3165"/>
      <c r="H83" s="3166"/>
      <c r="I83" s="2622">
        <v>2030.4</v>
      </c>
      <c r="J83" s="113">
        <v>92</v>
      </c>
      <c r="K83" s="113">
        <v>97</v>
      </c>
      <c r="L83" s="866"/>
      <c r="M83" s="866"/>
      <c r="N83" s="866"/>
      <c r="O83" s="866"/>
      <c r="P83" s="866"/>
    </row>
    <row r="84" spans="1:17" ht="27" customHeight="1" x14ac:dyDescent="0.25">
      <c r="A84" s="866"/>
      <c r="B84" s="866"/>
      <c r="C84" s="866"/>
      <c r="D84" s="866"/>
      <c r="E84" s="3164" t="s">
        <v>42</v>
      </c>
      <c r="F84" s="3165"/>
      <c r="G84" s="3165"/>
      <c r="H84" s="3166"/>
      <c r="I84" s="113">
        <v>0</v>
      </c>
      <c r="J84" s="113">
        <v>0</v>
      </c>
      <c r="K84" s="113">
        <v>0</v>
      </c>
      <c r="L84" s="866"/>
      <c r="M84" s="866"/>
      <c r="N84" s="866"/>
      <c r="O84" s="866"/>
      <c r="P84" s="866"/>
    </row>
    <row r="85" spans="1:17" x14ac:dyDescent="0.25">
      <c r="A85" s="866"/>
      <c r="B85" s="866"/>
      <c r="C85" s="866"/>
      <c r="D85" s="866"/>
      <c r="E85" s="3073" t="s">
        <v>43</v>
      </c>
      <c r="F85" s="3074"/>
      <c r="G85" s="3074"/>
      <c r="H85" s="3075"/>
      <c r="I85" s="114">
        <v>0</v>
      </c>
      <c r="J85" s="114">
        <v>0</v>
      </c>
      <c r="K85" s="114">
        <v>0</v>
      </c>
      <c r="L85" s="866"/>
      <c r="M85" s="866"/>
      <c r="N85" s="866"/>
      <c r="O85" s="866"/>
      <c r="P85" s="866"/>
    </row>
    <row r="86" spans="1:17" ht="13.2" customHeight="1" x14ac:dyDescent="0.25">
      <c r="A86" s="866"/>
      <c r="B86" s="866"/>
      <c r="C86" s="866"/>
      <c r="D86" s="866"/>
      <c r="E86" s="3161" t="s">
        <v>44</v>
      </c>
      <c r="F86" s="3162"/>
      <c r="G86" s="3162"/>
      <c r="H86" s="3163"/>
      <c r="I86" s="113">
        <v>153.9</v>
      </c>
      <c r="J86" s="113">
        <v>165</v>
      </c>
      <c r="K86" s="113">
        <v>170</v>
      </c>
      <c r="L86" s="866"/>
      <c r="M86" s="866"/>
      <c r="N86" s="866"/>
      <c r="O86" s="866"/>
      <c r="P86" s="866"/>
    </row>
    <row r="87" spans="1:17" ht="25.2" customHeight="1" x14ac:dyDescent="0.25">
      <c r="A87" s="866"/>
      <c r="B87" s="866"/>
      <c r="C87" s="866"/>
      <c r="D87" s="866"/>
      <c r="E87" s="3164" t="s">
        <v>63</v>
      </c>
      <c r="F87" s="3165"/>
      <c r="G87" s="3165"/>
      <c r="H87" s="3166"/>
      <c r="I87" s="2623">
        <v>4576.5</v>
      </c>
      <c r="J87" s="113">
        <v>4784</v>
      </c>
      <c r="K87" s="113">
        <v>5020</v>
      </c>
      <c r="L87" s="866"/>
      <c r="M87" s="866"/>
      <c r="N87" s="2126"/>
      <c r="O87" s="2126"/>
      <c r="P87" s="2126"/>
    </row>
    <row r="88" spans="1:17" ht="27.6" customHeight="1" x14ac:dyDescent="0.25">
      <c r="A88" s="866"/>
      <c r="B88" s="866"/>
      <c r="C88" s="866"/>
      <c r="D88" s="866"/>
      <c r="E88" s="3164" t="s">
        <v>64</v>
      </c>
      <c r="F88" s="3165"/>
      <c r="G88" s="3165"/>
      <c r="H88" s="3166"/>
      <c r="I88" s="115">
        <v>74.400000000000006</v>
      </c>
      <c r="J88" s="115">
        <v>78</v>
      </c>
      <c r="K88" s="115">
        <v>82</v>
      </c>
      <c r="L88" s="866"/>
      <c r="M88" s="866"/>
      <c r="N88" s="866"/>
      <c r="O88" s="866"/>
      <c r="P88" s="866"/>
      <c r="Q88" s="474"/>
    </row>
    <row r="89" spans="1:17" x14ac:dyDescent="0.25">
      <c r="A89" s="866"/>
      <c r="B89" s="866"/>
      <c r="C89" s="866"/>
      <c r="D89" s="866"/>
      <c r="E89" s="3164" t="s">
        <v>47</v>
      </c>
      <c r="F89" s="3165"/>
      <c r="G89" s="3165"/>
      <c r="H89" s="3166"/>
      <c r="I89" s="115">
        <v>0</v>
      </c>
      <c r="J89" s="115">
        <v>0</v>
      </c>
      <c r="K89" s="115">
        <v>0</v>
      </c>
      <c r="L89" s="866"/>
      <c r="M89" s="866"/>
      <c r="N89" s="866"/>
      <c r="O89" s="866"/>
      <c r="P89" s="866"/>
    </row>
    <row r="90" spans="1:17" x14ac:dyDescent="0.25">
      <c r="A90" s="866"/>
      <c r="B90" s="866"/>
      <c r="C90" s="866"/>
      <c r="D90" s="866"/>
      <c r="E90" s="3164" t="s">
        <v>45</v>
      </c>
      <c r="F90" s="3165"/>
      <c r="G90" s="3165"/>
      <c r="H90" s="3166"/>
      <c r="I90" s="2624">
        <v>10.6</v>
      </c>
      <c r="J90" s="115">
        <v>0</v>
      </c>
      <c r="K90" s="115">
        <v>0</v>
      </c>
      <c r="L90" s="866"/>
      <c r="M90" s="866"/>
      <c r="N90" s="866"/>
      <c r="O90" s="866"/>
      <c r="P90" s="866"/>
      <c r="Q90" s="474"/>
    </row>
    <row r="91" spans="1:17" ht="18.600000000000001" customHeight="1" x14ac:dyDescent="0.25">
      <c r="A91" s="19"/>
      <c r="B91" s="19"/>
      <c r="C91" s="19"/>
      <c r="D91" s="19"/>
      <c r="E91" s="3164" t="s">
        <v>65</v>
      </c>
      <c r="F91" s="3165"/>
      <c r="G91" s="3165"/>
      <c r="H91" s="3166"/>
      <c r="I91" s="113">
        <v>1170.7</v>
      </c>
      <c r="J91" s="113">
        <v>0</v>
      </c>
      <c r="K91" s="113">
        <v>0</v>
      </c>
      <c r="L91" s="866"/>
      <c r="M91" s="866"/>
      <c r="N91" s="19"/>
      <c r="O91" s="19"/>
      <c r="P91" s="19"/>
      <c r="Q91" s="474"/>
    </row>
    <row r="92" spans="1:17" ht="28.8" customHeight="1" thickBot="1" x14ac:dyDescent="0.3">
      <c r="A92" s="19"/>
      <c r="B92" s="19"/>
      <c r="C92" s="19"/>
      <c r="D92" s="19"/>
      <c r="E92" s="3678" t="s">
        <v>880</v>
      </c>
      <c r="F92" s="3679"/>
      <c r="G92" s="3679"/>
      <c r="H92" s="3680"/>
      <c r="I92" s="2451"/>
      <c r="J92" s="2451"/>
      <c r="K92" s="2451"/>
      <c r="L92" s="866"/>
      <c r="M92" s="866"/>
      <c r="N92" s="19"/>
      <c r="O92" s="19"/>
      <c r="P92" s="19"/>
    </row>
    <row r="93" spans="1:17" ht="13.95" customHeight="1" thickBot="1" x14ac:dyDescent="0.3">
      <c r="A93" s="19"/>
      <c r="B93" s="19"/>
      <c r="C93" s="19"/>
      <c r="D93" s="19"/>
      <c r="E93" s="3132" t="s">
        <v>34</v>
      </c>
      <c r="F93" s="3133"/>
      <c r="G93" s="3133"/>
      <c r="H93" s="3133"/>
      <c r="I93" s="2620">
        <f>I94*1</f>
        <v>24617.9</v>
      </c>
      <c r="J93" s="111">
        <f t="shared" ref="J93:K93" si="12">J94*1</f>
        <v>25660</v>
      </c>
      <c r="K93" s="111">
        <f t="shared" si="12"/>
        <v>26940</v>
      </c>
      <c r="L93" s="866"/>
      <c r="M93" s="866"/>
      <c r="N93" s="19"/>
      <c r="O93" s="19"/>
      <c r="P93" s="19"/>
    </row>
    <row r="94" spans="1:17" ht="13.8" thickBot="1" x14ac:dyDescent="0.3">
      <c r="A94" s="19"/>
      <c r="B94" s="19"/>
      <c r="C94" s="19"/>
      <c r="D94" s="19"/>
      <c r="E94" s="3148" t="s">
        <v>46</v>
      </c>
      <c r="F94" s="3149"/>
      <c r="G94" s="3149"/>
      <c r="H94" s="3150"/>
      <c r="I94" s="2621">
        <v>24617.9</v>
      </c>
      <c r="J94" s="112">
        <v>25660</v>
      </c>
      <c r="K94" s="112">
        <v>26940</v>
      </c>
      <c r="L94" s="19"/>
      <c r="M94" s="19"/>
      <c r="N94" s="19"/>
      <c r="O94" s="19"/>
      <c r="P94" s="19"/>
    </row>
    <row r="95" spans="1:17" ht="13.8" thickBot="1" x14ac:dyDescent="0.3">
      <c r="A95" s="19"/>
      <c r="B95" s="19"/>
      <c r="C95" s="19"/>
      <c r="D95" s="19"/>
      <c r="E95" s="3476"/>
      <c r="F95" s="3477"/>
      <c r="G95" s="3477"/>
      <c r="H95" s="3478"/>
      <c r="I95" s="2625">
        <f>I79+I94</f>
        <v>45514.5</v>
      </c>
      <c r="J95" s="116">
        <f t="shared" ref="J95:K95" si="13">J79+J94</f>
        <v>44233</v>
      </c>
      <c r="K95" s="116">
        <f t="shared" si="13"/>
        <v>46428</v>
      </c>
      <c r="L95" s="19"/>
      <c r="M95" s="19"/>
      <c r="N95" s="19"/>
      <c r="O95" s="19"/>
      <c r="P95" s="19"/>
    </row>
    <row r="96" spans="1:17" x14ac:dyDescent="0.25">
      <c r="E96" s="19"/>
      <c r="F96" s="19"/>
      <c r="G96" s="19"/>
      <c r="H96" s="19"/>
      <c r="I96" s="19"/>
      <c r="J96" s="19"/>
      <c r="K96" s="19"/>
      <c r="L96" s="19"/>
    </row>
    <row r="97" spans="5:12" x14ac:dyDescent="0.25">
      <c r="E97" s="19"/>
      <c r="F97" s="19"/>
      <c r="G97" s="19"/>
      <c r="H97" s="19"/>
      <c r="I97" s="19"/>
      <c r="J97" s="19"/>
      <c r="K97" s="19"/>
      <c r="L97" s="19"/>
    </row>
    <row r="98" spans="5:12" x14ac:dyDescent="0.25">
      <c r="E98" s="19"/>
      <c r="F98" s="19"/>
      <c r="G98" s="19"/>
      <c r="H98" s="19"/>
      <c r="I98" s="19"/>
      <c r="J98" s="19"/>
      <c r="K98" s="19"/>
      <c r="L98" s="19"/>
    </row>
  </sheetData>
  <mergeCells count="159">
    <mergeCell ref="N58:N59"/>
    <mergeCell ref="E79:H79"/>
    <mergeCell ref="E81:H81"/>
    <mergeCell ref="E80:H80"/>
    <mergeCell ref="N69:N71"/>
    <mergeCell ref="O69:O71"/>
    <mergeCell ref="P69:P71"/>
    <mergeCell ref="C72:G72"/>
    <mergeCell ref="L72:P72"/>
    <mergeCell ref="B73:H73"/>
    <mergeCell ref="A74:H74"/>
    <mergeCell ref="L74:P74"/>
    <mergeCell ref="E77:K77"/>
    <mergeCell ref="P34:P38"/>
    <mergeCell ref="G34:G38"/>
    <mergeCell ref="G39:G44"/>
    <mergeCell ref="L39:L44"/>
    <mergeCell ref="M39:M44"/>
    <mergeCell ref="N39:N44"/>
    <mergeCell ref="O39:O44"/>
    <mergeCell ref="P39:P44"/>
    <mergeCell ref="L34:L38"/>
    <mergeCell ref="M34:M38"/>
    <mergeCell ref="N34:N38"/>
    <mergeCell ref="O34:O38"/>
    <mergeCell ref="A39:A44"/>
    <mergeCell ref="B39:B44"/>
    <mergeCell ref="C39:C44"/>
    <mergeCell ref="E39:E44"/>
    <mergeCell ref="F39:F44"/>
    <mergeCell ref="A34:A38"/>
    <mergeCell ref="B34:B38"/>
    <mergeCell ref="C34:C38"/>
    <mergeCell ref="E34:E38"/>
    <mergeCell ref="F34:F38"/>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48:N49"/>
    <mergeCell ref="O48:O49"/>
    <mergeCell ref="P48:P49"/>
    <mergeCell ref="A50:A53"/>
    <mergeCell ref="B50:B53"/>
    <mergeCell ref="C50:C53"/>
    <mergeCell ref="E50:E53"/>
    <mergeCell ref="F50:F53"/>
    <mergeCell ref="G50:G53"/>
    <mergeCell ref="L51:L53"/>
    <mergeCell ref="M51:M53"/>
    <mergeCell ref="N51:N53"/>
    <mergeCell ref="O51:O53"/>
    <mergeCell ref="P51:P53"/>
    <mergeCell ref="C45:C49"/>
    <mergeCell ref="E45:E49"/>
    <mergeCell ref="F45:F49"/>
    <mergeCell ref="A45:A49"/>
    <mergeCell ref="B45:B49"/>
    <mergeCell ref="G45:G49"/>
    <mergeCell ref="L48:L49"/>
    <mergeCell ref="M48:M49"/>
    <mergeCell ref="M69:M71"/>
    <mergeCell ref="O58:O59"/>
    <mergeCell ref="P58:P59"/>
    <mergeCell ref="A60:A64"/>
    <mergeCell ref="B60:B64"/>
    <mergeCell ref="E60:E64"/>
    <mergeCell ref="F60:F64"/>
    <mergeCell ref="G60:G64"/>
    <mergeCell ref="L61:L64"/>
    <mergeCell ref="M61:M64"/>
    <mergeCell ref="N61:N64"/>
    <mergeCell ref="O61:O64"/>
    <mergeCell ref="P61:P64"/>
    <mergeCell ref="A54:A59"/>
    <mergeCell ref="B54:B59"/>
    <mergeCell ref="E54:E59"/>
    <mergeCell ref="F54:F59"/>
    <mergeCell ref="G54:G59"/>
    <mergeCell ref="H56:H58"/>
    <mergeCell ref="I56:I58"/>
    <mergeCell ref="J56:J58"/>
    <mergeCell ref="K56:K58"/>
    <mergeCell ref="L58:L59"/>
    <mergeCell ref="M58:M59"/>
    <mergeCell ref="E95:H95"/>
    <mergeCell ref="E65:G65"/>
    <mergeCell ref="A68:A71"/>
    <mergeCell ref="B68:B71"/>
    <mergeCell ref="C68:C71"/>
    <mergeCell ref="E68:E71"/>
    <mergeCell ref="F68:F71"/>
    <mergeCell ref="G68:G71"/>
    <mergeCell ref="L69:L71"/>
    <mergeCell ref="E89:H89"/>
    <mergeCell ref="E90:H90"/>
    <mergeCell ref="E92:H92"/>
    <mergeCell ref="E93:H93"/>
    <mergeCell ref="E94:H94"/>
    <mergeCell ref="E87:H87"/>
    <mergeCell ref="E88:H88"/>
    <mergeCell ref="E82:H82"/>
    <mergeCell ref="E83:H83"/>
    <mergeCell ref="E84:H84"/>
    <mergeCell ref="E86:H86"/>
    <mergeCell ref="E91:H91"/>
    <mergeCell ref="E85:H85"/>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04</vt:lpstr>
      <vt:lpstr>08</vt:lpstr>
      <vt:lpstr>10</vt:lpstr>
      <vt:lpstr>12</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2023-06-09T08:42:47Z</cp:lastPrinted>
  <dcterms:created xsi:type="dcterms:W3CDTF">1996-10-14T23:33:28Z</dcterms:created>
  <dcterms:modified xsi:type="dcterms:W3CDTF">2023-06-12T05:35:44Z</dcterms:modified>
</cp:coreProperties>
</file>