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3-06 medziaga\"/>
    </mc:Choice>
  </mc:AlternateContent>
  <bookViews>
    <workbookView xWindow="-120" yWindow="-120" windowWidth="29040" windowHeight="15840"/>
  </bookViews>
  <sheets>
    <sheet name="1 priedas" sheetId="1" r:id="rId1"/>
    <sheet name="2 priedas" sheetId="2" r:id="rId2"/>
    <sheet name="3 priedas" sheetId="3" r:id="rId3"/>
    <sheet name=" 4 priedas" sheetId="9" r:id="rId4"/>
  </sheets>
  <definedNames>
    <definedName name="_xlnm.Print_Titles" localSheetId="0">'1 priedas'!$5:$5</definedName>
    <definedName name="_xlnm.Print_Titles" localSheetId="1">'2 priedas'!$4:$6</definedName>
  </definedNames>
  <calcPr calcId="191029"/>
</workbook>
</file>

<file path=xl/calcChain.xml><?xml version="1.0" encoding="utf-8"?>
<calcChain xmlns="http://schemas.openxmlformats.org/spreadsheetml/2006/main">
  <c r="B214" i="9" l="1"/>
  <c r="B209" i="9"/>
  <c r="B211" i="9" s="1"/>
  <c r="B200" i="9"/>
  <c r="B192" i="9"/>
  <c r="B138" i="9"/>
  <c r="B135" i="9"/>
  <c r="B124" i="9"/>
  <c r="B117" i="9"/>
  <c r="B121" i="9" s="1"/>
  <c r="B107" i="9"/>
  <c r="B104" i="9"/>
  <c r="C99" i="9"/>
  <c r="B99" i="9"/>
  <c r="B42" i="9"/>
  <c r="C39" i="9"/>
  <c r="C108" i="9" s="1"/>
  <c r="B39" i="9"/>
  <c r="B29" i="9"/>
  <c r="B26" i="9"/>
  <c r="B23" i="9"/>
  <c r="B20" i="9"/>
  <c r="B17" i="9"/>
  <c r="B108" i="9" l="1"/>
  <c r="B201" i="9"/>
  <c r="B215" i="9"/>
  <c r="C414" i="2"/>
  <c r="B414" i="2"/>
  <c r="C400" i="2"/>
  <c r="B400" i="2"/>
  <c r="C395" i="2"/>
  <c r="B395" i="2"/>
  <c r="C407" i="2"/>
  <c r="B407" i="2"/>
  <c r="C390" i="2" l="1"/>
  <c r="B390" i="2"/>
  <c r="C375" i="2" l="1"/>
  <c r="B375" i="2"/>
  <c r="C234" i="2"/>
  <c r="B234" i="2"/>
  <c r="C225" i="2"/>
  <c r="B225" i="2"/>
  <c r="C220" i="2"/>
  <c r="B220" i="2"/>
  <c r="C215" i="2"/>
  <c r="B215" i="2"/>
  <c r="C210" i="2"/>
  <c r="B210" i="2"/>
  <c r="C197" i="2"/>
  <c r="B197" i="2"/>
  <c r="C192" i="2"/>
  <c r="B192" i="2"/>
  <c r="C187" i="2"/>
  <c r="B187" i="2"/>
  <c r="C182" i="2"/>
  <c r="B182" i="2"/>
  <c r="C177" i="2"/>
  <c r="B177" i="2"/>
  <c r="C164" i="2"/>
  <c r="B164" i="2"/>
  <c r="C155" i="2"/>
  <c r="B155" i="2"/>
  <c r="C146" i="2"/>
  <c r="B146" i="2"/>
  <c r="C141" i="2"/>
  <c r="B141" i="2"/>
  <c r="C132" i="2"/>
  <c r="B132" i="2"/>
  <c r="B127" i="2" l="1"/>
  <c r="B54" i="2"/>
  <c r="B49" i="2"/>
  <c r="C25" i="2"/>
  <c r="C440" i="2" s="1"/>
  <c r="B25" i="2"/>
  <c r="C10" i="2"/>
  <c r="B10" i="2"/>
  <c r="B41" i="2" l="1"/>
  <c r="B32" i="2"/>
  <c r="C427" i="2"/>
  <c r="B427" i="2"/>
  <c r="C419" i="2"/>
  <c r="B419" i="2"/>
  <c r="B417" i="2"/>
  <c r="B387" i="2"/>
  <c r="C373" i="2"/>
  <c r="B373" i="2"/>
  <c r="C372" i="2"/>
  <c r="B372" i="2"/>
  <c r="C371" i="2"/>
  <c r="B371" i="2"/>
  <c r="C367" i="2"/>
  <c r="B367" i="2"/>
  <c r="C363" i="2"/>
  <c r="B363" i="2"/>
  <c r="C360" i="2"/>
  <c r="B360" i="2"/>
  <c r="C357" i="2"/>
  <c r="B357" i="2"/>
  <c r="C353" i="2"/>
  <c r="B353" i="2"/>
  <c r="C349" i="2"/>
  <c r="B349" i="2"/>
  <c r="C344" i="2"/>
  <c r="B344" i="2"/>
  <c r="C339" i="2"/>
  <c r="B339" i="2"/>
  <c r="C334" i="2"/>
  <c r="B334" i="2"/>
  <c r="C330" i="2"/>
  <c r="B330" i="2"/>
  <c r="C326" i="2"/>
  <c r="B326" i="2"/>
  <c r="C322" i="2"/>
  <c r="B322" i="2"/>
  <c r="C318" i="2"/>
  <c r="B318" i="2"/>
  <c r="C314" i="2"/>
  <c r="B314" i="2"/>
  <c r="C310" i="2"/>
  <c r="B310" i="2"/>
  <c r="C305" i="2"/>
  <c r="B305" i="2"/>
  <c r="C301" i="2"/>
  <c r="B301" i="2"/>
  <c r="B296" i="2"/>
  <c r="C292" i="2"/>
  <c r="B292" i="2"/>
  <c r="C288" i="2"/>
  <c r="B288" i="2"/>
  <c r="C283" i="2"/>
  <c r="B283" i="2"/>
  <c r="C279" i="2"/>
  <c r="B279" i="2"/>
  <c r="C275" i="2"/>
  <c r="B275" i="2"/>
  <c r="C271" i="2"/>
  <c r="B271" i="2"/>
  <c r="C267" i="2"/>
  <c r="B267" i="2"/>
  <c r="C263" i="2"/>
  <c r="B263" i="2"/>
  <c r="C259" i="2"/>
  <c r="B259" i="2"/>
  <c r="C255" i="2"/>
  <c r="B255" i="2"/>
  <c r="C251" i="2"/>
  <c r="B251" i="2"/>
  <c r="C247" i="2"/>
  <c r="B247" i="2"/>
  <c r="C243" i="2"/>
  <c r="B243" i="2"/>
  <c r="C239" i="2"/>
  <c r="B239" i="2"/>
  <c r="C230" i="2"/>
  <c r="B230" i="2"/>
  <c r="C206" i="2"/>
  <c r="B206" i="2"/>
  <c r="C202" i="2"/>
  <c r="B202" i="2"/>
  <c r="C173" i="2"/>
  <c r="B173" i="2"/>
  <c r="C169" i="2"/>
  <c r="B169" i="2"/>
  <c r="C160" i="2"/>
  <c r="B160" i="2"/>
  <c r="C151" i="2"/>
  <c r="B151" i="2"/>
  <c r="C137" i="2"/>
  <c r="B137" i="2"/>
  <c r="C120" i="2"/>
  <c r="B120" i="2"/>
  <c r="B115" i="2"/>
  <c r="B440" i="2" s="1"/>
  <c r="C104" i="2"/>
  <c r="B104" i="2"/>
  <c r="C101" i="2"/>
  <c r="B101" i="2"/>
  <c r="C98" i="2"/>
  <c r="B98" i="2"/>
  <c r="C95" i="2"/>
  <c r="B95" i="2"/>
  <c r="C92" i="2"/>
  <c r="B92" i="2"/>
  <c r="C89" i="2"/>
  <c r="B89" i="2"/>
  <c r="B76" i="2"/>
  <c r="B370" i="2" l="1"/>
  <c r="B27" i="2" l="1"/>
  <c r="B61" i="2" l="1"/>
  <c r="B9" i="3" l="1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8" i="3"/>
  <c r="E79" i="3"/>
  <c r="D79" i="3"/>
  <c r="C79" i="3"/>
  <c r="B79" i="3" l="1"/>
  <c r="C296" i="2" l="1"/>
  <c r="C370" i="2" s="1"/>
  <c r="C116" i="2" l="1"/>
  <c r="B116" i="2"/>
  <c r="B107" i="2"/>
  <c r="C430" i="2" l="1"/>
  <c r="B430" i="2"/>
  <c r="C429" i="2"/>
  <c r="B429" i="2"/>
  <c r="C428" i="2"/>
  <c r="B428" i="2"/>
  <c r="C421" i="2"/>
  <c r="B421" i="2"/>
  <c r="C416" i="2"/>
  <c r="B416" i="2"/>
  <c r="C415" i="2"/>
  <c r="B415" i="2"/>
  <c r="C413" i="2"/>
  <c r="B413" i="2"/>
  <c r="C412" i="2"/>
  <c r="B412" i="2"/>
  <c r="C411" i="2"/>
  <c r="B411" i="2"/>
  <c r="B383" i="2"/>
  <c r="B381" i="2"/>
  <c r="B378" i="2"/>
  <c r="B380" i="2" s="1"/>
  <c r="C376" i="2"/>
  <c r="B376" i="2"/>
  <c r="C374" i="2"/>
  <c r="B374" i="2"/>
  <c r="B125" i="2"/>
  <c r="C124" i="2"/>
  <c r="B124" i="2"/>
  <c r="C123" i="2"/>
  <c r="B118" i="2"/>
  <c r="C114" i="2"/>
  <c r="B114" i="2"/>
  <c r="C110" i="2"/>
  <c r="B110" i="2"/>
  <c r="C107" i="2"/>
  <c r="C85" i="2"/>
  <c r="B85" i="2"/>
  <c r="B83" i="2"/>
  <c r="B81" i="2"/>
  <c r="B438" i="2" s="1"/>
  <c r="B80" i="2"/>
  <c r="B79" i="2"/>
  <c r="B74" i="2"/>
  <c r="B71" i="2"/>
  <c r="B73" i="2" s="1"/>
  <c r="B69" i="2"/>
  <c r="B66" i="2"/>
  <c r="B68" i="2" s="1"/>
  <c r="B64" i="2"/>
  <c r="B63" i="2"/>
  <c r="B59" i="2"/>
  <c r="B56" i="2"/>
  <c r="B58" i="2" s="1"/>
  <c r="B53" i="2"/>
  <c r="B52" i="2"/>
  <c r="B47" i="2"/>
  <c r="B44" i="2"/>
  <c r="B46" i="2" s="1"/>
  <c r="C42" i="2"/>
  <c r="B42" i="2"/>
  <c r="B441" i="2" s="1"/>
  <c r="B439" i="2"/>
  <c r="B40" i="2"/>
  <c r="B437" i="2" s="1"/>
  <c r="C39" i="2"/>
  <c r="B39" i="2"/>
  <c r="B35" i="2"/>
  <c r="C27" i="2"/>
  <c r="C38" i="2" s="1"/>
  <c r="C24" i="2"/>
  <c r="B24" i="2"/>
  <c r="C23" i="2"/>
  <c r="B23" i="2"/>
  <c r="C20" i="2"/>
  <c r="B20" i="2"/>
  <c r="B17" i="2"/>
  <c r="C8" i="2"/>
  <c r="B8" i="2"/>
  <c r="B40" i="1"/>
  <c r="B38" i="1"/>
  <c r="B35" i="1"/>
  <c r="B31" i="1"/>
  <c r="B27" i="1"/>
  <c r="B22" i="1"/>
  <c r="B17" i="1"/>
  <c r="B13" i="1"/>
  <c r="B9" i="1"/>
  <c r="B7" i="1"/>
  <c r="C433" i="2" l="1"/>
  <c r="C441" i="2"/>
  <c r="B22" i="2"/>
  <c r="B432" i="2"/>
  <c r="C432" i="2"/>
  <c r="B113" i="2"/>
  <c r="C435" i="2"/>
  <c r="B433" i="2"/>
  <c r="C434" i="2"/>
  <c r="B38" i="2"/>
  <c r="B123" i="2"/>
  <c r="B436" i="2"/>
  <c r="C410" i="2"/>
  <c r="C22" i="2"/>
  <c r="B410" i="2"/>
  <c r="C436" i="2"/>
  <c r="B435" i="2"/>
  <c r="B426" i="2"/>
  <c r="C426" i="2"/>
  <c r="C113" i="2"/>
  <c r="B434" i="2"/>
  <c r="B26" i="1"/>
  <c r="B16" i="1"/>
  <c r="B15" i="1" s="1"/>
  <c r="B6" i="1"/>
  <c r="B431" i="2" l="1"/>
  <c r="C431" i="2"/>
  <c r="C442" i="2" s="1"/>
  <c r="B43" i="1"/>
  <c r="B442" i="2" l="1"/>
</calcChain>
</file>

<file path=xl/sharedStrings.xml><?xml version="1.0" encoding="utf-8"?>
<sst xmlns="http://schemas.openxmlformats.org/spreadsheetml/2006/main" count="761" uniqueCount="277">
  <si>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</si>
  <si>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</si>
  <si>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</si>
  <si>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</si>
  <si>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</si>
  <si>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</si>
  <si>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</si>
  <si>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</si>
  <si>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</si>
  <si>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</si>
  <si>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</si>
  <si>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</si>
  <si>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</si>
  <si>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</si>
  <si>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</si>
  <si>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</si>
  <si>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</si>
  <si>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</si>
  <si>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</si>
  <si>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</si>
  <si>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</si>
  <si>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</si>
  <si>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</si>
  <si>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</si>
  <si>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</si>
  <si>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</si>
  <si>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</si>
  <si>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</si>
  <si>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</si>
  <si>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</si>
  <si>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</si>
  <si>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</si>
  <si>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</si>
  <si>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</si>
  <si>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</si>
  <si>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</si>
  <si>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</si>
  <si>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</si>
  <si>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iš jų darbo užmokesčiui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</si>
  <si>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</si>
  <si>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</si>
  <si>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</si>
  <si>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</si>
  <si>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>Iš jų: Savivaldybės  biudžeto lėšos Tarybai</t>
  </si>
  <si>
    <t xml:space="preserve">         Mero fondui</t>
  </si>
  <si>
    <t xml:space="preserve">         Savivaldybės biudžeto lėšos Administracijai</t>
  </si>
  <si>
    <t xml:space="preserve">         Administracijos direktoriaus rezervui</t>
  </si>
  <si>
    <t xml:space="preserve">Savivaldybės administracijos Strateginio planavimo ir finansų skyrius </t>
  </si>
  <si>
    <t>Iš jų: paskoloms grąžinti Savivaldybės biudžeto lėšos</t>
  </si>
  <si>
    <t xml:space="preserve">         palūkanoms už paskolas ir kitus finansinius įsipareigojimus mokėti </t>
  </si>
  <si>
    <t>Panevėžio apskaitos centras</t>
  </si>
  <si>
    <t>Iš viso  01 programai</t>
  </si>
  <si>
    <t>Iš jų: Savivaldybės biudžeto lėšos</t>
  </si>
  <si>
    <t>02 INVESTICIJŲ PROJEKTŲ PROGRAMA</t>
  </si>
  <si>
    <t xml:space="preserve">         valstybės lėšos kapitalo investicijoms</t>
  </si>
  <si>
    <t xml:space="preserve">         Europos Sąjungos finansinės paramos lėšos</t>
  </si>
  <si>
    <t>Stasio Eidrigevičiaus menų centras</t>
  </si>
  <si>
    <t xml:space="preserve">           Europos Sąjungos finansinės paramos lėšos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</si>
  <si>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</si>
  <si>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</si>
  <si>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</si>
  <si>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</si>
  <si>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</si>
  <si>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</si>
  <si>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</si>
  <si>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</si>
  <si>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</si>
  <si>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</si>
  <si>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</si>
  <si>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</si>
  <si>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</si>
  <si>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</si>
  <si>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</si>
  <si>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</si>
  <si>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</si>
  <si>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</si>
  <si>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</si>
  <si>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</si>
  <si>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</si>
  <si>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</si>
  <si>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</si>
  <si>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</si>
  <si>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</si>
  <si>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</si>
  <si>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</si>
  <si>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Kultūros centras Panevėžio bendruomenių rūmai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</si>
  <si>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</si>
  <si>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</si>
  <si>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</si>
  <si>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</si>
  <si>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</si>
  <si>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</si>
  <si>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</si>
  <si>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</si>
  <si>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</si>
  <si>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</si>
  <si>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</si>
  <si>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</si>
  <si>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</si>
  <si>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</si>
  <si>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</si>
  <si>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</si>
  <si>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</si>
  <si>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</si>
  <si>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</si>
  <si>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</si>
  <si>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</si>
  <si>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</si>
  <si>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</si>
  <si>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</si>
  <si>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</si>
  <si>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</si>
  <si>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</si>
  <si>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</si>
  <si>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</si>
  <si>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</si>
  <si>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</si>
  <si>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</si>
  <si>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</si>
  <si>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</si>
  <si>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</si>
  <si>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</si>
  <si>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</si>
  <si>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</si>
  <si>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</si>
  <si>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</si>
  <si>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</si>
  <si>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</si>
  <si>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</si>
  <si>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</si>
  <si>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</si>
  <si>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</si>
  <si>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</si>
  <si>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</si>
  <si>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</si>
  <si>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</si>
  <si>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</si>
  <si>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</si>
  <si>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</si>
  <si>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</si>
  <si>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</si>
  <si>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Kurčiųjų ir neprigirdinčiųjų pagrindinė mokykla</t>
  </si>
  <si>
    <t>Suaugusiųjų ir jaunimo mokymo centras</t>
  </si>
  <si>
    <t>Muzikos mokykla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</si>
  <si>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</si>
  <si>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</si>
  <si>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</si>
  <si>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</si>
  <si>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</si>
  <si>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</si>
  <si>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</si>
  <si>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</si>
  <si>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</si>
  <si>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</si>
  <si>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</si>
  <si>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</si>
  <si>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</si>
  <si>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</si>
  <si>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</si>
  <si>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</si>
  <si>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</si>
  <si>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 xml:space="preserve">         paskolų lėšos investicijų projektams įgyvendinti</t>
  </si>
  <si>
    <t>Iš viso asignavimų (išlaidos – paskolų grąžinimas)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</si>
  <si>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</si>
  <si>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</si>
  <si>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</si>
  <si>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</si>
  <si>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</si>
  <si>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</si>
  <si>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</si>
  <si>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</si>
  <si>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</si>
  <si>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</si>
  <si>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</si>
  <si>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</si>
  <si>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</si>
  <si>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</si>
  <si>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</si>
  <si>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</si>
  <si>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</si>
  <si>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</si>
  <si>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</si>
  <si>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</si>
  <si>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</si>
  <si>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</si>
  <si>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</si>
  <si>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</si>
  <si>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</si>
  <si>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</si>
  <si>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</si>
  <si>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</si>
  <si>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</si>
  <si>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</si>
  <si>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</si>
  <si>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</si>
  <si>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</si>
  <si>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</si>
  <si>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</si>
  <si>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</si>
  <si>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</si>
  <si>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</si>
  <si>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</si>
  <si>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</si>
  <si>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</si>
  <si>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</si>
  <si>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</si>
  <si>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</si>
  <si>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</si>
  <si>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</si>
  <si>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</si>
  <si>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</si>
  <si>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 xml:space="preserve">        PANEVĖŽIO MIESTO SAVIVALDYBĖS 2023 METŲ BIUDŽETAS           </t>
  </si>
  <si>
    <t>Asignavimų valdytojai</t>
  </si>
  <si>
    <t xml:space="preserve">    02 INVESTICIJŲ PROJEKTŲ  PROGRAMA</t>
  </si>
  <si>
    <t xml:space="preserve">                                               Iš viso: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</si>
  <si>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</si>
  <si>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>ASIGNAVIMAI IŠ SAVIVALDYBĖS 2022 M. NEPANAUDOTŲ BIUDŽETO
  LĖŠŲ PAGAL PROGRAMAS IR ASIGNAVIMŲ VALDYTOJUS</t>
  </si>
  <si>
    <t>Mokesčiai už aplinkos teršimą</t>
  </si>
  <si>
    <t xml:space="preserve">          valstybės lėšos kitoms dotacijoms</t>
  </si>
  <si>
    <t xml:space="preserve">         valstybės lėšos kitoms dotacijoms</t>
  </si>
  <si>
    <t xml:space="preserve">          lėšos ugdymo reikmėms finansuoti</t>
  </si>
  <si>
    <t xml:space="preserve">           lėšos ugdymo reikmėms finansuoti</t>
  </si>
  <si>
    <t xml:space="preserve">          lėšos regioninėms įstaigoms ir klasėms finansuoti</t>
  </si>
  <si>
    <t xml:space="preserve">          paskolų lėšos investicijų projektams įgyvendinti</t>
  </si>
  <si>
    <t>Iš jų – pajamos už prekes ir paslaugas</t>
  </si>
  <si>
    <t>Iš jų –  pajamos už prekes ir paslaugas</t>
  </si>
  <si>
    <t xml:space="preserve">          pajamos už prekes ir paslaugas</t>
  </si>
  <si>
    <t>1. TIKSLINĖS PASKIRTIES LĖŠOS</t>
  </si>
  <si>
    <t>Iš viso (Eur)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</si>
  <si>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</si>
  <si>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</si>
  <si>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</si>
  <si>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</si>
  <si>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</si>
  <si>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</si>
  <si>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</si>
  <si>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</si>
  <si>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</si>
  <si>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</si>
  <si>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</si>
  <si>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</si>
  <si>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</si>
  <si>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</si>
  <si>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</si>
  <si>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</si>
  <si>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</si>
  <si>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</si>
  <si>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</si>
  <si>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</si>
  <si>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</si>
  <si>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</si>
  <si>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</si>
  <si>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</si>
  <si>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</si>
  <si>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</si>
  <si>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</si>
  <si>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</si>
  <si>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</si>
  <si>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</si>
  <si>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</si>
  <si>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>3.  SAVIVALDYBĖS EINAMŲJŲ METŲ IŠLAIDOMS</t>
  </si>
  <si>
    <t>2. LĖŠOS 2022 M. GRUODŽIO 31 D. ĮSISKOLINIMUI DENGTI</t>
  </si>
  <si>
    <t>Jaunuolių  dienos centras</t>
  </si>
  <si>
    <t>04 APLINKOS APSAUGOS RĖMIMO 
PROGRAMA</t>
  </si>
  <si>
    <t>16 VISUOMENĖS SVEIKATOS RĖMIMO 
 PROGRAMA</t>
  </si>
  <si>
    <t xml:space="preserve"> 04 APLINKOS APSAUGOS RĖMIMO PROGRAMA</t>
  </si>
  <si>
    <t xml:space="preserve"> 16 VISUOMENĖS SVEIKATOS RĖMIMO PROGRAMA</t>
  </si>
  <si>
    <t xml:space="preserve">         lėšos Administracijai valstybinėms (valstybės perduotoms savivaldybėms) funkcijoms atlikti                                                        </t>
  </si>
  <si>
    <t xml:space="preserve">         lėšos  valstybinėms (valstybės perduotoms savivaldybėms) funkcijoms atlikti                                                                </t>
  </si>
  <si>
    <t xml:space="preserve">         lėšos valstybinėms (valstybės perduotoms savivaldybėms) funkcijoms atlikti                                                               </t>
  </si>
  <si>
    <t xml:space="preserve">         lėšos valstybinėms (valstybės perduotoms savivaldybėms) funkcijoms atlikti                                                          </t>
  </si>
  <si>
    <t xml:space="preserve">         lėšos valstybinėms (valstybės perduotoms savivaldybėms) funkcijoms atlikti                                                                    </t>
  </si>
  <si>
    <t xml:space="preserve">        lėšos valstybinėms (valstybės perduotoms savivaldybėms) funkcijoms atlikti                                                                              </t>
  </si>
  <si>
    <t xml:space="preserve">Iš jų – lėšos valstybinėms (valstybės perduotoms savivaldybėms) funkcijoms atlikti                                                                                </t>
  </si>
  <si>
    <t xml:space="preserve">        lėšos valstybinėms (valstybės perduotoms savivaldybėms) funkcijoms atlikti                                                                    </t>
  </si>
  <si>
    <t xml:space="preserve">        lėšos valstybinėms (valstybės perduotoms savivaldybėms) funkcijoms atlikti                                                                          </t>
  </si>
  <si>
    <t xml:space="preserve">        lėšos valstybinėms (valstybės perduotoms savivaldybėms) funkcijoms atlikti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</si>
</sst>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</font>
    <font>
      <sz val="10.5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4" fillId="2" borderId="2" xfId="0" applyNumberFormat="1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164" fontId="1" fillId="2" borderId="6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7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2" borderId="0" xfId="0" applyNumberFormat="1" applyFont="1" applyFill="1" applyAlignment="1">
      <alignment horizontal="left"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wrapText="1"/>
    </xf>
    <xf numFmtId="164" fontId="3" fillId="2" borderId="4" xfId="0" applyNumberFormat="1" applyFont="1" applyFill="1" applyBorder="1" applyAlignment="1">
      <alignment wrapText="1"/>
    </xf>
    <xf numFmtId="164" fontId="4" fillId="2" borderId="4" xfId="0" applyNumberFormat="1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164" fontId="2" fillId="2" borderId="6" xfId="0" applyNumberFormat="1" applyFont="1" applyFill="1" applyBorder="1"/>
    <xf numFmtId="164" fontId="4" fillId="2" borderId="2" xfId="0" applyNumberFormat="1" applyFont="1" applyFill="1" applyBorder="1"/>
    <xf numFmtId="164" fontId="1" fillId="2" borderId="6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4" fillId="2" borderId="4" xfId="0" applyNumberFormat="1" applyFont="1" applyFill="1" applyBorder="1"/>
    <xf numFmtId="164" fontId="1" fillId="2" borderId="3" xfId="0" applyNumberFormat="1" applyFont="1" applyFill="1" applyBorder="1"/>
    <xf numFmtId="164" fontId="2" fillId="2" borderId="7" xfId="0" applyNumberFormat="1" applyFont="1" applyFill="1" applyBorder="1"/>
    <xf numFmtId="164" fontId="2" fillId="2" borderId="2" xfId="0" applyNumberFormat="1" applyFont="1" applyFill="1" applyBorder="1" applyAlignment="1">
      <alignment horizontal="right"/>
    </xf>
    <xf numFmtId="164" fontId="4" fillId="2" borderId="1" xfId="0" applyNumberFormat="1" applyFont="1" applyFill="1" applyBorder="1"/>
    <xf numFmtId="164" fontId="1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2" borderId="4" xfId="0" applyNumberFormat="1" applyFont="1" applyFill="1" applyBorder="1"/>
    <xf numFmtId="164" fontId="2" fillId="2" borderId="6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0" xfId="0" applyNumberFormat="1" applyFont="1" applyFill="1"/>
    <xf numFmtId="0" fontId="1" fillId="2" borderId="5" xfId="0" applyFont="1" applyFill="1" applyBorder="1" applyAlignment="1">
      <alignment wrapText="1"/>
    </xf>
    <xf numFmtId="0" fontId="5" fillId="2" borderId="0" xfId="0" applyFont="1" applyFill="1"/>
    <xf numFmtId="0" fontId="11" fillId="2" borderId="1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2" fillId="2" borderId="5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11" fillId="2" borderId="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164" fontId="3" fillId="2" borderId="0" xfId="0" applyNumberFormat="1" applyFont="1" applyFill="1"/>
    <xf numFmtId="164" fontId="9" fillId="2" borderId="6" xfId="0" applyNumberFormat="1" applyFont="1" applyFill="1" applyBorder="1" applyAlignment="1">
      <alignment horizontal="right" vertical="center" wrapText="1"/>
    </xf>
    <xf numFmtId="164" fontId="1" fillId="2" borderId="7" xfId="0" applyNumberFormat="1" applyFont="1" applyFill="1" applyBorder="1" applyAlignment="1">
      <alignment horizontal="right" vertical="center" wrapText="1"/>
    </xf>
    <xf numFmtId="164" fontId="9" fillId="2" borderId="7" xfId="0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6" fillId="2" borderId="5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2" fontId="17" fillId="2" borderId="5" xfId="0" applyNumberFormat="1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2" fontId="16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top" wrapText="1"/>
    </xf>
    <xf numFmtId="2" fontId="13" fillId="2" borderId="5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/>
    <xf numFmtId="0" fontId="16" fillId="2" borderId="1" xfId="0" applyFont="1" applyFill="1" applyBorder="1" applyAlignment="1">
      <alignment wrapText="1"/>
    </xf>
    <xf numFmtId="2" fontId="1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2" fontId="18" fillId="2" borderId="3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/>
    <xf numFmtId="164" fontId="2" fillId="2" borderId="3" xfId="0" applyNumberFormat="1" applyFont="1" applyFill="1" applyBorder="1" applyAlignment="1">
      <alignment horizontal="right"/>
    </xf>
    <xf numFmtId="2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 wrapText="1"/>
    </xf>
    <xf numFmtId="164" fontId="5" fillId="2" borderId="6" xfId="0" applyNumberFormat="1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0" fillId="2" borderId="5" xfId="0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2023 m. sausio 23 d. sprendimo Nr. 1-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0</xdr:colOff>
      <xdr:row>0</xdr:row>
      <xdr:rowOff>1285875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43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2023 m. sausio 23 d. sprendimo Nr.1-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748519B6-AF72-4A14-9931-97F689F53A65}"/>
            </a:ext>
          </a:extLst>
        </xdr:cNvPr>
        <xdr:cNvSpPr txBox="1">
          <a:spLocks noChangeArrowheads="1"/>
        </xdr:cNvSpPr>
      </xdr:nvSpPr>
      <xdr:spPr bwMode="auto">
        <a:xfrm>
          <a:off x="2947035" y="15240"/>
          <a:ext cx="281368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 m. sausio 23 d. sprendimo Nr. 1-</a:t>
          </a:r>
          <a:r>
            <a:rPr lang="en-GB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2042160</xdr:colOff>
      <xdr:row>0</xdr:row>
      <xdr:rowOff>106680</xdr:rowOff>
    </xdr:from>
    <xdr:to>
      <xdr:col>3</xdr:col>
      <xdr:colOff>0</xdr:colOff>
      <xdr:row>6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9E8B6768-3E97-4007-A24B-82788C4308FA}"/>
            </a:ext>
          </a:extLst>
        </xdr:cNvPr>
        <xdr:cNvSpPr txBox="1">
          <a:spLocks noChangeArrowheads="1"/>
        </xdr:cNvSpPr>
      </xdr:nvSpPr>
      <xdr:spPr bwMode="auto">
        <a:xfrm>
          <a:off x="2042160" y="106680"/>
          <a:ext cx="2781300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 m. sausio  d. sprendimo Nr.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2042160</xdr:colOff>
      <xdr:row>0</xdr:row>
      <xdr:rowOff>106680</xdr:rowOff>
    </xdr:from>
    <xdr:to>
      <xdr:col>3</xdr:col>
      <xdr:colOff>0</xdr:colOff>
      <xdr:row>3</xdr:row>
      <xdr:rowOff>190500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73298D53-6EA2-457A-9468-EECE065CD64C}"/>
            </a:ext>
          </a:extLst>
        </xdr:cNvPr>
        <xdr:cNvSpPr txBox="1">
          <a:spLocks noChangeArrowheads="1"/>
        </xdr:cNvSpPr>
      </xdr:nvSpPr>
      <xdr:spPr bwMode="auto">
        <a:xfrm>
          <a:off x="2042160" y="106680"/>
          <a:ext cx="2781300" cy="67818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 m. sausio 23 d. sprendimo Nr. 1-</a:t>
          </a:r>
          <a:r>
            <a:rPr lang="en-GB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abSelected="1" workbookViewId="0">
      <selection activeCell="A12" sqref="A12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5.6" x14ac:dyDescent="0.3">
      <c r="A2" s="134" t="s">
        <v>211</v>
      </c>
      <c r="B2" s="134"/>
    </row>
    <row r="3" spans="1:2" ht="13.8" x14ac:dyDescent="0.25">
      <c r="A3" s="135"/>
      <c r="B3" s="135"/>
    </row>
    <row r="4" spans="1:2" ht="13.8" x14ac:dyDescent="0.25">
      <c r="A4" s="2"/>
      <c r="B4" s="2"/>
    </row>
    <row r="5" spans="1:2" ht="18.75" customHeight="1" x14ac:dyDescent="0.25">
      <c r="A5" s="4" t="s">
        <v>0</v>
      </c>
      <c r="B5" s="4" t="s">
        <v>1</v>
      </c>
    </row>
    <row r="6" spans="1:2" ht="18.75" customHeight="1" x14ac:dyDescent="0.25">
      <c r="A6" s="5" t="s">
        <v>2</v>
      </c>
      <c r="B6" s="6">
        <f>SUM(B7+B9+B13)</f>
        <v>75326</v>
      </c>
    </row>
    <row r="7" spans="1:2" ht="15.75" customHeight="1" x14ac:dyDescent="0.25">
      <c r="A7" s="5" t="s">
        <v>3</v>
      </c>
      <c r="B7" s="6">
        <f>SUM(B8:B8)</f>
        <v>71481</v>
      </c>
    </row>
    <row r="8" spans="1:2" ht="17.25" customHeight="1" x14ac:dyDescent="0.25">
      <c r="A8" s="7" t="s">
        <v>4</v>
      </c>
      <c r="B8" s="8">
        <v>71481</v>
      </c>
    </row>
    <row r="9" spans="1:2" ht="15.75" customHeight="1" x14ac:dyDescent="0.25">
      <c r="A9" s="5" t="s">
        <v>5</v>
      </c>
      <c r="B9" s="6">
        <f>SUM(B10:B12)</f>
        <v>3565</v>
      </c>
    </row>
    <row r="10" spans="1:2" ht="16.5" customHeight="1" x14ac:dyDescent="0.25">
      <c r="A10" s="7" t="s">
        <v>6</v>
      </c>
      <c r="B10" s="8">
        <v>580</v>
      </c>
    </row>
    <row r="11" spans="1:2" ht="16.5" customHeight="1" x14ac:dyDescent="0.25">
      <c r="A11" s="7" t="s">
        <v>7</v>
      </c>
      <c r="B11" s="8">
        <v>85</v>
      </c>
    </row>
    <row r="12" spans="1:2" ht="16.5" customHeight="1" x14ac:dyDescent="0.25">
      <c r="A12" s="7" t="s">
        <v>8</v>
      </c>
      <c r="B12" s="8">
        <v>2900</v>
      </c>
    </row>
    <row r="13" spans="1:2" ht="13.8" x14ac:dyDescent="0.25">
      <c r="A13" s="5" t="s">
        <v>9</v>
      </c>
      <c r="B13" s="6">
        <f>SUM(B14:B14)</f>
        <v>280</v>
      </c>
    </row>
    <row r="14" spans="1:2" ht="13.8" x14ac:dyDescent="0.25">
      <c r="A14" s="7" t="s">
        <v>217</v>
      </c>
      <c r="B14" s="8">
        <v>280</v>
      </c>
    </row>
    <row r="15" spans="1:2" ht="16.5" customHeight="1" x14ac:dyDescent="0.25">
      <c r="A15" s="5" t="s">
        <v>10</v>
      </c>
      <c r="B15" s="6">
        <f>B16</f>
        <v>71564.5</v>
      </c>
    </row>
    <row r="16" spans="1:2" ht="13.8" x14ac:dyDescent="0.25">
      <c r="A16" s="5" t="s">
        <v>11</v>
      </c>
      <c r="B16" s="6">
        <f>SUM(B17+B22+B21)</f>
        <v>71564.5</v>
      </c>
    </row>
    <row r="17" spans="1:2" ht="13.8" x14ac:dyDescent="0.25">
      <c r="A17" s="5" t="s">
        <v>12</v>
      </c>
      <c r="B17" s="6">
        <f>B18+B19+B20</f>
        <v>47180.5</v>
      </c>
    </row>
    <row r="18" spans="1:2" ht="27.75" customHeight="1" x14ac:dyDescent="0.25">
      <c r="A18" s="7" t="s">
        <v>13</v>
      </c>
      <c r="B18" s="8">
        <v>5957.1</v>
      </c>
    </row>
    <row r="19" spans="1:2" ht="16.5" customHeight="1" x14ac:dyDescent="0.25">
      <c r="A19" s="7" t="s">
        <v>14</v>
      </c>
      <c r="B19" s="8">
        <v>38605.1</v>
      </c>
    </row>
    <row r="20" spans="1:2" ht="41.4" x14ac:dyDescent="0.25">
      <c r="A20" s="7" t="s">
        <v>15</v>
      </c>
      <c r="B20" s="8">
        <v>2618.3000000000002</v>
      </c>
    </row>
    <row r="21" spans="1:2" ht="35.4" customHeight="1" x14ac:dyDescent="0.25">
      <c r="A21" s="5" t="s">
        <v>16</v>
      </c>
      <c r="B21" s="6">
        <v>8893.9</v>
      </c>
    </row>
    <row r="22" spans="1:2" ht="16.5" customHeight="1" x14ac:dyDescent="0.25">
      <c r="A22" s="5" t="s">
        <v>17</v>
      </c>
      <c r="B22" s="6">
        <f>B23+B24+B25</f>
        <v>15490.1</v>
      </c>
    </row>
    <row r="23" spans="1:2" ht="21" customHeight="1" x14ac:dyDescent="0.25">
      <c r="A23" s="7" t="s">
        <v>18</v>
      </c>
      <c r="B23" s="8">
        <v>6716</v>
      </c>
    </row>
    <row r="24" spans="1:2" ht="34.5" customHeight="1" x14ac:dyDescent="0.25">
      <c r="A24" s="7" t="s">
        <v>19</v>
      </c>
      <c r="B24" s="8">
        <v>6574.2</v>
      </c>
    </row>
    <row r="25" spans="1:2" ht="18" customHeight="1" x14ac:dyDescent="0.25">
      <c r="A25" s="7" t="s">
        <v>17</v>
      </c>
      <c r="B25" s="8">
        <v>2199.9</v>
      </c>
    </row>
    <row r="26" spans="1:2" ht="13.8" x14ac:dyDescent="0.25">
      <c r="A26" s="5" t="s">
        <v>20</v>
      </c>
      <c r="B26" s="6">
        <f>SUM(B27+B31+B35+B38+B40)</f>
        <v>6336.9</v>
      </c>
    </row>
    <row r="27" spans="1:2" ht="18" customHeight="1" x14ac:dyDescent="0.25">
      <c r="A27" s="5" t="s">
        <v>21</v>
      </c>
      <c r="B27" s="6">
        <f>SUM(B28:B30)</f>
        <v>1319.7</v>
      </c>
    </row>
    <row r="28" spans="1:2" ht="13.8" x14ac:dyDescent="0.25">
      <c r="A28" s="7" t="s">
        <v>22</v>
      </c>
      <c r="B28" s="8">
        <v>334.7</v>
      </c>
    </row>
    <row r="29" spans="1:2" ht="13.8" x14ac:dyDescent="0.25">
      <c r="A29" s="7" t="s">
        <v>23</v>
      </c>
      <c r="B29" s="8">
        <v>950</v>
      </c>
    </row>
    <row r="30" spans="1:2" ht="13.8" x14ac:dyDescent="0.25">
      <c r="A30" s="7" t="s">
        <v>24</v>
      </c>
      <c r="B30" s="8">
        <v>35</v>
      </c>
    </row>
    <row r="31" spans="1:2" ht="13.8" x14ac:dyDescent="0.25">
      <c r="A31" s="5" t="s">
        <v>25</v>
      </c>
      <c r="B31" s="6">
        <f>B32+B33+B34</f>
        <v>4127.2</v>
      </c>
    </row>
    <row r="32" spans="1:2" ht="17.25" customHeight="1" x14ac:dyDescent="0.25">
      <c r="A32" s="7" t="s">
        <v>26</v>
      </c>
      <c r="B32" s="9">
        <v>674.4</v>
      </c>
    </row>
    <row r="33" spans="1:2" ht="14.4" customHeight="1" x14ac:dyDescent="0.25">
      <c r="A33" s="7" t="s">
        <v>27</v>
      </c>
      <c r="B33" s="9">
        <v>752.3</v>
      </c>
    </row>
    <row r="34" spans="1:2" ht="16.2" customHeight="1" x14ac:dyDescent="0.25">
      <c r="A34" s="7" t="s">
        <v>28</v>
      </c>
      <c r="B34" s="9">
        <v>2700.5</v>
      </c>
    </row>
    <row r="35" spans="1:2" ht="17.25" customHeight="1" x14ac:dyDescent="0.25">
      <c r="A35" s="5" t="s">
        <v>29</v>
      </c>
      <c r="B35" s="10">
        <f>SUM(B36:B37)</f>
        <v>580</v>
      </c>
    </row>
    <row r="36" spans="1:2" ht="13.8" x14ac:dyDescent="0.25">
      <c r="A36" s="7" t="s">
        <v>30</v>
      </c>
      <c r="B36" s="9">
        <v>60</v>
      </c>
    </row>
    <row r="37" spans="1:2" ht="13.8" x14ac:dyDescent="0.25">
      <c r="A37" s="7" t="s">
        <v>31</v>
      </c>
      <c r="B37" s="9">
        <v>520</v>
      </c>
    </row>
    <row r="38" spans="1:2" ht="13.8" x14ac:dyDescent="0.25">
      <c r="A38" s="5" t="s">
        <v>32</v>
      </c>
      <c r="B38" s="6">
        <f>B39</f>
        <v>110</v>
      </c>
    </row>
    <row r="39" spans="1:2" ht="13.8" x14ac:dyDescent="0.25">
      <c r="A39" s="7" t="s">
        <v>32</v>
      </c>
      <c r="B39" s="8">
        <v>110</v>
      </c>
    </row>
    <row r="40" spans="1:2" ht="17.399999999999999" customHeight="1" x14ac:dyDescent="0.25">
      <c r="A40" s="5" t="s">
        <v>33</v>
      </c>
      <c r="B40" s="6">
        <f>SUM(B41)</f>
        <v>200</v>
      </c>
    </row>
    <row r="41" spans="1:2" ht="13.8" x14ac:dyDescent="0.25">
      <c r="A41" s="7" t="s">
        <v>33</v>
      </c>
      <c r="B41" s="8">
        <v>200</v>
      </c>
    </row>
    <row r="42" spans="1:2" ht="13.8" x14ac:dyDescent="0.25">
      <c r="A42" s="5" t="s">
        <v>34</v>
      </c>
      <c r="B42" s="6">
        <v>150</v>
      </c>
    </row>
    <row r="43" spans="1:2" ht="18" customHeight="1" x14ac:dyDescent="0.25">
      <c r="A43" s="5" t="s">
        <v>35</v>
      </c>
      <c r="B43" s="6">
        <f>B6+B15+B26+B42</f>
        <v>153377.4</v>
      </c>
    </row>
    <row r="51" spans="2:2" x14ac:dyDescent="0.25">
      <c r="B51" s="93"/>
    </row>
  </sheetData>
  <mergeCells count="2">
    <mergeCell ref="A2:B2"/>
    <mergeCell ref="A3:B3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6"/>
  <sheetViews>
    <sheetView workbookViewId="0">
      <selection activeCell="F1" sqref="F1"/>
    </sheetView>
  </sheetViews>
  <sheetFormatPr defaultColWidth="9.109375" defaultRowHeight="13.8" x14ac:dyDescent="0.25"/>
  <cols>
    <col min="1" max="1" width="42.5546875" style="2" customWidth="1"/>
    <col min="2" max="2" width="11.6640625" style="2" customWidth="1"/>
    <col min="3" max="3" width="11.44140625" style="11" customWidth="1"/>
    <col min="4" max="16384" width="9.109375" style="2"/>
  </cols>
  <sheetData>
    <row r="1" spans="1:3" ht="102.6" customHeight="1" x14ac:dyDescent="0.25"/>
    <row r="2" spans="1:3" ht="30.75" customHeight="1" x14ac:dyDescent="0.25">
      <c r="A2" s="139" t="s">
        <v>36</v>
      </c>
      <c r="B2" s="140"/>
      <c r="C2" s="140"/>
    </row>
    <row r="4" spans="1:3" ht="12.75" customHeight="1" x14ac:dyDescent="0.25">
      <c r="A4" s="141" t="s">
        <v>37</v>
      </c>
      <c r="B4" s="141" t="s">
        <v>1</v>
      </c>
      <c r="C4" s="141" t="s">
        <v>38</v>
      </c>
    </row>
    <row r="5" spans="1:3" ht="12.75" customHeight="1" x14ac:dyDescent="0.25">
      <c r="A5" s="142"/>
      <c r="B5" s="141"/>
      <c r="C5" s="141"/>
    </row>
    <row r="6" spans="1:3" ht="18" customHeight="1" x14ac:dyDescent="0.25">
      <c r="A6" s="143"/>
      <c r="B6" s="144"/>
      <c r="C6" s="141"/>
    </row>
    <row r="7" spans="1:3" ht="24" customHeight="1" x14ac:dyDescent="0.25">
      <c r="A7" s="145" t="s">
        <v>39</v>
      </c>
      <c r="B7" s="146"/>
      <c r="C7" s="146"/>
    </row>
    <row r="8" spans="1:3" ht="19.5" customHeight="1" x14ac:dyDescent="0.25">
      <c r="A8" s="12" t="s">
        <v>40</v>
      </c>
      <c r="B8" s="13">
        <f>B9</f>
        <v>331.4</v>
      </c>
      <c r="C8" s="13">
        <f t="shared" ref="C8" si="0">C9</f>
        <v>311.60000000000002</v>
      </c>
    </row>
    <row r="9" spans="1:3" ht="14.25" customHeight="1" x14ac:dyDescent="0.25">
      <c r="A9" s="14" t="s">
        <v>41</v>
      </c>
      <c r="B9" s="15">
        <v>331.4</v>
      </c>
      <c r="C9" s="16">
        <v>311.60000000000002</v>
      </c>
    </row>
    <row r="10" spans="1:3" ht="20.25" customHeight="1" x14ac:dyDescent="0.25">
      <c r="A10" s="12" t="s">
        <v>42</v>
      </c>
      <c r="B10" s="17">
        <f>SUM(B11:B16)</f>
        <v>8117.8</v>
      </c>
      <c r="C10" s="17">
        <f>SUM(C11:C16)</f>
        <v>6533.2000000000007</v>
      </c>
    </row>
    <row r="11" spans="1:3" ht="17.25" customHeight="1" x14ac:dyDescent="0.25">
      <c r="A11" s="14" t="s">
        <v>43</v>
      </c>
      <c r="B11" s="18">
        <v>647.6</v>
      </c>
      <c r="C11" s="19">
        <v>501.1</v>
      </c>
    </row>
    <row r="12" spans="1:3" ht="17.25" customHeight="1" x14ac:dyDescent="0.25">
      <c r="A12" s="14" t="s">
        <v>44</v>
      </c>
      <c r="B12" s="18">
        <v>20</v>
      </c>
      <c r="C12" s="19"/>
    </row>
    <row r="13" spans="1:3" ht="15.75" customHeight="1" x14ac:dyDescent="0.25">
      <c r="A13" s="14" t="s">
        <v>45</v>
      </c>
      <c r="B13" s="18">
        <v>6740.4</v>
      </c>
      <c r="C13" s="19">
        <v>5590</v>
      </c>
    </row>
    <row r="14" spans="1:3" ht="42.75" customHeight="1" x14ac:dyDescent="0.25">
      <c r="A14" s="14" t="s">
        <v>267</v>
      </c>
      <c r="B14" s="18">
        <v>467.9</v>
      </c>
      <c r="C14" s="19">
        <v>405.6</v>
      </c>
    </row>
    <row r="15" spans="1:3" ht="21.6" customHeight="1" x14ac:dyDescent="0.25">
      <c r="A15" s="14" t="s">
        <v>218</v>
      </c>
      <c r="B15" s="18">
        <v>37.099999999999994</v>
      </c>
      <c r="C15" s="19">
        <v>36.5</v>
      </c>
    </row>
    <row r="16" spans="1:3" ht="18" customHeight="1" x14ac:dyDescent="0.25">
      <c r="A16" s="14" t="s">
        <v>46</v>
      </c>
      <c r="B16" s="18">
        <v>204.8</v>
      </c>
      <c r="C16" s="19"/>
    </row>
    <row r="17" spans="1:3" ht="35.25" customHeight="1" x14ac:dyDescent="0.25">
      <c r="A17" s="12" t="s">
        <v>47</v>
      </c>
      <c r="B17" s="17">
        <f>SUM(B18:B19)</f>
        <v>3724.5</v>
      </c>
      <c r="C17" s="17"/>
    </row>
    <row r="18" spans="1:3" ht="17.25" customHeight="1" x14ac:dyDescent="0.25">
      <c r="A18" s="14" t="s">
        <v>48</v>
      </c>
      <c r="B18" s="20">
        <v>3544.5</v>
      </c>
      <c r="C18" s="21"/>
    </row>
    <row r="19" spans="1:3" ht="28.5" customHeight="1" x14ac:dyDescent="0.25">
      <c r="A19" s="22" t="s">
        <v>49</v>
      </c>
      <c r="B19" s="19">
        <v>180</v>
      </c>
      <c r="C19" s="19"/>
    </row>
    <row r="20" spans="1:3" ht="19.95" customHeight="1" x14ac:dyDescent="0.25">
      <c r="A20" s="12" t="s">
        <v>50</v>
      </c>
      <c r="B20" s="17">
        <f>SUM(B21)</f>
        <v>1293.7</v>
      </c>
      <c r="C20" s="17">
        <f>SUM(C21)</f>
        <v>1134.9000000000001</v>
      </c>
    </row>
    <row r="21" spans="1:3" ht="16.2" customHeight="1" x14ac:dyDescent="0.25">
      <c r="A21" s="23" t="s">
        <v>41</v>
      </c>
      <c r="B21" s="18">
        <v>1293.7</v>
      </c>
      <c r="C21" s="19">
        <v>1134.9000000000001</v>
      </c>
    </row>
    <row r="22" spans="1:3" ht="18" customHeight="1" x14ac:dyDescent="0.25">
      <c r="A22" s="12" t="s">
        <v>51</v>
      </c>
      <c r="B22" s="17">
        <f>B8+B10+B17+B20</f>
        <v>13467.400000000001</v>
      </c>
      <c r="C22" s="17">
        <f>C8+C10+C17+C20</f>
        <v>7979.7000000000007</v>
      </c>
    </row>
    <row r="23" spans="1:3" ht="18" customHeight="1" x14ac:dyDescent="0.25">
      <c r="A23" s="14" t="s">
        <v>52</v>
      </c>
      <c r="B23" s="18">
        <f>B9+B11+B12+B13+B16+B18+B19+B21</f>
        <v>12962.400000000001</v>
      </c>
      <c r="C23" s="18">
        <f>C9+C11+C12+C13+C16+C18+C19+C21</f>
        <v>7537.6</v>
      </c>
    </row>
    <row r="24" spans="1:3" ht="26.25" customHeight="1" x14ac:dyDescent="0.25">
      <c r="A24" s="22" t="s">
        <v>276</v>
      </c>
      <c r="B24" s="19">
        <f>B14</f>
        <v>467.9</v>
      </c>
      <c r="C24" s="19">
        <f>C14</f>
        <v>405.6</v>
      </c>
    </row>
    <row r="25" spans="1:3" ht="26.25" customHeight="1" x14ac:dyDescent="0.25">
      <c r="A25" s="22" t="s">
        <v>218</v>
      </c>
      <c r="B25" s="19">
        <f>B15</f>
        <v>37.099999999999994</v>
      </c>
      <c r="C25" s="19">
        <f>C15</f>
        <v>36.5</v>
      </c>
    </row>
    <row r="26" spans="1:3" ht="26.4" customHeight="1" x14ac:dyDescent="0.25">
      <c r="A26" s="136" t="s">
        <v>53</v>
      </c>
      <c r="B26" s="147"/>
      <c r="C26" s="148"/>
    </row>
    <row r="27" spans="1:3" x14ac:dyDescent="0.25">
      <c r="A27" s="24" t="s">
        <v>42</v>
      </c>
      <c r="B27" s="94">
        <f>B28+B30+B29+B31</f>
        <v>18023.800000000003</v>
      </c>
      <c r="C27" s="94">
        <f>C28+C30+C29+C31</f>
        <v>42.2</v>
      </c>
    </row>
    <row r="28" spans="1:3" ht="21" customHeight="1" x14ac:dyDescent="0.25">
      <c r="A28" s="14" t="s">
        <v>52</v>
      </c>
      <c r="B28" s="20">
        <v>77.900000000000006</v>
      </c>
      <c r="C28" s="21">
        <v>17.3</v>
      </c>
    </row>
    <row r="29" spans="1:3" ht="16.5" customHeight="1" x14ac:dyDescent="0.25">
      <c r="A29" s="14" t="s">
        <v>54</v>
      </c>
      <c r="B29" s="20">
        <v>6716</v>
      </c>
      <c r="C29" s="19"/>
    </row>
    <row r="30" spans="1:3" ht="15.75" customHeight="1" x14ac:dyDescent="0.25">
      <c r="A30" s="14" t="s">
        <v>161</v>
      </c>
      <c r="B30" s="20">
        <v>5665.8</v>
      </c>
      <c r="C30" s="21"/>
    </row>
    <row r="31" spans="1:3" ht="15.75" customHeight="1" x14ac:dyDescent="0.25">
      <c r="A31" s="23" t="s">
        <v>55</v>
      </c>
      <c r="B31" s="20">
        <v>5564.1</v>
      </c>
      <c r="C31" s="19">
        <v>24.9</v>
      </c>
    </row>
    <row r="32" spans="1:3" x14ac:dyDescent="0.25">
      <c r="A32" s="24" t="s">
        <v>56</v>
      </c>
      <c r="B32" s="95">
        <f>B33+B34</f>
        <v>1600</v>
      </c>
      <c r="C32" s="94"/>
    </row>
    <row r="33" spans="1:3" x14ac:dyDescent="0.25">
      <c r="A33" s="14" t="s">
        <v>52</v>
      </c>
      <c r="B33" s="20">
        <v>800</v>
      </c>
      <c r="C33" s="96"/>
    </row>
    <row r="34" spans="1:3" ht="15.75" customHeight="1" x14ac:dyDescent="0.25">
      <c r="A34" s="23" t="s">
        <v>93</v>
      </c>
      <c r="B34" s="20">
        <v>800</v>
      </c>
      <c r="C34" s="19"/>
    </row>
    <row r="35" spans="1:3" ht="15.75" customHeight="1" x14ac:dyDescent="0.25">
      <c r="A35" s="24" t="s">
        <v>58</v>
      </c>
      <c r="B35" s="95">
        <f>B37+B36</f>
        <v>2291.6999999999998</v>
      </c>
      <c r="C35" s="95"/>
    </row>
    <row r="36" spans="1:3" ht="15.75" customHeight="1" x14ac:dyDescent="0.25">
      <c r="A36" s="14" t="s">
        <v>52</v>
      </c>
      <c r="B36" s="20">
        <v>110</v>
      </c>
      <c r="C36" s="95"/>
    </row>
    <row r="37" spans="1:3" ht="15.75" customHeight="1" x14ac:dyDescent="0.25">
      <c r="A37" s="23" t="s">
        <v>93</v>
      </c>
      <c r="B37" s="20">
        <v>2181.6999999999998</v>
      </c>
      <c r="C37" s="18"/>
    </row>
    <row r="38" spans="1:3" ht="21" customHeight="1" x14ac:dyDescent="0.25">
      <c r="A38" s="25" t="s">
        <v>59</v>
      </c>
      <c r="B38" s="17">
        <f>B27+B32+B35</f>
        <v>21915.500000000004</v>
      </c>
      <c r="C38" s="17">
        <f>C27+C32+C35</f>
        <v>42.2</v>
      </c>
    </row>
    <row r="39" spans="1:3" ht="21" customHeight="1" x14ac:dyDescent="0.25">
      <c r="A39" s="14" t="s">
        <v>52</v>
      </c>
      <c r="B39" s="18">
        <f>B28+B33+B36</f>
        <v>987.9</v>
      </c>
      <c r="C39" s="18">
        <f>C28</f>
        <v>17.3</v>
      </c>
    </row>
    <row r="40" spans="1:3" ht="15.75" customHeight="1" x14ac:dyDescent="0.25">
      <c r="A40" s="14" t="s">
        <v>54</v>
      </c>
      <c r="B40" s="18">
        <f>B29</f>
        <v>6716</v>
      </c>
      <c r="C40" s="18"/>
    </row>
    <row r="41" spans="1:3" ht="15.75" customHeight="1" x14ac:dyDescent="0.25">
      <c r="A41" s="14" t="s">
        <v>161</v>
      </c>
      <c r="B41" s="18">
        <f>B30</f>
        <v>5665.8</v>
      </c>
      <c r="C41" s="18"/>
    </row>
    <row r="42" spans="1:3" ht="15.75" customHeight="1" x14ac:dyDescent="0.25">
      <c r="A42" s="23" t="s">
        <v>55</v>
      </c>
      <c r="B42" s="19">
        <f>B31+B34+B37</f>
        <v>8545.7999999999993</v>
      </c>
      <c r="C42" s="19">
        <f>C31+C34+C37</f>
        <v>24.9</v>
      </c>
    </row>
    <row r="43" spans="1:3" ht="27" customHeight="1" x14ac:dyDescent="0.25">
      <c r="A43" s="136" t="s">
        <v>60</v>
      </c>
      <c r="B43" s="149"/>
      <c r="C43" s="150"/>
    </row>
    <row r="44" spans="1:3" ht="19.5" customHeight="1" x14ac:dyDescent="0.25">
      <c r="A44" s="24" t="s">
        <v>42</v>
      </c>
      <c r="B44" s="17">
        <f>B45</f>
        <v>430.5</v>
      </c>
      <c r="C44" s="17"/>
    </row>
    <row r="45" spans="1:3" ht="17.25" customHeight="1" x14ac:dyDescent="0.25">
      <c r="A45" s="14" t="s">
        <v>61</v>
      </c>
      <c r="B45" s="18">
        <v>430.5</v>
      </c>
      <c r="C45" s="19"/>
    </row>
    <row r="46" spans="1:3" ht="19.5" customHeight="1" x14ac:dyDescent="0.25">
      <c r="A46" s="12" t="s">
        <v>62</v>
      </c>
      <c r="B46" s="17">
        <f>B44</f>
        <v>430.5</v>
      </c>
      <c r="C46" s="17"/>
    </row>
    <row r="47" spans="1:3" ht="19.5" customHeight="1" x14ac:dyDescent="0.25">
      <c r="A47" s="23" t="s">
        <v>61</v>
      </c>
      <c r="B47" s="20">
        <f>B45</f>
        <v>430.5</v>
      </c>
      <c r="C47" s="21"/>
    </row>
    <row r="48" spans="1:3" ht="29.4" customHeight="1" x14ac:dyDescent="0.25">
      <c r="A48" s="136" t="s">
        <v>263</v>
      </c>
      <c r="B48" s="149"/>
      <c r="C48" s="150"/>
    </row>
    <row r="49" spans="1:3" ht="21" customHeight="1" x14ac:dyDescent="0.25">
      <c r="A49" s="26" t="s">
        <v>42</v>
      </c>
      <c r="B49" s="27">
        <f>B50+B51</f>
        <v>673.2</v>
      </c>
      <c r="C49" s="27"/>
    </row>
    <row r="50" spans="1:3" ht="17.25" customHeight="1" x14ac:dyDescent="0.25">
      <c r="A50" s="22" t="s">
        <v>52</v>
      </c>
      <c r="B50" s="19">
        <v>252</v>
      </c>
      <c r="C50" s="19"/>
    </row>
    <row r="51" spans="1:3" ht="17.25" customHeight="1" x14ac:dyDescent="0.25">
      <c r="A51" s="22" t="s">
        <v>218</v>
      </c>
      <c r="B51" s="19">
        <v>421.2</v>
      </c>
      <c r="C51" s="19"/>
    </row>
    <row r="52" spans="1:3" ht="18" customHeight="1" x14ac:dyDescent="0.25">
      <c r="A52" s="28" t="s">
        <v>63</v>
      </c>
      <c r="B52" s="27">
        <f>B49</f>
        <v>673.2</v>
      </c>
      <c r="C52" s="27"/>
    </row>
    <row r="53" spans="1:3" ht="18.75" customHeight="1" x14ac:dyDescent="0.25">
      <c r="A53" s="22" t="s">
        <v>52</v>
      </c>
      <c r="B53" s="19">
        <f>B50</f>
        <v>252</v>
      </c>
      <c r="C53" s="19"/>
    </row>
    <row r="54" spans="1:3" ht="19.2" customHeight="1" x14ac:dyDescent="0.25">
      <c r="A54" s="22" t="s">
        <v>218</v>
      </c>
      <c r="B54" s="19">
        <f>B51</f>
        <v>421.2</v>
      </c>
      <c r="C54" s="19"/>
    </row>
    <row r="55" spans="1:3" ht="31.95" customHeight="1" x14ac:dyDescent="0.25">
      <c r="A55" s="136" t="s">
        <v>65</v>
      </c>
      <c r="B55" s="137"/>
      <c r="C55" s="138"/>
    </row>
    <row r="56" spans="1:3" ht="19.5" customHeight="1" x14ac:dyDescent="0.25">
      <c r="A56" s="24" t="s">
        <v>66</v>
      </c>
      <c r="B56" s="13">
        <f>SUM(B57:B57)</f>
        <v>1719</v>
      </c>
      <c r="C56" s="13"/>
    </row>
    <row r="57" spans="1:3" ht="17.399999999999999" customHeight="1" x14ac:dyDescent="0.25">
      <c r="A57" s="14" t="s">
        <v>61</v>
      </c>
      <c r="B57" s="18">
        <v>1719</v>
      </c>
      <c r="C57" s="19"/>
    </row>
    <row r="58" spans="1:3" ht="23.25" customHeight="1" x14ac:dyDescent="0.25">
      <c r="A58" s="24" t="s">
        <v>67</v>
      </c>
      <c r="B58" s="17">
        <f>SUM(B56)</f>
        <v>1719</v>
      </c>
      <c r="C58" s="17"/>
    </row>
    <row r="59" spans="1:3" ht="18.600000000000001" customHeight="1" x14ac:dyDescent="0.25">
      <c r="A59" s="23" t="s">
        <v>61</v>
      </c>
      <c r="B59" s="19">
        <f>B57</f>
        <v>1719</v>
      </c>
      <c r="C59" s="19"/>
    </row>
    <row r="60" spans="1:3" ht="27" customHeight="1" x14ac:dyDescent="0.25">
      <c r="A60" s="136" t="s">
        <v>68</v>
      </c>
      <c r="B60" s="149"/>
      <c r="C60" s="150"/>
    </row>
    <row r="61" spans="1:3" ht="15" customHeight="1" x14ac:dyDescent="0.25">
      <c r="A61" s="24" t="s">
        <v>42</v>
      </c>
      <c r="B61" s="13">
        <f>SUM(B62:B62)</f>
        <v>260</v>
      </c>
      <c r="C61" s="13"/>
    </row>
    <row r="62" spans="1:3" ht="18" customHeight="1" x14ac:dyDescent="0.25">
      <c r="A62" s="29" t="s">
        <v>224</v>
      </c>
      <c r="B62" s="18">
        <v>260</v>
      </c>
      <c r="C62" s="19"/>
    </row>
    <row r="63" spans="1:3" ht="17.25" customHeight="1" x14ac:dyDescent="0.25">
      <c r="A63" s="25" t="s">
        <v>69</v>
      </c>
      <c r="B63" s="27">
        <f>B61</f>
        <v>260</v>
      </c>
      <c r="C63" s="27"/>
    </row>
    <row r="64" spans="1:3" ht="15.75" customHeight="1" x14ac:dyDescent="0.25">
      <c r="A64" s="29" t="s">
        <v>225</v>
      </c>
      <c r="B64" s="19">
        <f>B62</f>
        <v>260</v>
      </c>
      <c r="C64" s="19"/>
    </row>
    <row r="65" spans="1:3" ht="23.4" customHeight="1" x14ac:dyDescent="0.25">
      <c r="A65" s="151" t="s">
        <v>70</v>
      </c>
      <c r="B65" s="137"/>
      <c r="C65" s="138"/>
    </row>
    <row r="66" spans="1:3" x14ac:dyDescent="0.25">
      <c r="A66" s="24" t="s">
        <v>42</v>
      </c>
      <c r="B66" s="27">
        <f>B67</f>
        <v>297.5</v>
      </c>
      <c r="C66" s="27"/>
    </row>
    <row r="67" spans="1:3" x14ac:dyDescent="0.25">
      <c r="A67" s="23" t="s">
        <v>61</v>
      </c>
      <c r="B67" s="19">
        <v>297.5</v>
      </c>
      <c r="C67" s="19"/>
    </row>
    <row r="68" spans="1:3" ht="15.6" x14ac:dyDescent="0.25">
      <c r="A68" s="12" t="s">
        <v>71</v>
      </c>
      <c r="B68" s="27">
        <f>B66</f>
        <v>297.5</v>
      </c>
      <c r="C68" s="27"/>
    </row>
    <row r="69" spans="1:3" x14ac:dyDescent="0.25">
      <c r="A69" s="23" t="s">
        <v>61</v>
      </c>
      <c r="B69" s="19">
        <f>B67</f>
        <v>297.5</v>
      </c>
      <c r="C69" s="19"/>
    </row>
    <row r="70" spans="1:3" ht="30.6" customHeight="1" x14ac:dyDescent="0.25">
      <c r="A70" s="136" t="s">
        <v>72</v>
      </c>
      <c r="B70" s="137"/>
      <c r="C70" s="138"/>
    </row>
    <row r="71" spans="1:3" x14ac:dyDescent="0.25">
      <c r="A71" s="24" t="s">
        <v>42</v>
      </c>
      <c r="B71" s="17">
        <f>B72</f>
        <v>190</v>
      </c>
      <c r="C71" s="17"/>
    </row>
    <row r="72" spans="1:3" x14ac:dyDescent="0.25">
      <c r="A72" s="23" t="s">
        <v>61</v>
      </c>
      <c r="B72" s="18">
        <v>190</v>
      </c>
      <c r="C72" s="19"/>
    </row>
    <row r="73" spans="1:3" ht="15.6" x14ac:dyDescent="0.25">
      <c r="A73" s="25" t="s">
        <v>73</v>
      </c>
      <c r="B73" s="30">
        <f>B71</f>
        <v>190</v>
      </c>
      <c r="C73" s="30"/>
    </row>
    <row r="74" spans="1:3" x14ac:dyDescent="0.25">
      <c r="A74" s="31" t="s">
        <v>61</v>
      </c>
      <c r="B74" s="32">
        <f>B72</f>
        <v>190</v>
      </c>
      <c r="C74" s="32"/>
    </row>
    <row r="75" spans="1:3" ht="33.6" customHeight="1" x14ac:dyDescent="0.25">
      <c r="A75" s="136" t="s">
        <v>74</v>
      </c>
      <c r="B75" s="152"/>
      <c r="C75" s="153"/>
    </row>
    <row r="76" spans="1:3" ht="16.5" customHeight="1" x14ac:dyDescent="0.25">
      <c r="A76" s="24" t="s">
        <v>42</v>
      </c>
      <c r="B76" s="13">
        <f>B77+B78</f>
        <v>17745.2</v>
      </c>
      <c r="C76" s="13"/>
    </row>
    <row r="77" spans="1:3" ht="21.6" customHeight="1" x14ac:dyDescent="0.25">
      <c r="A77" s="14" t="s">
        <v>52</v>
      </c>
      <c r="B77" s="18">
        <v>11171</v>
      </c>
      <c r="C77" s="19"/>
    </row>
    <row r="78" spans="1:3" ht="42.6" customHeight="1" x14ac:dyDescent="0.25">
      <c r="A78" s="23" t="s">
        <v>75</v>
      </c>
      <c r="B78" s="18">
        <v>6574.2</v>
      </c>
      <c r="C78" s="19"/>
    </row>
    <row r="79" spans="1:3" ht="18.75" customHeight="1" x14ac:dyDescent="0.25">
      <c r="A79" s="25" t="s">
        <v>76</v>
      </c>
      <c r="B79" s="27">
        <f>B76</f>
        <v>17745.2</v>
      </c>
      <c r="C79" s="27"/>
    </row>
    <row r="80" spans="1:3" ht="17.25" customHeight="1" x14ac:dyDescent="0.25">
      <c r="A80" s="14" t="s">
        <v>64</v>
      </c>
      <c r="B80" s="19">
        <f>B77</f>
        <v>11171</v>
      </c>
      <c r="C80" s="19"/>
    </row>
    <row r="81" spans="1:3" ht="42" customHeight="1" x14ac:dyDescent="0.25">
      <c r="A81" s="14" t="s">
        <v>78</v>
      </c>
      <c r="B81" s="21">
        <f>B78</f>
        <v>6574.2</v>
      </c>
      <c r="C81" s="21"/>
    </row>
    <row r="82" spans="1:3" ht="23.4" customHeight="1" x14ac:dyDescent="0.25">
      <c r="A82" s="136" t="s">
        <v>79</v>
      </c>
      <c r="B82" s="154"/>
      <c r="C82" s="155"/>
    </row>
    <row r="83" spans="1:3" ht="18.75" customHeight="1" x14ac:dyDescent="0.25">
      <c r="A83" s="24" t="s">
        <v>42</v>
      </c>
      <c r="B83" s="27">
        <f>B84</f>
        <v>190</v>
      </c>
      <c r="C83" s="27"/>
    </row>
    <row r="84" spans="1:3" ht="16.5" customHeight="1" x14ac:dyDescent="0.25">
      <c r="A84" s="14" t="s">
        <v>61</v>
      </c>
      <c r="B84" s="19">
        <v>190</v>
      </c>
      <c r="C84" s="19"/>
    </row>
    <row r="85" spans="1:3" ht="19.5" customHeight="1" x14ac:dyDescent="0.3">
      <c r="A85" s="33" t="s">
        <v>80</v>
      </c>
      <c r="B85" s="17">
        <f>B86+B88+B87</f>
        <v>1204.9000000000001</v>
      </c>
      <c r="C85" s="17">
        <f t="shared" ref="C85" si="1">C86+C88+C87</f>
        <v>1029.9000000000001</v>
      </c>
    </row>
    <row r="86" spans="1:3" x14ac:dyDescent="0.25">
      <c r="A86" s="14" t="s">
        <v>52</v>
      </c>
      <c r="B86" s="18">
        <v>1168.9000000000001</v>
      </c>
      <c r="C86" s="19">
        <v>1029.9000000000001</v>
      </c>
    </row>
    <row r="87" spans="1:3" x14ac:dyDescent="0.25">
      <c r="A87" s="14" t="s">
        <v>218</v>
      </c>
      <c r="B87" s="18">
        <v>33</v>
      </c>
      <c r="C87" s="19"/>
    </row>
    <row r="88" spans="1:3" ht="15.6" customHeight="1" x14ac:dyDescent="0.25">
      <c r="A88" s="34" t="s">
        <v>226</v>
      </c>
      <c r="B88" s="18">
        <v>3</v>
      </c>
      <c r="C88" s="19"/>
    </row>
    <row r="89" spans="1:3" ht="19.2" customHeight="1" x14ac:dyDescent="0.3">
      <c r="A89" s="33" t="s">
        <v>81</v>
      </c>
      <c r="B89" s="17">
        <f>B90+B91</f>
        <v>363.5</v>
      </c>
      <c r="C89" s="17">
        <f>C90+C91</f>
        <v>278.7</v>
      </c>
    </row>
    <row r="90" spans="1:3" ht="20.25" customHeight="1" x14ac:dyDescent="0.25">
      <c r="A90" s="14" t="s">
        <v>64</v>
      </c>
      <c r="B90" s="18">
        <v>356.7</v>
      </c>
      <c r="C90" s="19">
        <v>278.7</v>
      </c>
    </row>
    <row r="91" spans="1:3" ht="15.6" customHeight="1" x14ac:dyDescent="0.25">
      <c r="A91" s="34" t="s">
        <v>226</v>
      </c>
      <c r="B91" s="18">
        <v>6.8</v>
      </c>
      <c r="C91" s="19"/>
    </row>
    <row r="92" spans="1:3" ht="20.399999999999999" customHeight="1" x14ac:dyDescent="0.3">
      <c r="A92" s="33" t="s">
        <v>82</v>
      </c>
      <c r="B92" s="17">
        <f>B93+B94</f>
        <v>703.8</v>
      </c>
      <c r="C92" s="17">
        <f>C93+C94</f>
        <v>585</v>
      </c>
    </row>
    <row r="93" spans="1:3" ht="19.5" customHeight="1" x14ac:dyDescent="0.25">
      <c r="A93" s="14" t="s">
        <v>64</v>
      </c>
      <c r="B93" s="18">
        <v>693.8</v>
      </c>
      <c r="C93" s="19">
        <v>585</v>
      </c>
    </row>
    <row r="94" spans="1:3" ht="17.25" customHeight="1" x14ac:dyDescent="0.25">
      <c r="A94" s="34" t="s">
        <v>226</v>
      </c>
      <c r="B94" s="20">
        <v>10</v>
      </c>
      <c r="C94" s="21"/>
    </row>
    <row r="95" spans="1:3" ht="18.75" customHeight="1" x14ac:dyDescent="0.3">
      <c r="A95" s="33" t="s">
        <v>83</v>
      </c>
      <c r="B95" s="17">
        <f>B96+B97</f>
        <v>562.5</v>
      </c>
      <c r="C95" s="17">
        <f>C96+C97</f>
        <v>505.1</v>
      </c>
    </row>
    <row r="96" spans="1:3" ht="18" customHeight="1" x14ac:dyDescent="0.25">
      <c r="A96" s="14" t="s">
        <v>64</v>
      </c>
      <c r="B96" s="18">
        <v>536.5</v>
      </c>
      <c r="C96" s="19">
        <v>505.1</v>
      </c>
    </row>
    <row r="97" spans="1:3" ht="17.25" customHeight="1" x14ac:dyDescent="0.25">
      <c r="A97" s="29" t="s">
        <v>226</v>
      </c>
      <c r="B97" s="18">
        <v>26</v>
      </c>
      <c r="C97" s="19"/>
    </row>
    <row r="98" spans="1:3" ht="20.399999999999999" customHeight="1" x14ac:dyDescent="0.3">
      <c r="A98" s="33" t="s">
        <v>84</v>
      </c>
      <c r="B98" s="17">
        <f>B99+B100</f>
        <v>662.1</v>
      </c>
      <c r="C98" s="17">
        <f>C99+C100</f>
        <v>556</v>
      </c>
    </row>
    <row r="99" spans="1:3" ht="15" customHeight="1" x14ac:dyDescent="0.25">
      <c r="A99" s="14" t="s">
        <v>52</v>
      </c>
      <c r="B99" s="18">
        <v>622.1</v>
      </c>
      <c r="C99" s="19">
        <v>556</v>
      </c>
    </row>
    <row r="100" spans="1:3" ht="16.95" customHeight="1" x14ac:dyDescent="0.25">
      <c r="A100" s="29" t="s">
        <v>226</v>
      </c>
      <c r="B100" s="18">
        <v>40</v>
      </c>
      <c r="C100" s="19"/>
    </row>
    <row r="101" spans="1:3" ht="33.6" customHeight="1" x14ac:dyDescent="0.3">
      <c r="A101" s="35" t="s">
        <v>85</v>
      </c>
      <c r="B101" s="17">
        <f>B102+B103</f>
        <v>1212.5</v>
      </c>
      <c r="C101" s="17">
        <f>C102+C103</f>
        <v>769.4</v>
      </c>
    </row>
    <row r="102" spans="1:3" ht="18" customHeight="1" x14ac:dyDescent="0.25">
      <c r="A102" s="14" t="s">
        <v>52</v>
      </c>
      <c r="B102" s="18">
        <v>1075</v>
      </c>
      <c r="C102" s="19">
        <v>762</v>
      </c>
    </row>
    <row r="103" spans="1:3" ht="16.95" customHeight="1" x14ac:dyDescent="0.25">
      <c r="A103" s="34" t="s">
        <v>226</v>
      </c>
      <c r="B103" s="18">
        <v>137.5</v>
      </c>
      <c r="C103" s="19">
        <v>7.4</v>
      </c>
    </row>
    <row r="104" spans="1:3" ht="20.399999999999999" customHeight="1" x14ac:dyDescent="0.3">
      <c r="A104" s="33" t="s">
        <v>86</v>
      </c>
      <c r="B104" s="17">
        <f>B105+B106</f>
        <v>1973.2</v>
      </c>
      <c r="C104" s="17">
        <f>C105+C106</f>
        <v>1764.7</v>
      </c>
    </row>
    <row r="105" spans="1:3" x14ac:dyDescent="0.25">
      <c r="A105" s="14" t="s">
        <v>52</v>
      </c>
      <c r="B105" s="18">
        <v>1873.2</v>
      </c>
      <c r="C105" s="19">
        <v>1764.7</v>
      </c>
    </row>
    <row r="106" spans="1:3" ht="16.95" customHeight="1" x14ac:dyDescent="0.25">
      <c r="A106" s="29" t="s">
        <v>226</v>
      </c>
      <c r="B106" s="18">
        <v>100</v>
      </c>
      <c r="C106" s="19"/>
    </row>
    <row r="107" spans="1:3" ht="19.95" customHeight="1" x14ac:dyDescent="0.3">
      <c r="A107" s="35" t="s">
        <v>56</v>
      </c>
      <c r="B107" s="17">
        <f>B108+B109</f>
        <v>709.3</v>
      </c>
      <c r="C107" s="17">
        <f>C108</f>
        <v>213.5</v>
      </c>
    </row>
    <row r="108" spans="1:3" ht="19.5" customHeight="1" x14ac:dyDescent="0.25">
      <c r="A108" s="34" t="s">
        <v>52</v>
      </c>
      <c r="B108" s="18">
        <v>707.3</v>
      </c>
      <c r="C108" s="19">
        <v>213.5</v>
      </c>
    </row>
    <row r="109" spans="1:3" ht="19.5" customHeight="1" x14ac:dyDescent="0.25">
      <c r="A109" s="34" t="s">
        <v>226</v>
      </c>
      <c r="B109" s="18">
        <v>2</v>
      </c>
      <c r="C109" s="18"/>
    </row>
    <row r="110" spans="1:3" ht="18.600000000000001" customHeight="1" x14ac:dyDescent="0.3">
      <c r="A110" s="33" t="s">
        <v>87</v>
      </c>
      <c r="B110" s="17">
        <f>B111+B112</f>
        <v>411.7</v>
      </c>
      <c r="C110" s="17">
        <f>C111+C112</f>
        <v>270</v>
      </c>
    </row>
    <row r="111" spans="1:3" ht="18.75" customHeight="1" x14ac:dyDescent="0.25">
      <c r="A111" s="14" t="s">
        <v>52</v>
      </c>
      <c r="B111" s="18">
        <v>336.7</v>
      </c>
      <c r="C111" s="19">
        <v>270</v>
      </c>
    </row>
    <row r="112" spans="1:3" ht="15" customHeight="1" x14ac:dyDescent="0.25">
      <c r="A112" s="34" t="s">
        <v>226</v>
      </c>
      <c r="B112" s="18">
        <v>75</v>
      </c>
      <c r="C112" s="19"/>
    </row>
    <row r="113" spans="1:3" ht="21" customHeight="1" x14ac:dyDescent="0.25">
      <c r="A113" s="36" t="s">
        <v>88</v>
      </c>
      <c r="B113" s="17">
        <f>B83+B85+B89+B92+B95+B98+B101+B104+B110+B107</f>
        <v>7993.4999999999991</v>
      </c>
      <c r="C113" s="17">
        <f>C83+C85+C89+C92+C95+C98+C101+C104+C110+C107</f>
        <v>5972.3</v>
      </c>
    </row>
    <row r="114" spans="1:3" x14ac:dyDescent="0.25">
      <c r="A114" s="14" t="s">
        <v>52</v>
      </c>
      <c r="B114" s="18">
        <f>B84+B86+B90+B93+B96+B99+B102+B105+B111+B108</f>
        <v>7560.2</v>
      </c>
      <c r="C114" s="18">
        <f>C84+C86+C90+C93+C96+C99+C102+C105+C111+C108</f>
        <v>5964.9000000000005</v>
      </c>
    </row>
    <row r="115" spans="1:3" x14ac:dyDescent="0.25">
      <c r="A115" s="14" t="s">
        <v>218</v>
      </c>
      <c r="B115" s="20">
        <f>B87</f>
        <v>33</v>
      </c>
      <c r="C115" s="20"/>
    </row>
    <row r="116" spans="1:3" ht="16.95" customHeight="1" x14ac:dyDescent="0.25">
      <c r="A116" s="29" t="s">
        <v>226</v>
      </c>
      <c r="B116" s="18">
        <f>B88+B94+B97+B100+B103+B106+B112+B91+B109</f>
        <v>400.3</v>
      </c>
      <c r="C116" s="18">
        <f>C88+C94+C97+C100+C103+C106+C112+C91+C109</f>
        <v>7.4</v>
      </c>
    </row>
    <row r="117" spans="1:3" ht="24" customHeight="1" x14ac:dyDescent="0.25">
      <c r="A117" s="156" t="s">
        <v>89</v>
      </c>
      <c r="B117" s="157"/>
      <c r="C117" s="158"/>
    </row>
    <row r="118" spans="1:3" ht="24.75" customHeight="1" x14ac:dyDescent="0.25">
      <c r="A118" s="24" t="s">
        <v>42</v>
      </c>
      <c r="B118" s="27">
        <f>B119</f>
        <v>1550</v>
      </c>
      <c r="C118" s="27"/>
    </row>
    <row r="119" spans="1:3" ht="15.75" customHeight="1" x14ac:dyDescent="0.25">
      <c r="A119" s="23" t="s">
        <v>61</v>
      </c>
      <c r="B119" s="19">
        <v>1550</v>
      </c>
      <c r="C119" s="19"/>
    </row>
    <row r="120" spans="1:3" ht="18.75" customHeight="1" x14ac:dyDescent="0.25">
      <c r="A120" s="36" t="s">
        <v>90</v>
      </c>
      <c r="B120" s="13">
        <f>B121+B122</f>
        <v>3226.6</v>
      </c>
      <c r="C120" s="13">
        <f>C121+C122</f>
        <v>2161.1</v>
      </c>
    </row>
    <row r="121" spans="1:3" ht="17.25" customHeight="1" x14ac:dyDescent="0.25">
      <c r="A121" s="14" t="s">
        <v>52</v>
      </c>
      <c r="B121" s="18">
        <v>2876.6</v>
      </c>
      <c r="C121" s="19">
        <v>2161.1</v>
      </c>
    </row>
    <row r="122" spans="1:3" ht="18" customHeight="1" x14ac:dyDescent="0.25">
      <c r="A122" s="34" t="s">
        <v>226</v>
      </c>
      <c r="B122" s="18">
        <v>350</v>
      </c>
      <c r="C122" s="19"/>
    </row>
    <row r="123" spans="1:3" ht="21.75" customHeight="1" x14ac:dyDescent="0.25">
      <c r="A123" s="36" t="s">
        <v>91</v>
      </c>
      <c r="B123" s="17">
        <f>B120+B118</f>
        <v>4776.6000000000004</v>
      </c>
      <c r="C123" s="17">
        <f>C120+C118</f>
        <v>2161.1</v>
      </c>
    </row>
    <row r="124" spans="1:3" ht="18.75" customHeight="1" x14ac:dyDescent="0.25">
      <c r="A124" s="14" t="s">
        <v>52</v>
      </c>
      <c r="B124" s="18">
        <f>B121+B119</f>
        <v>4426.6000000000004</v>
      </c>
      <c r="C124" s="18">
        <f>C121+C119</f>
        <v>2161.1</v>
      </c>
    </row>
    <row r="125" spans="1:3" ht="16.95" customHeight="1" x14ac:dyDescent="0.25">
      <c r="A125" s="34" t="s">
        <v>226</v>
      </c>
      <c r="B125" s="18">
        <f>B122</f>
        <v>350</v>
      </c>
      <c r="C125" s="18"/>
    </row>
    <row r="126" spans="1:3" ht="22.95" customHeight="1" x14ac:dyDescent="0.25">
      <c r="A126" s="136" t="s">
        <v>92</v>
      </c>
      <c r="B126" s="159"/>
      <c r="C126" s="160"/>
    </row>
    <row r="127" spans="1:3" ht="20.399999999999999" customHeight="1" x14ac:dyDescent="0.3">
      <c r="A127" s="33" t="s">
        <v>42</v>
      </c>
      <c r="B127" s="17">
        <f>SUM(B128:B131)</f>
        <v>3532.6000000000004</v>
      </c>
      <c r="C127" s="17"/>
    </row>
    <row r="128" spans="1:3" ht="19.95" customHeight="1" x14ac:dyDescent="0.25">
      <c r="A128" s="14" t="s">
        <v>64</v>
      </c>
      <c r="B128" s="18">
        <v>188.8</v>
      </c>
      <c r="C128" s="19"/>
    </row>
    <row r="129" spans="1:3" ht="21.6" customHeight="1" x14ac:dyDescent="0.25">
      <c r="A129" s="34" t="s">
        <v>221</v>
      </c>
      <c r="B129" s="18">
        <v>2588.6</v>
      </c>
      <c r="C129" s="19"/>
    </row>
    <row r="130" spans="1:3" ht="16.5" customHeight="1" x14ac:dyDescent="0.25">
      <c r="A130" s="14" t="s">
        <v>57</v>
      </c>
      <c r="B130" s="18">
        <v>214.8</v>
      </c>
      <c r="C130" s="19"/>
    </row>
    <row r="131" spans="1:3" ht="16.5" customHeight="1" x14ac:dyDescent="0.25">
      <c r="A131" s="14" t="s">
        <v>218</v>
      </c>
      <c r="B131" s="18">
        <v>540.4</v>
      </c>
      <c r="C131" s="18"/>
    </row>
    <row r="132" spans="1:3" ht="18" customHeight="1" x14ac:dyDescent="0.3">
      <c r="A132" s="33" t="s">
        <v>94</v>
      </c>
      <c r="B132" s="17">
        <f>B133+B134+B135+B136</f>
        <v>1694.8999999999999</v>
      </c>
      <c r="C132" s="17">
        <f>C133+C134+C135+C136</f>
        <v>1421.1000000000001</v>
      </c>
    </row>
    <row r="133" spans="1:3" x14ac:dyDescent="0.25">
      <c r="A133" s="14" t="s">
        <v>52</v>
      </c>
      <c r="B133" s="18">
        <v>968</v>
      </c>
      <c r="C133" s="19">
        <v>851.2</v>
      </c>
    </row>
    <row r="134" spans="1:3" ht="14.25" customHeight="1" x14ac:dyDescent="0.25">
      <c r="A134" s="34" t="s">
        <v>226</v>
      </c>
      <c r="B134" s="18">
        <v>130.6</v>
      </c>
      <c r="C134" s="19"/>
    </row>
    <row r="135" spans="1:3" ht="14.4" customHeight="1" x14ac:dyDescent="0.25">
      <c r="A135" s="34" t="s">
        <v>220</v>
      </c>
      <c r="B135" s="18">
        <v>585.70000000000005</v>
      </c>
      <c r="C135" s="19">
        <v>564.70000000000005</v>
      </c>
    </row>
    <row r="136" spans="1:3" ht="14.4" customHeight="1" x14ac:dyDescent="0.25">
      <c r="A136" s="29" t="s">
        <v>218</v>
      </c>
      <c r="B136" s="15">
        <v>10.6</v>
      </c>
      <c r="C136" s="15">
        <v>5.2</v>
      </c>
    </row>
    <row r="137" spans="1:3" ht="21" customHeight="1" x14ac:dyDescent="0.25">
      <c r="A137" s="25" t="s">
        <v>95</v>
      </c>
      <c r="B137" s="13">
        <f>B138+B139+B140</f>
        <v>650.20000000000005</v>
      </c>
      <c r="C137" s="13">
        <f>C138+C139+C140</f>
        <v>543.6</v>
      </c>
    </row>
    <row r="138" spans="1:3" x14ac:dyDescent="0.25">
      <c r="A138" s="14" t="s">
        <v>52</v>
      </c>
      <c r="B138" s="18">
        <v>343.7</v>
      </c>
      <c r="C138" s="19">
        <v>302.5</v>
      </c>
    </row>
    <row r="139" spans="1:3" x14ac:dyDescent="0.25">
      <c r="A139" s="34" t="s">
        <v>226</v>
      </c>
      <c r="B139" s="18">
        <v>55</v>
      </c>
      <c r="C139" s="19"/>
    </row>
    <row r="140" spans="1:3" ht="16.2" customHeight="1" x14ac:dyDescent="0.25">
      <c r="A140" s="34" t="s">
        <v>220</v>
      </c>
      <c r="B140" s="18">
        <v>251.5</v>
      </c>
      <c r="C140" s="19">
        <v>241.1</v>
      </c>
    </row>
    <row r="141" spans="1:3" ht="17.399999999999999" customHeight="1" x14ac:dyDescent="0.25">
      <c r="A141" s="12" t="s">
        <v>96</v>
      </c>
      <c r="B141" s="17">
        <f>B142+B143+B144+B145</f>
        <v>1365.9</v>
      </c>
      <c r="C141" s="17">
        <f>C142+C143+C144+C145</f>
        <v>1193</v>
      </c>
    </row>
    <row r="142" spans="1:3" ht="17.25" customHeight="1" x14ac:dyDescent="0.25">
      <c r="A142" s="14" t="s">
        <v>52</v>
      </c>
      <c r="B142" s="18">
        <v>725.8</v>
      </c>
      <c r="C142" s="19">
        <v>650.9</v>
      </c>
    </row>
    <row r="143" spans="1:3" ht="15.75" customHeight="1" x14ac:dyDescent="0.25">
      <c r="A143" s="34" t="s">
        <v>226</v>
      </c>
      <c r="B143" s="18">
        <v>79.2</v>
      </c>
      <c r="C143" s="19"/>
    </row>
    <row r="144" spans="1:3" ht="15.75" customHeight="1" x14ac:dyDescent="0.25">
      <c r="A144" s="34" t="s">
        <v>220</v>
      </c>
      <c r="B144" s="18">
        <v>557.4</v>
      </c>
      <c r="C144" s="19">
        <v>540.4</v>
      </c>
    </row>
    <row r="145" spans="1:3" ht="15.75" customHeight="1" x14ac:dyDescent="0.25">
      <c r="A145" s="29" t="s">
        <v>218</v>
      </c>
      <c r="B145" s="18">
        <v>3.5</v>
      </c>
      <c r="C145" s="18">
        <v>1.7</v>
      </c>
    </row>
    <row r="146" spans="1:3" ht="20.399999999999999" customHeight="1" x14ac:dyDescent="0.25">
      <c r="A146" s="12" t="s">
        <v>97</v>
      </c>
      <c r="B146" s="17">
        <f>B147+B148+B149+B150</f>
        <v>1005.5</v>
      </c>
      <c r="C146" s="17">
        <f>C147+C148+C149+C150</f>
        <v>836.90000000000009</v>
      </c>
    </row>
    <row r="147" spans="1:3" ht="16.5" customHeight="1" x14ac:dyDescent="0.25">
      <c r="A147" s="14" t="s">
        <v>52</v>
      </c>
      <c r="B147" s="18">
        <v>509</v>
      </c>
      <c r="C147" s="19">
        <v>442.2</v>
      </c>
    </row>
    <row r="148" spans="1:3" ht="15" customHeight="1" x14ac:dyDescent="0.25">
      <c r="A148" s="34" t="s">
        <v>226</v>
      </c>
      <c r="B148" s="18">
        <v>84</v>
      </c>
      <c r="C148" s="19"/>
    </row>
    <row r="149" spans="1:3" ht="15.75" customHeight="1" x14ac:dyDescent="0.25">
      <c r="A149" s="34" t="s">
        <v>220</v>
      </c>
      <c r="B149" s="18">
        <v>409</v>
      </c>
      <c r="C149" s="19">
        <v>393</v>
      </c>
    </row>
    <row r="150" spans="1:3" ht="15.75" customHeight="1" x14ac:dyDescent="0.25">
      <c r="A150" s="29" t="s">
        <v>218</v>
      </c>
      <c r="B150" s="18">
        <v>3.5</v>
      </c>
      <c r="C150" s="18">
        <v>1.7</v>
      </c>
    </row>
    <row r="151" spans="1:3" ht="18" customHeight="1" x14ac:dyDescent="0.25">
      <c r="A151" s="12" t="s">
        <v>98</v>
      </c>
      <c r="B151" s="17">
        <f>B152+B153+B154</f>
        <v>1130.7</v>
      </c>
      <c r="C151" s="17">
        <f>C152+C153+C154</f>
        <v>918.4</v>
      </c>
    </row>
    <row r="152" spans="1:3" ht="17.25" customHeight="1" x14ac:dyDescent="0.25">
      <c r="A152" s="14" t="s">
        <v>52</v>
      </c>
      <c r="B152" s="18">
        <v>574.9</v>
      </c>
      <c r="C152" s="19">
        <v>487.9</v>
      </c>
    </row>
    <row r="153" spans="1:3" x14ac:dyDescent="0.25">
      <c r="A153" s="34" t="s">
        <v>226</v>
      </c>
      <c r="B153" s="18">
        <v>105</v>
      </c>
      <c r="C153" s="18"/>
    </row>
    <row r="154" spans="1:3" ht="18" customHeight="1" x14ac:dyDescent="0.25">
      <c r="A154" s="34" t="s">
        <v>220</v>
      </c>
      <c r="B154" s="18">
        <v>450.8</v>
      </c>
      <c r="C154" s="19">
        <v>430.5</v>
      </c>
    </row>
    <row r="155" spans="1:3" ht="17.25" customHeight="1" x14ac:dyDescent="0.25">
      <c r="A155" s="12" t="s">
        <v>99</v>
      </c>
      <c r="B155" s="17">
        <f>B156+B157+B158+B159</f>
        <v>632.9</v>
      </c>
      <c r="C155" s="17">
        <f>C156+C157+C158+C159</f>
        <v>517.29999999999995</v>
      </c>
    </row>
    <row r="156" spans="1:3" ht="17.25" customHeight="1" x14ac:dyDescent="0.25">
      <c r="A156" s="14" t="s">
        <v>52</v>
      </c>
      <c r="B156" s="18">
        <v>322.39999999999998</v>
      </c>
      <c r="C156" s="19">
        <v>267.39999999999998</v>
      </c>
    </row>
    <row r="157" spans="1:3" ht="15" customHeight="1" x14ac:dyDescent="0.25">
      <c r="A157" s="34" t="s">
        <v>226</v>
      </c>
      <c r="B157" s="18">
        <v>47.6</v>
      </c>
      <c r="C157" s="19"/>
    </row>
    <row r="158" spans="1:3" ht="16.5" customHeight="1" x14ac:dyDescent="0.25">
      <c r="A158" s="34" t="s">
        <v>220</v>
      </c>
      <c r="B158" s="18">
        <v>255.8</v>
      </c>
      <c r="C158" s="19">
        <v>246.4</v>
      </c>
    </row>
    <row r="159" spans="1:3" ht="16.5" customHeight="1" x14ac:dyDescent="0.25">
      <c r="A159" s="29" t="s">
        <v>218</v>
      </c>
      <c r="B159" s="15">
        <v>7.1</v>
      </c>
      <c r="C159" s="15">
        <v>3.5</v>
      </c>
    </row>
    <row r="160" spans="1:3" ht="15.6" x14ac:dyDescent="0.25">
      <c r="A160" s="25" t="s">
        <v>100</v>
      </c>
      <c r="B160" s="13">
        <f>B161+B162+B163</f>
        <v>615.6</v>
      </c>
      <c r="C160" s="13">
        <f>C161+C162+C163</f>
        <v>512.70000000000005</v>
      </c>
    </row>
    <row r="161" spans="1:3" ht="17.25" customHeight="1" x14ac:dyDescent="0.25">
      <c r="A161" s="14" t="s">
        <v>52</v>
      </c>
      <c r="B161" s="18">
        <v>331.6</v>
      </c>
      <c r="C161" s="19">
        <v>292.39999999999998</v>
      </c>
    </row>
    <row r="162" spans="1:3" ht="15" customHeight="1" x14ac:dyDescent="0.25">
      <c r="A162" s="34" t="s">
        <v>226</v>
      </c>
      <c r="B162" s="18">
        <v>55</v>
      </c>
      <c r="C162" s="19"/>
    </row>
    <row r="163" spans="1:3" ht="16.95" customHeight="1" x14ac:dyDescent="0.25">
      <c r="A163" s="34" t="s">
        <v>220</v>
      </c>
      <c r="B163" s="37">
        <v>229</v>
      </c>
      <c r="C163" s="130">
        <v>220.3</v>
      </c>
    </row>
    <row r="164" spans="1:3" ht="18" customHeight="1" x14ac:dyDescent="0.3">
      <c r="A164" s="38" t="s">
        <v>101</v>
      </c>
      <c r="B164" s="39">
        <f>B165+B166+B167+B168</f>
        <v>1018.0000000000001</v>
      </c>
      <c r="C164" s="39">
        <f>C165+C166+C167+C168</f>
        <v>840.59999999999991</v>
      </c>
    </row>
    <row r="165" spans="1:3" x14ac:dyDescent="0.25">
      <c r="A165" s="14" t="s">
        <v>52</v>
      </c>
      <c r="B165" s="37">
        <v>509.8</v>
      </c>
      <c r="C165" s="40">
        <v>437.7</v>
      </c>
    </row>
    <row r="166" spans="1:3" x14ac:dyDescent="0.25">
      <c r="A166" s="34" t="s">
        <v>226</v>
      </c>
      <c r="B166" s="37">
        <v>80.400000000000006</v>
      </c>
      <c r="C166" s="40"/>
    </row>
    <row r="167" spans="1:3" ht="17.399999999999999" customHeight="1" x14ac:dyDescent="0.25">
      <c r="A167" s="34" t="s">
        <v>220</v>
      </c>
      <c r="B167" s="37">
        <v>410.1</v>
      </c>
      <c r="C167" s="40">
        <v>394.1</v>
      </c>
    </row>
    <row r="168" spans="1:3" ht="17.399999999999999" customHeight="1" x14ac:dyDescent="0.25">
      <c r="A168" s="29" t="s">
        <v>218</v>
      </c>
      <c r="B168" s="37">
        <v>17.7</v>
      </c>
      <c r="C168" s="41">
        <v>8.8000000000000007</v>
      </c>
    </row>
    <row r="169" spans="1:3" ht="19.2" customHeight="1" x14ac:dyDescent="0.3">
      <c r="A169" s="38" t="s">
        <v>102</v>
      </c>
      <c r="B169" s="39">
        <f>B170+B171+B172</f>
        <v>969.3</v>
      </c>
      <c r="C169" s="39">
        <f>C170+C171+C172</f>
        <v>818.1</v>
      </c>
    </row>
    <row r="170" spans="1:3" x14ac:dyDescent="0.25">
      <c r="A170" s="14" t="s">
        <v>52</v>
      </c>
      <c r="B170" s="37">
        <v>523.5</v>
      </c>
      <c r="C170" s="40">
        <v>458.1</v>
      </c>
    </row>
    <row r="171" spans="1:3" x14ac:dyDescent="0.25">
      <c r="A171" s="34" t="s">
        <v>226</v>
      </c>
      <c r="B171" s="37">
        <v>71</v>
      </c>
      <c r="C171" s="40"/>
    </row>
    <row r="172" spans="1:3" ht="18.600000000000001" customHeight="1" x14ac:dyDescent="0.25">
      <c r="A172" s="34" t="s">
        <v>220</v>
      </c>
      <c r="B172" s="37">
        <v>374.8</v>
      </c>
      <c r="C172" s="40">
        <v>360</v>
      </c>
    </row>
    <row r="173" spans="1:3" ht="21" customHeight="1" x14ac:dyDescent="0.3">
      <c r="A173" s="38" t="s">
        <v>103</v>
      </c>
      <c r="B173" s="39">
        <f>B174+B175+B176</f>
        <v>627.09999999999991</v>
      </c>
      <c r="C173" s="39">
        <f>C174+C175+C176</f>
        <v>517.9</v>
      </c>
    </row>
    <row r="174" spans="1:3" x14ac:dyDescent="0.25">
      <c r="A174" s="14" t="s">
        <v>52</v>
      </c>
      <c r="B174" s="37">
        <v>317.39999999999998</v>
      </c>
      <c r="C174" s="40">
        <v>272.39999999999998</v>
      </c>
    </row>
    <row r="175" spans="1:3" x14ac:dyDescent="0.25">
      <c r="A175" s="34" t="s">
        <v>226</v>
      </c>
      <c r="B175" s="37">
        <v>55</v>
      </c>
      <c r="C175" s="40"/>
    </row>
    <row r="176" spans="1:3" ht="18" customHeight="1" x14ac:dyDescent="0.25">
      <c r="A176" s="34" t="s">
        <v>220</v>
      </c>
      <c r="B176" s="37">
        <v>254.7</v>
      </c>
      <c r="C176" s="40">
        <v>245.5</v>
      </c>
    </row>
    <row r="177" spans="1:3" ht="15.6" x14ac:dyDescent="0.3">
      <c r="A177" s="38" t="s">
        <v>104</v>
      </c>
      <c r="B177" s="39">
        <f>B178+B179+B180+B181</f>
        <v>617.70000000000005</v>
      </c>
      <c r="C177" s="39">
        <f>C178+C179+C180+C181</f>
        <v>522.9</v>
      </c>
    </row>
    <row r="178" spans="1:3" x14ac:dyDescent="0.25">
      <c r="A178" s="14" t="s">
        <v>52</v>
      </c>
      <c r="B178" s="37">
        <v>311.10000000000002</v>
      </c>
      <c r="C178" s="40">
        <v>274.7</v>
      </c>
    </row>
    <row r="179" spans="1:3" x14ac:dyDescent="0.25">
      <c r="A179" s="34" t="s">
        <v>226</v>
      </c>
      <c r="B179" s="37">
        <v>45.8</v>
      </c>
      <c r="C179" s="40"/>
    </row>
    <row r="180" spans="1:3" ht="17.399999999999999" customHeight="1" x14ac:dyDescent="0.25">
      <c r="A180" s="34" t="s">
        <v>220</v>
      </c>
      <c r="B180" s="37">
        <v>253.7</v>
      </c>
      <c r="C180" s="40">
        <v>244.7</v>
      </c>
    </row>
    <row r="181" spans="1:3" ht="17.399999999999999" customHeight="1" x14ac:dyDescent="0.25">
      <c r="A181" s="29" t="s">
        <v>218</v>
      </c>
      <c r="B181" s="131">
        <v>7.1</v>
      </c>
      <c r="C181" s="132">
        <v>3.5</v>
      </c>
    </row>
    <row r="182" spans="1:3" ht="18.600000000000001" customHeight="1" x14ac:dyDescent="0.3">
      <c r="A182" s="42" t="s">
        <v>105</v>
      </c>
      <c r="B182" s="43">
        <f>B183+B184+B185+B186</f>
        <v>1067.8</v>
      </c>
      <c r="C182" s="43">
        <f>C183+C184+C185+C186</f>
        <v>895</v>
      </c>
    </row>
    <row r="183" spans="1:3" x14ac:dyDescent="0.25">
      <c r="A183" s="14" t="s">
        <v>52</v>
      </c>
      <c r="B183" s="37">
        <v>552.79999999999995</v>
      </c>
      <c r="C183" s="40">
        <v>490.3</v>
      </c>
    </row>
    <row r="184" spans="1:3" x14ac:dyDescent="0.25">
      <c r="A184" s="34" t="s">
        <v>226</v>
      </c>
      <c r="B184" s="37">
        <v>91.5</v>
      </c>
      <c r="C184" s="40"/>
    </row>
    <row r="185" spans="1:3" ht="18.600000000000001" customHeight="1" x14ac:dyDescent="0.25">
      <c r="A185" s="34" t="s">
        <v>220</v>
      </c>
      <c r="B185" s="37">
        <v>420</v>
      </c>
      <c r="C185" s="40">
        <v>403</v>
      </c>
    </row>
    <row r="186" spans="1:3" ht="18.600000000000001" customHeight="1" x14ac:dyDescent="0.25">
      <c r="A186" s="34" t="s">
        <v>218</v>
      </c>
      <c r="B186" s="37">
        <v>3.5</v>
      </c>
      <c r="C186" s="41">
        <v>1.7</v>
      </c>
    </row>
    <row r="187" spans="1:3" ht="15.6" x14ac:dyDescent="0.3">
      <c r="A187" s="38" t="s">
        <v>106</v>
      </c>
      <c r="B187" s="39">
        <f>B188+B189+B190+B191</f>
        <v>591.30000000000007</v>
      </c>
      <c r="C187" s="39">
        <f>C188+C189+C190+C191</f>
        <v>495.59999999999997</v>
      </c>
    </row>
    <row r="188" spans="1:3" x14ac:dyDescent="0.25">
      <c r="A188" s="14" t="s">
        <v>52</v>
      </c>
      <c r="B188" s="37">
        <v>364.2</v>
      </c>
      <c r="C188" s="40">
        <v>325.89999999999998</v>
      </c>
    </row>
    <row r="189" spans="1:3" x14ac:dyDescent="0.25">
      <c r="A189" s="34" t="s">
        <v>226</v>
      </c>
      <c r="B189" s="37">
        <v>40</v>
      </c>
      <c r="C189" s="40"/>
    </row>
    <row r="190" spans="1:3" x14ac:dyDescent="0.25">
      <c r="A190" s="34" t="s">
        <v>220</v>
      </c>
      <c r="B190" s="37">
        <v>183.5</v>
      </c>
      <c r="C190" s="40">
        <v>168</v>
      </c>
    </row>
    <row r="191" spans="1:3" x14ac:dyDescent="0.25">
      <c r="A191" s="29" t="s">
        <v>218</v>
      </c>
      <c r="B191" s="131">
        <v>3.6</v>
      </c>
      <c r="C191" s="132">
        <v>1.7</v>
      </c>
    </row>
    <row r="192" spans="1:3" ht="19.95" customHeight="1" x14ac:dyDescent="0.3">
      <c r="A192" s="42" t="s">
        <v>107</v>
      </c>
      <c r="B192" s="43">
        <f>B193+B194+B195+B196</f>
        <v>765.40000000000009</v>
      </c>
      <c r="C192" s="43">
        <f>C193+C194+C195+C196</f>
        <v>639.30000000000007</v>
      </c>
    </row>
    <row r="193" spans="1:3" x14ac:dyDescent="0.25">
      <c r="A193" s="14" t="s">
        <v>52</v>
      </c>
      <c r="B193" s="37">
        <v>409.3</v>
      </c>
      <c r="C193" s="40">
        <v>362</v>
      </c>
    </row>
    <row r="194" spans="1:3" x14ac:dyDescent="0.25">
      <c r="A194" s="34" t="s">
        <v>226</v>
      </c>
      <c r="B194" s="37">
        <v>67</v>
      </c>
      <c r="C194" s="40"/>
    </row>
    <row r="195" spans="1:3" ht="16.2" customHeight="1" x14ac:dyDescent="0.25">
      <c r="A195" s="34" t="s">
        <v>220</v>
      </c>
      <c r="B195" s="37">
        <v>285.60000000000002</v>
      </c>
      <c r="C195" s="40">
        <v>275.60000000000002</v>
      </c>
    </row>
    <row r="196" spans="1:3" ht="16.2" customHeight="1" x14ac:dyDescent="0.25">
      <c r="A196" s="29" t="s">
        <v>218</v>
      </c>
      <c r="B196" s="37">
        <v>3.5</v>
      </c>
      <c r="C196" s="41">
        <v>1.7</v>
      </c>
    </row>
    <row r="197" spans="1:3" ht="19.2" customHeight="1" x14ac:dyDescent="0.3">
      <c r="A197" s="38" t="s">
        <v>108</v>
      </c>
      <c r="B197" s="39">
        <f>B198+B199+B200+B201</f>
        <v>1106.0999999999999</v>
      </c>
      <c r="C197" s="39">
        <f>C198+C199+C200+C201</f>
        <v>978</v>
      </c>
    </row>
    <row r="198" spans="1:3" x14ac:dyDescent="0.25">
      <c r="A198" s="14" t="s">
        <v>52</v>
      </c>
      <c r="B198" s="37">
        <v>657.9</v>
      </c>
      <c r="C198" s="40">
        <v>588.4</v>
      </c>
    </row>
    <row r="199" spans="1:3" x14ac:dyDescent="0.25">
      <c r="A199" s="34" t="s">
        <v>226</v>
      </c>
      <c r="B199" s="37">
        <v>45</v>
      </c>
      <c r="C199" s="40"/>
    </row>
    <row r="200" spans="1:3" ht="17.399999999999999" customHeight="1" x14ac:dyDescent="0.25">
      <c r="A200" s="34" t="s">
        <v>220</v>
      </c>
      <c r="B200" s="37">
        <v>399.7</v>
      </c>
      <c r="C200" s="40">
        <v>387.9</v>
      </c>
    </row>
    <row r="201" spans="1:3" ht="17.399999999999999" customHeight="1" x14ac:dyDescent="0.25">
      <c r="A201" s="34" t="s">
        <v>218</v>
      </c>
      <c r="B201" s="37">
        <v>3.5</v>
      </c>
      <c r="C201" s="41">
        <v>1.7</v>
      </c>
    </row>
    <row r="202" spans="1:3" ht="15.6" x14ac:dyDescent="0.3">
      <c r="A202" s="38" t="s">
        <v>109</v>
      </c>
      <c r="B202" s="39">
        <f>B203+B204+B205</f>
        <v>1035</v>
      </c>
      <c r="C202" s="39">
        <f>C203+C204+C205</f>
        <v>867.09999999999991</v>
      </c>
    </row>
    <row r="203" spans="1:3" x14ac:dyDescent="0.25">
      <c r="A203" s="14" t="s">
        <v>52</v>
      </c>
      <c r="B203" s="37">
        <v>497.8</v>
      </c>
      <c r="C203" s="40">
        <v>436.9</v>
      </c>
    </row>
    <row r="204" spans="1:3" x14ac:dyDescent="0.25">
      <c r="A204" s="34" t="s">
        <v>226</v>
      </c>
      <c r="B204" s="37">
        <v>90</v>
      </c>
      <c r="C204" s="40"/>
    </row>
    <row r="205" spans="1:3" ht="17.399999999999999" customHeight="1" x14ac:dyDescent="0.25">
      <c r="A205" s="29" t="s">
        <v>220</v>
      </c>
      <c r="B205" s="37">
        <v>447.2</v>
      </c>
      <c r="C205" s="40">
        <v>430.2</v>
      </c>
    </row>
    <row r="206" spans="1:3" ht="19.2" customHeight="1" x14ac:dyDescent="0.3">
      <c r="A206" s="42" t="s">
        <v>110</v>
      </c>
      <c r="B206" s="43">
        <f>B207+B208+B209</f>
        <v>828.80000000000007</v>
      </c>
      <c r="C206" s="43">
        <f>C207+C208+C209</f>
        <v>694.1</v>
      </c>
    </row>
    <row r="207" spans="1:3" x14ac:dyDescent="0.25">
      <c r="A207" s="14" t="s">
        <v>52</v>
      </c>
      <c r="B207" s="37">
        <v>483.6</v>
      </c>
      <c r="C207" s="40">
        <v>426</v>
      </c>
    </row>
    <row r="208" spans="1:3" x14ac:dyDescent="0.25">
      <c r="A208" s="34" t="s">
        <v>226</v>
      </c>
      <c r="B208" s="37">
        <v>66.2</v>
      </c>
      <c r="C208" s="40"/>
    </row>
    <row r="209" spans="1:3" ht="18" customHeight="1" x14ac:dyDescent="0.25">
      <c r="A209" s="34" t="s">
        <v>220</v>
      </c>
      <c r="B209" s="37">
        <v>279</v>
      </c>
      <c r="C209" s="40">
        <v>268.10000000000002</v>
      </c>
    </row>
    <row r="210" spans="1:3" ht="20.399999999999999" customHeight="1" x14ac:dyDescent="0.3">
      <c r="A210" s="38" t="s">
        <v>111</v>
      </c>
      <c r="B210" s="39">
        <f>B211+B212+B213+B214</f>
        <v>938.5</v>
      </c>
      <c r="C210" s="39">
        <f>C211+C212+C213+C214</f>
        <v>788.1</v>
      </c>
    </row>
    <row r="211" spans="1:3" x14ac:dyDescent="0.25">
      <c r="A211" s="14" t="s">
        <v>52</v>
      </c>
      <c r="B211" s="37">
        <v>494.4</v>
      </c>
      <c r="C211" s="40">
        <v>434</v>
      </c>
    </row>
    <row r="212" spans="1:3" x14ac:dyDescent="0.25">
      <c r="A212" s="34" t="s">
        <v>226</v>
      </c>
      <c r="B212" s="37">
        <v>70</v>
      </c>
      <c r="C212" s="40"/>
    </row>
    <row r="213" spans="1:3" ht="14.4" customHeight="1" x14ac:dyDescent="0.25">
      <c r="A213" s="34" t="s">
        <v>220</v>
      </c>
      <c r="B213" s="37">
        <v>359.9</v>
      </c>
      <c r="C213" s="40">
        <v>347</v>
      </c>
    </row>
    <row r="214" spans="1:3" ht="14.4" customHeight="1" x14ac:dyDescent="0.25">
      <c r="A214" s="29" t="s">
        <v>218</v>
      </c>
      <c r="B214" s="131">
        <v>14.2</v>
      </c>
      <c r="C214" s="132">
        <v>7.1</v>
      </c>
    </row>
    <row r="215" spans="1:3" ht="19.2" customHeight="1" x14ac:dyDescent="0.3">
      <c r="A215" s="42" t="s">
        <v>112</v>
      </c>
      <c r="B215" s="43">
        <f>B216+B217+B218+B219</f>
        <v>944.90000000000009</v>
      </c>
      <c r="C215" s="43">
        <f>C216+C217+C218+C219</f>
        <v>788.80000000000007</v>
      </c>
    </row>
    <row r="216" spans="1:3" x14ac:dyDescent="0.25">
      <c r="A216" s="14" t="s">
        <v>64</v>
      </c>
      <c r="B216" s="37">
        <v>566.70000000000005</v>
      </c>
      <c r="C216" s="40">
        <v>508.6</v>
      </c>
    </row>
    <row r="217" spans="1:3" x14ac:dyDescent="0.25">
      <c r="A217" s="34" t="s">
        <v>226</v>
      </c>
      <c r="B217" s="37">
        <v>75.7</v>
      </c>
      <c r="C217" s="40"/>
    </row>
    <row r="218" spans="1:3" ht="16.2" customHeight="1" x14ac:dyDescent="0.25">
      <c r="A218" s="34" t="s">
        <v>220</v>
      </c>
      <c r="B218" s="37">
        <v>291.89999999999998</v>
      </c>
      <c r="C218" s="40">
        <v>275</v>
      </c>
    </row>
    <row r="219" spans="1:3" ht="16.2" customHeight="1" x14ac:dyDescent="0.25">
      <c r="A219" s="34" t="s">
        <v>218</v>
      </c>
      <c r="B219" s="37">
        <v>10.6</v>
      </c>
      <c r="C219" s="41">
        <v>5.2</v>
      </c>
    </row>
    <row r="220" spans="1:3" ht="19.95" customHeight="1" x14ac:dyDescent="0.3">
      <c r="A220" s="38" t="s">
        <v>113</v>
      </c>
      <c r="B220" s="39">
        <f>B221+B222+B223+B224</f>
        <v>843.90000000000009</v>
      </c>
      <c r="C220" s="39">
        <f>C221+C222+C223+C224</f>
        <v>698.40000000000009</v>
      </c>
    </row>
    <row r="221" spans="1:3" x14ac:dyDescent="0.25">
      <c r="A221" s="14" t="s">
        <v>64</v>
      </c>
      <c r="B221" s="37">
        <v>462.3</v>
      </c>
      <c r="C221" s="40">
        <v>398.8</v>
      </c>
    </row>
    <row r="222" spans="1:3" x14ac:dyDescent="0.25">
      <c r="A222" s="34" t="s">
        <v>226</v>
      </c>
      <c r="B222" s="37">
        <v>64.400000000000006</v>
      </c>
      <c r="C222" s="40"/>
    </row>
    <row r="223" spans="1:3" ht="15.6" customHeight="1" x14ac:dyDescent="0.25">
      <c r="A223" s="34" t="s">
        <v>220</v>
      </c>
      <c r="B223" s="37">
        <v>306.60000000000002</v>
      </c>
      <c r="C223" s="40">
        <v>294.39999999999998</v>
      </c>
    </row>
    <row r="224" spans="1:3" ht="15.6" customHeight="1" x14ac:dyDescent="0.25">
      <c r="A224" s="29" t="s">
        <v>218</v>
      </c>
      <c r="B224" s="131">
        <v>10.6</v>
      </c>
      <c r="C224" s="132">
        <v>5.2</v>
      </c>
    </row>
    <row r="225" spans="1:3" ht="18" customHeight="1" x14ac:dyDescent="0.3">
      <c r="A225" s="42" t="s">
        <v>114</v>
      </c>
      <c r="B225" s="43">
        <f>B226+B227+B228+B229</f>
        <v>1160.8</v>
      </c>
      <c r="C225" s="43">
        <f>C226+C227+C228+C229</f>
        <v>1006.6</v>
      </c>
    </row>
    <row r="226" spans="1:3" x14ac:dyDescent="0.25">
      <c r="A226" s="14" t="s">
        <v>64</v>
      </c>
      <c r="B226" s="37">
        <v>692.4</v>
      </c>
      <c r="C226" s="40">
        <v>630.5</v>
      </c>
    </row>
    <row r="227" spans="1:3" x14ac:dyDescent="0.25">
      <c r="A227" s="34" t="s">
        <v>226</v>
      </c>
      <c r="B227" s="37">
        <v>77</v>
      </c>
      <c r="C227" s="40"/>
    </row>
    <row r="228" spans="1:3" ht="17.399999999999999" customHeight="1" x14ac:dyDescent="0.25">
      <c r="A228" s="34" t="s">
        <v>220</v>
      </c>
      <c r="B228" s="37">
        <v>387.9</v>
      </c>
      <c r="C228" s="40">
        <v>374.4</v>
      </c>
    </row>
    <row r="229" spans="1:3" ht="17.399999999999999" customHeight="1" x14ac:dyDescent="0.25">
      <c r="A229" s="29" t="s">
        <v>218</v>
      </c>
      <c r="B229" s="37">
        <v>3.5</v>
      </c>
      <c r="C229" s="41">
        <v>1.7</v>
      </c>
    </row>
    <row r="230" spans="1:3" ht="18" customHeight="1" x14ac:dyDescent="0.3">
      <c r="A230" s="38" t="s">
        <v>115</v>
      </c>
      <c r="B230" s="39">
        <f>B231+B232+B233</f>
        <v>960.2</v>
      </c>
      <c r="C230" s="39">
        <f>C231+C232+C233</f>
        <v>810.7</v>
      </c>
    </row>
    <row r="231" spans="1:3" x14ac:dyDescent="0.25">
      <c r="A231" s="14" t="s">
        <v>64</v>
      </c>
      <c r="B231" s="37">
        <v>492</v>
      </c>
      <c r="C231" s="40">
        <v>433.9</v>
      </c>
    </row>
    <row r="232" spans="1:3" x14ac:dyDescent="0.25">
      <c r="A232" s="34" t="s">
        <v>226</v>
      </c>
      <c r="B232" s="37">
        <v>77</v>
      </c>
      <c r="C232" s="40"/>
    </row>
    <row r="233" spans="1:3" ht="15" customHeight="1" x14ac:dyDescent="0.25">
      <c r="A233" s="29" t="s">
        <v>220</v>
      </c>
      <c r="B233" s="37">
        <v>391.2</v>
      </c>
      <c r="C233" s="40">
        <v>376.8</v>
      </c>
    </row>
    <row r="234" spans="1:3" ht="16.95" customHeight="1" x14ac:dyDescent="0.3">
      <c r="A234" s="42" t="s">
        <v>116</v>
      </c>
      <c r="B234" s="43">
        <f>B235+B236+B237+B238</f>
        <v>1009.1000000000001</v>
      </c>
      <c r="C234" s="43">
        <f>C235+C236+C237+C238</f>
        <v>827.80000000000007</v>
      </c>
    </row>
    <row r="235" spans="1:3" x14ac:dyDescent="0.25">
      <c r="A235" s="14" t="s">
        <v>64</v>
      </c>
      <c r="B235" s="37">
        <v>491.9</v>
      </c>
      <c r="C235" s="40">
        <v>429.4</v>
      </c>
    </row>
    <row r="236" spans="1:3" x14ac:dyDescent="0.25">
      <c r="A236" s="34" t="s">
        <v>226</v>
      </c>
      <c r="B236" s="37">
        <v>95.7</v>
      </c>
      <c r="C236" s="40"/>
    </row>
    <row r="237" spans="1:3" ht="15.6" customHeight="1" x14ac:dyDescent="0.25">
      <c r="A237" s="34" t="s">
        <v>220</v>
      </c>
      <c r="B237" s="37">
        <v>407.3</v>
      </c>
      <c r="C237" s="40">
        <v>391.3</v>
      </c>
    </row>
    <row r="238" spans="1:3" ht="15.6" customHeight="1" x14ac:dyDescent="0.25">
      <c r="A238" s="29" t="s">
        <v>218</v>
      </c>
      <c r="B238" s="37">
        <v>14.2</v>
      </c>
      <c r="C238" s="41">
        <v>7.1</v>
      </c>
    </row>
    <row r="239" spans="1:3" ht="17.399999999999999" customHeight="1" x14ac:dyDescent="0.3">
      <c r="A239" s="38" t="s">
        <v>117</v>
      </c>
      <c r="B239" s="39">
        <f>B240+B241+B242</f>
        <v>1099.9000000000001</v>
      </c>
      <c r="C239" s="39">
        <f>C240+C241+C242</f>
        <v>907.40000000000009</v>
      </c>
    </row>
    <row r="240" spans="1:3" x14ac:dyDescent="0.25">
      <c r="A240" s="14" t="s">
        <v>64</v>
      </c>
      <c r="B240" s="37">
        <v>583.1</v>
      </c>
      <c r="C240" s="40">
        <v>503.1</v>
      </c>
    </row>
    <row r="241" spans="1:3" x14ac:dyDescent="0.25">
      <c r="A241" s="34" t="s">
        <v>226</v>
      </c>
      <c r="B241" s="37">
        <v>91.3</v>
      </c>
      <c r="C241" s="40"/>
    </row>
    <row r="242" spans="1:3" ht="15.6" customHeight="1" x14ac:dyDescent="0.25">
      <c r="A242" s="29" t="s">
        <v>220</v>
      </c>
      <c r="B242" s="37">
        <v>425.5</v>
      </c>
      <c r="C242" s="40">
        <v>404.3</v>
      </c>
    </row>
    <row r="243" spans="1:3" ht="18.600000000000001" customHeight="1" x14ac:dyDescent="0.3">
      <c r="A243" s="42" t="s">
        <v>118</v>
      </c>
      <c r="B243" s="43">
        <f>B244+B245+B246</f>
        <v>922.2</v>
      </c>
      <c r="C243" s="43">
        <f>C244+C245+C246</f>
        <v>752.3</v>
      </c>
    </row>
    <row r="244" spans="1:3" x14ac:dyDescent="0.25">
      <c r="A244" s="14" t="s">
        <v>64</v>
      </c>
      <c r="B244" s="37">
        <v>442.6</v>
      </c>
      <c r="C244" s="40">
        <v>375.2</v>
      </c>
    </row>
    <row r="245" spans="1:3" x14ac:dyDescent="0.25">
      <c r="A245" s="34" t="s">
        <v>226</v>
      </c>
      <c r="B245" s="37">
        <v>87.5</v>
      </c>
      <c r="C245" s="40"/>
    </row>
    <row r="246" spans="1:3" ht="16.2" customHeight="1" x14ac:dyDescent="0.25">
      <c r="A246" s="34" t="s">
        <v>220</v>
      </c>
      <c r="B246" s="37">
        <v>392.1</v>
      </c>
      <c r="C246" s="40">
        <v>377.1</v>
      </c>
    </row>
    <row r="247" spans="1:3" ht="17.25" customHeight="1" x14ac:dyDescent="0.3">
      <c r="A247" s="38" t="s">
        <v>119</v>
      </c>
      <c r="B247" s="39">
        <f>B248+B249+B250</f>
        <v>806.4</v>
      </c>
      <c r="C247" s="39">
        <f>C248+C249+C250</f>
        <v>670.6</v>
      </c>
    </row>
    <row r="248" spans="1:3" x14ac:dyDescent="0.25">
      <c r="A248" s="14" t="s">
        <v>64</v>
      </c>
      <c r="B248" s="37">
        <v>394.5</v>
      </c>
      <c r="C248" s="40">
        <v>337.6</v>
      </c>
    </row>
    <row r="249" spans="1:3" x14ac:dyDescent="0.25">
      <c r="A249" s="34" t="s">
        <v>226</v>
      </c>
      <c r="B249" s="37">
        <v>67.2</v>
      </c>
      <c r="C249" s="40"/>
    </row>
    <row r="250" spans="1:3" ht="14.4" customHeight="1" x14ac:dyDescent="0.25">
      <c r="A250" s="29" t="s">
        <v>220</v>
      </c>
      <c r="B250" s="37">
        <v>344.7</v>
      </c>
      <c r="C250" s="40">
        <v>333</v>
      </c>
    </row>
    <row r="251" spans="1:3" ht="17.25" customHeight="1" x14ac:dyDescent="0.3">
      <c r="A251" s="42" t="s">
        <v>120</v>
      </c>
      <c r="B251" s="43">
        <f>B252+B253+B254</f>
        <v>822.40000000000009</v>
      </c>
      <c r="C251" s="43">
        <f>C252+C253+C254</f>
        <v>661.7</v>
      </c>
    </row>
    <row r="252" spans="1:3" x14ac:dyDescent="0.25">
      <c r="A252" s="14" t="s">
        <v>64</v>
      </c>
      <c r="B252" s="37">
        <v>458.1</v>
      </c>
      <c r="C252" s="40">
        <v>396.2</v>
      </c>
    </row>
    <row r="253" spans="1:3" x14ac:dyDescent="0.25">
      <c r="A253" s="34" t="s">
        <v>226</v>
      </c>
      <c r="B253" s="37">
        <v>78</v>
      </c>
      <c r="C253" s="40"/>
    </row>
    <row r="254" spans="1:3" ht="15" customHeight="1" x14ac:dyDescent="0.25">
      <c r="A254" s="34" t="s">
        <v>220</v>
      </c>
      <c r="B254" s="37">
        <v>286.3</v>
      </c>
      <c r="C254" s="40">
        <v>265.5</v>
      </c>
    </row>
    <row r="255" spans="1:3" ht="18" customHeight="1" x14ac:dyDescent="0.3">
      <c r="A255" s="38" t="s">
        <v>121</v>
      </c>
      <c r="B255" s="39">
        <f>B256+B257+B258</f>
        <v>1002.5</v>
      </c>
      <c r="C255" s="39">
        <f>C256+C257+C258</f>
        <v>820.90000000000009</v>
      </c>
    </row>
    <row r="256" spans="1:3" x14ac:dyDescent="0.25">
      <c r="A256" s="14" t="s">
        <v>52</v>
      </c>
      <c r="B256" s="37">
        <v>548.29999999999995</v>
      </c>
      <c r="C256" s="40">
        <v>477.1</v>
      </c>
    </row>
    <row r="257" spans="1:3" x14ac:dyDescent="0.25">
      <c r="A257" s="34" t="s">
        <v>226</v>
      </c>
      <c r="B257" s="37">
        <v>95.5</v>
      </c>
      <c r="C257" s="40"/>
    </row>
    <row r="258" spans="1:3" x14ac:dyDescent="0.25">
      <c r="A258" s="29" t="s">
        <v>220</v>
      </c>
      <c r="B258" s="37">
        <v>358.7</v>
      </c>
      <c r="C258" s="40">
        <v>343.8</v>
      </c>
    </row>
    <row r="259" spans="1:3" ht="15.6" x14ac:dyDescent="0.3">
      <c r="A259" s="42" t="s">
        <v>122</v>
      </c>
      <c r="B259" s="43">
        <f>B260+B261+B262</f>
        <v>896.9</v>
      </c>
      <c r="C259" s="43">
        <f>C260+C261+C262</f>
        <v>768.59999999999991</v>
      </c>
    </row>
    <row r="260" spans="1:3" x14ac:dyDescent="0.25">
      <c r="A260" s="14" t="s">
        <v>52</v>
      </c>
      <c r="B260" s="37">
        <v>551.29999999999995</v>
      </c>
      <c r="C260" s="40">
        <v>496.4</v>
      </c>
    </row>
    <row r="261" spans="1:3" x14ac:dyDescent="0.25">
      <c r="A261" s="34" t="s">
        <v>226</v>
      </c>
      <c r="B261" s="37">
        <v>63.5</v>
      </c>
      <c r="C261" s="40"/>
    </row>
    <row r="262" spans="1:3" x14ac:dyDescent="0.25">
      <c r="A262" s="34" t="s">
        <v>220</v>
      </c>
      <c r="B262" s="37">
        <v>282.10000000000002</v>
      </c>
      <c r="C262" s="40">
        <v>272.2</v>
      </c>
    </row>
    <row r="263" spans="1:3" ht="15.6" x14ac:dyDescent="0.3">
      <c r="A263" s="38" t="s">
        <v>123</v>
      </c>
      <c r="B263" s="39">
        <f>B264+B265+B266</f>
        <v>1932</v>
      </c>
      <c r="C263" s="39">
        <f>C264+C265+C266</f>
        <v>1760.3999999999999</v>
      </c>
    </row>
    <row r="264" spans="1:3" x14ac:dyDescent="0.25">
      <c r="A264" s="14" t="s">
        <v>52</v>
      </c>
      <c r="B264" s="37">
        <v>326.3</v>
      </c>
      <c r="C264" s="40">
        <v>221.6</v>
      </c>
    </row>
    <row r="265" spans="1:3" x14ac:dyDescent="0.25">
      <c r="A265" s="34" t="s">
        <v>226</v>
      </c>
      <c r="B265" s="37">
        <v>4.8</v>
      </c>
      <c r="C265" s="40">
        <v>0</v>
      </c>
    </row>
    <row r="266" spans="1:3" ht="16.95" customHeight="1" x14ac:dyDescent="0.25">
      <c r="A266" s="34" t="s">
        <v>220</v>
      </c>
      <c r="B266" s="37">
        <v>1600.9</v>
      </c>
      <c r="C266" s="40">
        <v>1538.8</v>
      </c>
    </row>
    <row r="267" spans="1:3" ht="19.2" customHeight="1" x14ac:dyDescent="0.3">
      <c r="A267" s="38" t="s">
        <v>124</v>
      </c>
      <c r="B267" s="39">
        <f>B268+B269+B270</f>
        <v>2118.5</v>
      </c>
      <c r="C267" s="39">
        <f>C268+C269+C270</f>
        <v>1890.2</v>
      </c>
    </row>
    <row r="268" spans="1:3" x14ac:dyDescent="0.25">
      <c r="A268" s="14" t="s">
        <v>52</v>
      </c>
      <c r="B268" s="37">
        <v>417</v>
      </c>
      <c r="C268" s="40">
        <v>264.3</v>
      </c>
    </row>
    <row r="269" spans="1:3" x14ac:dyDescent="0.25">
      <c r="A269" s="34" t="s">
        <v>226</v>
      </c>
      <c r="B269" s="37">
        <v>11.799999999999999</v>
      </c>
      <c r="C269" s="40">
        <v>4.5</v>
      </c>
    </row>
    <row r="270" spans="1:3" ht="16.2" customHeight="1" x14ac:dyDescent="0.25">
      <c r="A270" s="34" t="s">
        <v>220</v>
      </c>
      <c r="B270" s="37">
        <v>1689.7</v>
      </c>
      <c r="C270" s="40">
        <v>1621.4</v>
      </c>
    </row>
    <row r="271" spans="1:3" ht="16.2" customHeight="1" x14ac:dyDescent="0.3">
      <c r="A271" s="38" t="s">
        <v>125</v>
      </c>
      <c r="B271" s="39">
        <f>B272+B273+B274</f>
        <v>1883.1999999999998</v>
      </c>
      <c r="C271" s="39">
        <f>C272+C273+C274</f>
        <v>1725.3000000000002</v>
      </c>
    </row>
    <row r="272" spans="1:3" x14ac:dyDescent="0.25">
      <c r="A272" s="14" t="s">
        <v>52</v>
      </c>
      <c r="B272" s="37">
        <v>313.60000000000002</v>
      </c>
      <c r="C272" s="40">
        <v>221.9</v>
      </c>
    </row>
    <row r="273" spans="1:3" x14ac:dyDescent="0.25">
      <c r="A273" s="34" t="s">
        <v>226</v>
      </c>
      <c r="B273" s="37">
        <v>6</v>
      </c>
      <c r="C273" s="40">
        <v>0</v>
      </c>
    </row>
    <row r="274" spans="1:3" x14ac:dyDescent="0.25">
      <c r="A274" s="34" t="s">
        <v>220</v>
      </c>
      <c r="B274" s="37">
        <v>1563.6</v>
      </c>
      <c r="C274" s="40">
        <v>1503.4</v>
      </c>
    </row>
    <row r="275" spans="1:3" ht="15.6" x14ac:dyDescent="0.3">
      <c r="A275" s="38" t="s">
        <v>126</v>
      </c>
      <c r="B275" s="39">
        <f>B276+B277+B278</f>
        <v>2053.2000000000003</v>
      </c>
      <c r="C275" s="39">
        <f>C276+C277+C278</f>
        <v>1877.2</v>
      </c>
    </row>
    <row r="276" spans="1:3" x14ac:dyDescent="0.25">
      <c r="A276" s="14" t="s">
        <v>52</v>
      </c>
      <c r="B276" s="37">
        <v>377.6</v>
      </c>
      <c r="C276" s="40">
        <v>267.2</v>
      </c>
    </row>
    <row r="277" spans="1:3" x14ac:dyDescent="0.25">
      <c r="A277" s="34" t="s">
        <v>226</v>
      </c>
      <c r="B277" s="37">
        <v>4.2</v>
      </c>
      <c r="C277" s="40">
        <v>0</v>
      </c>
    </row>
    <row r="278" spans="1:3" ht="16.2" customHeight="1" x14ac:dyDescent="0.25">
      <c r="A278" s="29" t="s">
        <v>220</v>
      </c>
      <c r="B278" s="37">
        <v>1671.4</v>
      </c>
      <c r="C278" s="40">
        <v>1610</v>
      </c>
    </row>
    <row r="279" spans="1:3" ht="18.600000000000001" customHeight="1" x14ac:dyDescent="0.3">
      <c r="A279" s="42" t="s">
        <v>127</v>
      </c>
      <c r="B279" s="43">
        <f>B280+B281+B282</f>
        <v>1770</v>
      </c>
      <c r="C279" s="43">
        <f>C280+C281+C282</f>
        <v>1578.5</v>
      </c>
    </row>
    <row r="280" spans="1:3" x14ac:dyDescent="0.25">
      <c r="A280" s="14" t="s">
        <v>52</v>
      </c>
      <c r="B280" s="37">
        <v>406.8</v>
      </c>
      <c r="C280" s="40">
        <v>273</v>
      </c>
    </row>
    <row r="281" spans="1:3" x14ac:dyDescent="0.25">
      <c r="A281" s="34" t="s">
        <v>226</v>
      </c>
      <c r="B281" s="37">
        <v>5</v>
      </c>
      <c r="C281" s="40">
        <v>0</v>
      </c>
    </row>
    <row r="282" spans="1:3" ht="15.6" customHeight="1" x14ac:dyDescent="0.25">
      <c r="A282" s="34" t="s">
        <v>220</v>
      </c>
      <c r="B282" s="37">
        <v>1358.2</v>
      </c>
      <c r="C282" s="40">
        <v>1305.5</v>
      </c>
    </row>
    <row r="283" spans="1:3" ht="19.5" customHeight="1" x14ac:dyDescent="0.3">
      <c r="A283" s="33" t="s">
        <v>128</v>
      </c>
      <c r="B283" s="39">
        <f>B284+B285+B287+B286</f>
        <v>2191.8000000000002</v>
      </c>
      <c r="C283" s="39">
        <f>C284+C285+C287+C286</f>
        <v>1726.1</v>
      </c>
    </row>
    <row r="284" spans="1:3" x14ac:dyDescent="0.25">
      <c r="A284" s="14" t="s">
        <v>52</v>
      </c>
      <c r="B284" s="37">
        <v>37.200000000000003</v>
      </c>
      <c r="C284" s="40">
        <v>0</v>
      </c>
    </row>
    <row r="285" spans="1:3" x14ac:dyDescent="0.25">
      <c r="A285" s="34" t="s">
        <v>226</v>
      </c>
      <c r="B285" s="37">
        <v>20</v>
      </c>
      <c r="C285" s="40">
        <v>0</v>
      </c>
    </row>
    <row r="286" spans="1:3" ht="28.2" customHeight="1" x14ac:dyDescent="0.25">
      <c r="A286" s="14" t="s">
        <v>222</v>
      </c>
      <c r="B286" s="37">
        <v>937.7</v>
      </c>
      <c r="C286" s="40">
        <v>561</v>
      </c>
    </row>
    <row r="287" spans="1:3" x14ac:dyDescent="0.25">
      <c r="A287" s="34" t="s">
        <v>220</v>
      </c>
      <c r="B287" s="37">
        <v>1196.9000000000001</v>
      </c>
      <c r="C287" s="40">
        <v>1165.0999999999999</v>
      </c>
    </row>
    <row r="288" spans="1:3" ht="17.25" customHeight="1" x14ac:dyDescent="0.3">
      <c r="A288" s="38" t="s">
        <v>129</v>
      </c>
      <c r="B288" s="39">
        <f>B289+B290+B291</f>
        <v>2061.4</v>
      </c>
      <c r="C288" s="39">
        <f>C289+C290+C291</f>
        <v>1855.8</v>
      </c>
    </row>
    <row r="289" spans="1:3" x14ac:dyDescent="0.25">
      <c r="A289" s="14" t="s">
        <v>52</v>
      </c>
      <c r="B289" s="37">
        <v>432.3</v>
      </c>
      <c r="C289" s="40">
        <v>309.2</v>
      </c>
    </row>
    <row r="290" spans="1:3" x14ac:dyDescent="0.25">
      <c r="A290" s="34" t="s">
        <v>226</v>
      </c>
      <c r="B290" s="37">
        <v>24.299999999999997</v>
      </c>
      <c r="C290" s="40">
        <v>11.6</v>
      </c>
    </row>
    <row r="291" spans="1:3" ht="16.2" customHeight="1" x14ac:dyDescent="0.25">
      <c r="A291" s="34" t="s">
        <v>220</v>
      </c>
      <c r="B291" s="37">
        <v>1604.8</v>
      </c>
      <c r="C291" s="40">
        <v>1535</v>
      </c>
    </row>
    <row r="292" spans="1:3" ht="15.6" x14ac:dyDescent="0.3">
      <c r="A292" s="38" t="s">
        <v>130</v>
      </c>
      <c r="B292" s="39">
        <f>B293+B294+B295</f>
        <v>1258.5999999999999</v>
      </c>
      <c r="C292" s="39">
        <f>C293+C294+C295</f>
        <v>1119.3</v>
      </c>
    </row>
    <row r="293" spans="1:3" x14ac:dyDescent="0.25">
      <c r="A293" s="14" t="s">
        <v>52</v>
      </c>
      <c r="B293" s="37">
        <v>345.1</v>
      </c>
      <c r="C293" s="40">
        <v>269</v>
      </c>
    </row>
    <row r="294" spans="1:3" x14ac:dyDescent="0.25">
      <c r="A294" s="34" t="s">
        <v>226</v>
      </c>
      <c r="B294" s="37">
        <v>38.6</v>
      </c>
      <c r="C294" s="40">
        <v>13</v>
      </c>
    </row>
    <row r="295" spans="1:3" ht="17.399999999999999" customHeight="1" x14ac:dyDescent="0.25">
      <c r="A295" s="34" t="s">
        <v>220</v>
      </c>
      <c r="B295" s="37">
        <v>874.9</v>
      </c>
      <c r="C295" s="40">
        <v>837.3</v>
      </c>
    </row>
    <row r="296" spans="1:3" ht="18" customHeight="1" x14ac:dyDescent="0.3">
      <c r="A296" s="38" t="s">
        <v>131</v>
      </c>
      <c r="B296" s="39">
        <f>SUM(B297:B300)</f>
        <v>1182.9000000000001</v>
      </c>
      <c r="C296" s="39">
        <f>SUM(C297:C300)</f>
        <v>1040.8000000000002</v>
      </c>
    </row>
    <row r="297" spans="1:3" x14ac:dyDescent="0.25">
      <c r="A297" s="14" t="s">
        <v>52</v>
      </c>
      <c r="B297" s="37">
        <v>327.10000000000002</v>
      </c>
      <c r="C297" s="40">
        <v>245.6</v>
      </c>
    </row>
    <row r="298" spans="1:3" x14ac:dyDescent="0.25">
      <c r="A298" s="34" t="s">
        <v>226</v>
      </c>
      <c r="B298" s="37">
        <v>6.2</v>
      </c>
      <c r="C298" s="40">
        <v>0</v>
      </c>
    </row>
    <row r="299" spans="1:3" ht="27.6" customHeight="1" x14ac:dyDescent="0.25">
      <c r="A299" s="14" t="s">
        <v>222</v>
      </c>
      <c r="B299" s="37">
        <v>52.6</v>
      </c>
      <c r="C299" s="40">
        <v>30</v>
      </c>
    </row>
    <row r="300" spans="1:3" x14ac:dyDescent="0.25">
      <c r="A300" s="29" t="s">
        <v>220</v>
      </c>
      <c r="B300" s="37">
        <v>797</v>
      </c>
      <c r="C300" s="40">
        <v>765.2</v>
      </c>
    </row>
    <row r="301" spans="1:3" ht="15.6" x14ac:dyDescent="0.3">
      <c r="A301" s="42" t="s">
        <v>132</v>
      </c>
      <c r="B301" s="43">
        <f>B302+B303+B304</f>
        <v>1981</v>
      </c>
      <c r="C301" s="43">
        <f>C302+C303+C304</f>
        <v>1765.1</v>
      </c>
    </row>
    <row r="302" spans="1:3" ht="15" customHeight="1" x14ac:dyDescent="0.25">
      <c r="A302" s="14" t="s">
        <v>52</v>
      </c>
      <c r="B302" s="37">
        <v>401.2</v>
      </c>
      <c r="C302" s="40">
        <v>264.60000000000002</v>
      </c>
    </row>
    <row r="303" spans="1:3" ht="15.6" customHeight="1" x14ac:dyDescent="0.25">
      <c r="A303" s="34" t="s">
        <v>226</v>
      </c>
      <c r="B303" s="37">
        <v>17</v>
      </c>
      <c r="C303" s="40">
        <v>11.5</v>
      </c>
    </row>
    <row r="304" spans="1:3" ht="15" customHeight="1" x14ac:dyDescent="0.25">
      <c r="A304" s="34" t="s">
        <v>220</v>
      </c>
      <c r="B304" s="37">
        <v>1562.8</v>
      </c>
      <c r="C304" s="40">
        <v>1489</v>
      </c>
    </row>
    <row r="305" spans="1:3" ht="18.600000000000001" customHeight="1" x14ac:dyDescent="0.3">
      <c r="A305" s="38" t="s">
        <v>133</v>
      </c>
      <c r="B305" s="39">
        <f>B306+B307+B309+B308</f>
        <v>2731.7</v>
      </c>
      <c r="C305" s="39">
        <f>C306+C307+C309+C308</f>
        <v>2455.3000000000002</v>
      </c>
    </row>
    <row r="306" spans="1:3" x14ac:dyDescent="0.25">
      <c r="A306" s="14" t="s">
        <v>52</v>
      </c>
      <c r="B306" s="37">
        <v>323.3</v>
      </c>
      <c r="C306" s="40">
        <v>256.3</v>
      </c>
    </row>
    <row r="307" spans="1:3" x14ac:dyDescent="0.25">
      <c r="A307" s="34" t="s">
        <v>226</v>
      </c>
      <c r="B307" s="37">
        <v>24.8</v>
      </c>
      <c r="C307" s="40">
        <v>17</v>
      </c>
    </row>
    <row r="308" spans="1:3" ht="26.4" customHeight="1" x14ac:dyDescent="0.25">
      <c r="A308" s="14" t="s">
        <v>222</v>
      </c>
      <c r="B308" s="37">
        <v>318.89999999999998</v>
      </c>
      <c r="C308" s="41">
        <v>185.1</v>
      </c>
    </row>
    <row r="309" spans="1:3" x14ac:dyDescent="0.25">
      <c r="A309" s="29" t="s">
        <v>220</v>
      </c>
      <c r="B309" s="37">
        <v>2064.6999999999998</v>
      </c>
      <c r="C309" s="40">
        <v>1996.9</v>
      </c>
    </row>
    <row r="310" spans="1:3" ht="15.6" x14ac:dyDescent="0.3">
      <c r="A310" s="42" t="s">
        <v>134</v>
      </c>
      <c r="B310" s="43">
        <f>B311+B312+B313</f>
        <v>2458.4</v>
      </c>
      <c r="C310" s="43">
        <f>C311+C312+C313</f>
        <v>2055.1999999999998</v>
      </c>
    </row>
    <row r="311" spans="1:3" x14ac:dyDescent="0.25">
      <c r="A311" s="14" t="s">
        <v>52</v>
      </c>
      <c r="B311" s="37">
        <v>933</v>
      </c>
      <c r="C311" s="40">
        <v>641.20000000000005</v>
      </c>
    </row>
    <row r="312" spans="1:3" x14ac:dyDescent="0.25">
      <c r="A312" s="34" t="s">
        <v>226</v>
      </c>
      <c r="B312" s="37">
        <v>78.199999999999989</v>
      </c>
      <c r="C312" s="40">
        <v>33.700000000000003</v>
      </c>
    </row>
    <row r="313" spans="1:3" ht="17.399999999999999" customHeight="1" x14ac:dyDescent="0.25">
      <c r="A313" s="34" t="s">
        <v>220</v>
      </c>
      <c r="B313" s="37">
        <v>1447.2</v>
      </c>
      <c r="C313" s="40">
        <v>1380.3</v>
      </c>
    </row>
    <row r="314" spans="1:3" ht="19.95" customHeight="1" x14ac:dyDescent="0.3">
      <c r="A314" s="38" t="s">
        <v>135</v>
      </c>
      <c r="B314" s="39">
        <f>B315+B316+B317</f>
        <v>2154</v>
      </c>
      <c r="C314" s="39">
        <f>C315+C316+C317</f>
        <v>1972.3</v>
      </c>
    </row>
    <row r="315" spans="1:3" x14ac:dyDescent="0.25">
      <c r="A315" s="14" t="s">
        <v>52</v>
      </c>
      <c r="B315" s="37">
        <v>471.6</v>
      </c>
      <c r="C315" s="40">
        <v>369.3</v>
      </c>
    </row>
    <row r="316" spans="1:3" x14ac:dyDescent="0.25">
      <c r="A316" s="34" t="s">
        <v>226</v>
      </c>
      <c r="B316" s="37">
        <v>18.399999999999999</v>
      </c>
      <c r="C316" s="40">
        <v>11.5</v>
      </c>
    </row>
    <row r="317" spans="1:3" ht="18.600000000000001" customHeight="1" x14ac:dyDescent="0.25">
      <c r="A317" s="34" t="s">
        <v>220</v>
      </c>
      <c r="B317" s="37">
        <v>1664</v>
      </c>
      <c r="C317" s="40">
        <v>1591.5</v>
      </c>
    </row>
    <row r="318" spans="1:3" ht="19.2" customHeight="1" x14ac:dyDescent="0.3">
      <c r="A318" s="38" t="s">
        <v>136</v>
      </c>
      <c r="B318" s="39">
        <f>B319+B320+B321</f>
        <v>1093.5</v>
      </c>
      <c r="C318" s="39">
        <f>C319+C320+C321</f>
        <v>944.8</v>
      </c>
    </row>
    <row r="319" spans="1:3" x14ac:dyDescent="0.25">
      <c r="A319" s="14" t="s">
        <v>52</v>
      </c>
      <c r="B319" s="37">
        <v>352.2</v>
      </c>
      <c r="C319" s="40">
        <v>244</v>
      </c>
    </row>
    <row r="320" spans="1:3" x14ac:dyDescent="0.25">
      <c r="A320" s="34" t="s">
        <v>226</v>
      </c>
      <c r="B320" s="37">
        <v>9.6</v>
      </c>
      <c r="C320" s="40">
        <v>3.5</v>
      </c>
    </row>
    <row r="321" spans="1:3" ht="17.399999999999999" customHeight="1" x14ac:dyDescent="0.25">
      <c r="A321" s="34" t="s">
        <v>220</v>
      </c>
      <c r="B321" s="37">
        <v>731.7</v>
      </c>
      <c r="C321" s="40">
        <v>697.3</v>
      </c>
    </row>
    <row r="322" spans="1:3" ht="18" customHeight="1" x14ac:dyDescent="0.3">
      <c r="A322" s="38" t="s">
        <v>137</v>
      </c>
      <c r="B322" s="39">
        <f>B323+B324+B325</f>
        <v>1613.8000000000002</v>
      </c>
      <c r="C322" s="39">
        <f>C323+C324+C325</f>
        <v>1443.7</v>
      </c>
    </row>
    <row r="323" spans="1:3" x14ac:dyDescent="0.25">
      <c r="A323" s="14" t="s">
        <v>52</v>
      </c>
      <c r="B323" s="37">
        <v>392.3</v>
      </c>
      <c r="C323" s="40">
        <v>284.7</v>
      </c>
    </row>
    <row r="324" spans="1:3" x14ac:dyDescent="0.25">
      <c r="A324" s="34" t="s">
        <v>226</v>
      </c>
      <c r="B324" s="37">
        <v>17.099999999999998</v>
      </c>
      <c r="C324" s="40">
        <v>4.8</v>
      </c>
    </row>
    <row r="325" spans="1:3" ht="18" customHeight="1" x14ac:dyDescent="0.25">
      <c r="A325" s="34" t="s">
        <v>220</v>
      </c>
      <c r="B325" s="37">
        <v>1204.4000000000001</v>
      </c>
      <c r="C325" s="40">
        <v>1154.2</v>
      </c>
    </row>
    <row r="326" spans="1:3" ht="17.399999999999999" customHeight="1" x14ac:dyDescent="0.3">
      <c r="A326" s="38" t="s">
        <v>138</v>
      </c>
      <c r="B326" s="39">
        <f>B327+B328+B329</f>
        <v>1499.3</v>
      </c>
      <c r="C326" s="39">
        <f>C327+C328+C329</f>
        <v>1315.6</v>
      </c>
    </row>
    <row r="327" spans="1:3" x14ac:dyDescent="0.25">
      <c r="A327" s="14" t="s">
        <v>52</v>
      </c>
      <c r="B327" s="37">
        <v>428.8</v>
      </c>
      <c r="C327" s="40">
        <v>301</v>
      </c>
    </row>
    <row r="328" spans="1:3" x14ac:dyDescent="0.25">
      <c r="A328" s="34" t="s">
        <v>226</v>
      </c>
      <c r="B328" s="37">
        <v>15.399999999999999</v>
      </c>
      <c r="C328" s="40">
        <v>9</v>
      </c>
    </row>
    <row r="329" spans="1:3" ht="16.2" customHeight="1" x14ac:dyDescent="0.25">
      <c r="A329" s="34" t="s">
        <v>220</v>
      </c>
      <c r="B329" s="37">
        <v>1055.0999999999999</v>
      </c>
      <c r="C329" s="40">
        <v>1005.6</v>
      </c>
    </row>
    <row r="330" spans="1:3" ht="18" customHeight="1" x14ac:dyDescent="0.3">
      <c r="A330" s="38" t="s">
        <v>139</v>
      </c>
      <c r="B330" s="39">
        <f>B331+B332+B333</f>
        <v>980.2</v>
      </c>
      <c r="C330" s="39">
        <f>C331+C332+C333</f>
        <v>872.8</v>
      </c>
    </row>
    <row r="331" spans="1:3" x14ac:dyDescent="0.25">
      <c r="A331" s="14" t="s">
        <v>52</v>
      </c>
      <c r="B331" s="37">
        <v>329.5</v>
      </c>
      <c r="C331" s="40">
        <v>254.3</v>
      </c>
    </row>
    <row r="332" spans="1:3" x14ac:dyDescent="0.25">
      <c r="A332" s="34" t="s">
        <v>226</v>
      </c>
      <c r="B332" s="37">
        <v>38</v>
      </c>
      <c r="C332" s="40">
        <v>33.4</v>
      </c>
    </row>
    <row r="333" spans="1:3" ht="18.600000000000001" customHeight="1" x14ac:dyDescent="0.25">
      <c r="A333" s="29" t="s">
        <v>220</v>
      </c>
      <c r="B333" s="37">
        <v>612.70000000000005</v>
      </c>
      <c r="C333" s="40">
        <v>585.1</v>
      </c>
    </row>
    <row r="334" spans="1:3" ht="20.25" customHeight="1" x14ac:dyDescent="0.3">
      <c r="A334" s="35" t="s">
        <v>140</v>
      </c>
      <c r="B334" s="43">
        <f>B335+B337+B338+B336</f>
        <v>2093.1</v>
      </c>
      <c r="C334" s="43">
        <f>C335+C337+C338+C336</f>
        <v>1805.2</v>
      </c>
    </row>
    <row r="335" spans="1:3" ht="20.25" customHeight="1" x14ac:dyDescent="0.25">
      <c r="A335" s="34" t="s">
        <v>52</v>
      </c>
      <c r="B335" s="37">
        <v>1.1000000000000001</v>
      </c>
      <c r="C335" s="37">
        <v>0</v>
      </c>
    </row>
    <row r="336" spans="1:3" ht="15.75" customHeight="1" x14ac:dyDescent="0.25">
      <c r="A336" s="34" t="s">
        <v>226</v>
      </c>
      <c r="B336" s="37">
        <v>20.5</v>
      </c>
      <c r="C336" s="40">
        <v>0</v>
      </c>
    </row>
    <row r="337" spans="1:3" ht="23.4" customHeight="1" x14ac:dyDescent="0.25">
      <c r="A337" s="14" t="s">
        <v>222</v>
      </c>
      <c r="B337" s="37">
        <v>851.39999999999986</v>
      </c>
      <c r="C337" s="40">
        <v>614</v>
      </c>
    </row>
    <row r="338" spans="1:3" ht="19.95" customHeight="1" x14ac:dyDescent="0.25">
      <c r="A338" s="34" t="s">
        <v>220</v>
      </c>
      <c r="B338" s="37">
        <v>1220.0999999999999</v>
      </c>
      <c r="C338" s="40">
        <v>1191.2</v>
      </c>
    </row>
    <row r="339" spans="1:3" ht="33" customHeight="1" x14ac:dyDescent="0.3">
      <c r="A339" s="33" t="s">
        <v>141</v>
      </c>
      <c r="B339" s="39">
        <f>B342+B343+B341+B340</f>
        <v>895.1</v>
      </c>
      <c r="C339" s="39">
        <f>C342+C343+C341+C340</f>
        <v>801.30000000000007</v>
      </c>
    </row>
    <row r="340" spans="1:3" ht="16.5" customHeight="1" x14ac:dyDescent="0.25">
      <c r="A340" s="34" t="s">
        <v>52</v>
      </c>
      <c r="B340" s="37">
        <v>69.099999999999994</v>
      </c>
      <c r="C340" s="37">
        <v>67.7</v>
      </c>
    </row>
    <row r="341" spans="1:3" ht="14.4" customHeight="1" x14ac:dyDescent="0.25">
      <c r="A341" s="34" t="s">
        <v>226</v>
      </c>
      <c r="B341" s="37">
        <v>4</v>
      </c>
      <c r="C341" s="40">
        <v>0</v>
      </c>
    </row>
    <row r="342" spans="1:3" ht="24.6" customHeight="1" x14ac:dyDescent="0.25">
      <c r="A342" s="14" t="s">
        <v>222</v>
      </c>
      <c r="B342" s="37">
        <v>376.8</v>
      </c>
      <c r="C342" s="40">
        <v>298.8</v>
      </c>
    </row>
    <row r="343" spans="1:3" ht="15.6" customHeight="1" x14ac:dyDescent="0.25">
      <c r="A343" s="29" t="s">
        <v>220</v>
      </c>
      <c r="B343" s="37">
        <v>445.2</v>
      </c>
      <c r="C343" s="40">
        <v>434.8</v>
      </c>
    </row>
    <row r="344" spans="1:3" ht="20.25" customHeight="1" x14ac:dyDescent="0.3">
      <c r="A344" s="35" t="s">
        <v>142</v>
      </c>
      <c r="B344" s="43">
        <f>B345+B346+B348+B347</f>
        <v>801.6</v>
      </c>
      <c r="C344" s="43">
        <f>C345+C346+C348+C347</f>
        <v>707.6</v>
      </c>
    </row>
    <row r="345" spans="1:3" x14ac:dyDescent="0.25">
      <c r="A345" s="14" t="s">
        <v>52</v>
      </c>
      <c r="B345" s="37">
        <v>241.4</v>
      </c>
      <c r="C345" s="40">
        <v>172.5</v>
      </c>
    </row>
    <row r="346" spans="1:3" x14ac:dyDescent="0.25">
      <c r="A346" s="34" t="s">
        <v>226</v>
      </c>
      <c r="B346" s="37">
        <v>1.5</v>
      </c>
      <c r="C346" s="40">
        <v>0</v>
      </c>
    </row>
    <row r="347" spans="1:3" ht="26.4" customHeight="1" x14ac:dyDescent="0.25">
      <c r="A347" s="14" t="s">
        <v>222</v>
      </c>
      <c r="B347" s="37">
        <v>6.5</v>
      </c>
      <c r="C347" s="40">
        <v>6.4</v>
      </c>
    </row>
    <row r="348" spans="1:3" ht="16.95" customHeight="1" x14ac:dyDescent="0.25">
      <c r="A348" s="34" t="s">
        <v>220</v>
      </c>
      <c r="B348" s="37">
        <v>552.20000000000005</v>
      </c>
      <c r="C348" s="40">
        <v>528.70000000000005</v>
      </c>
    </row>
    <row r="349" spans="1:3" ht="20.25" customHeight="1" x14ac:dyDescent="0.3">
      <c r="A349" s="38" t="s">
        <v>143</v>
      </c>
      <c r="B349" s="39">
        <f>B350+B351+B352</f>
        <v>1688.4</v>
      </c>
      <c r="C349" s="39">
        <f>C350+C351+C352</f>
        <v>1531.9</v>
      </c>
    </row>
    <row r="350" spans="1:3" x14ac:dyDescent="0.25">
      <c r="A350" s="14" t="s">
        <v>52</v>
      </c>
      <c r="B350" s="37">
        <v>1406.5</v>
      </c>
      <c r="C350" s="40">
        <v>1330.9</v>
      </c>
    </row>
    <row r="351" spans="1:3" x14ac:dyDescent="0.25">
      <c r="A351" s="34" t="s">
        <v>226</v>
      </c>
      <c r="B351" s="37">
        <v>122</v>
      </c>
      <c r="C351" s="40">
        <v>43.4</v>
      </c>
    </row>
    <row r="352" spans="1:3" ht="16.5" customHeight="1" x14ac:dyDescent="0.25">
      <c r="A352" s="34" t="s">
        <v>220</v>
      </c>
      <c r="B352" s="37">
        <v>159.9</v>
      </c>
      <c r="C352" s="40">
        <v>157.6</v>
      </c>
    </row>
    <row r="353" spans="1:3" ht="18.75" customHeight="1" x14ac:dyDescent="0.3">
      <c r="A353" s="38" t="s">
        <v>144</v>
      </c>
      <c r="B353" s="39">
        <f>B354+B355+B356</f>
        <v>459.1</v>
      </c>
      <c r="C353" s="39">
        <f>C354+C355+C356</f>
        <v>406.29999999999995</v>
      </c>
    </row>
    <row r="354" spans="1:3" ht="16.5" customHeight="1" x14ac:dyDescent="0.25">
      <c r="A354" s="14" t="s">
        <v>52</v>
      </c>
      <c r="B354" s="37">
        <v>316</v>
      </c>
      <c r="C354" s="40">
        <v>300.7</v>
      </c>
    </row>
    <row r="355" spans="1:3" x14ac:dyDescent="0.25">
      <c r="A355" s="34" t="s">
        <v>226</v>
      </c>
      <c r="B355" s="37">
        <v>60</v>
      </c>
      <c r="C355" s="40">
        <v>23.7</v>
      </c>
    </row>
    <row r="356" spans="1:3" ht="18" customHeight="1" x14ac:dyDescent="0.25">
      <c r="A356" s="34" t="s">
        <v>220</v>
      </c>
      <c r="B356" s="37">
        <v>83.1</v>
      </c>
      <c r="C356" s="40">
        <v>81.900000000000006</v>
      </c>
    </row>
    <row r="357" spans="1:3" ht="18.75" customHeight="1" x14ac:dyDescent="0.3">
      <c r="A357" s="38" t="s">
        <v>145</v>
      </c>
      <c r="B357" s="39">
        <f>B358+B359</f>
        <v>439.6</v>
      </c>
      <c r="C357" s="39">
        <f>C358+C359</f>
        <v>397</v>
      </c>
    </row>
    <row r="358" spans="1:3" ht="15.75" customHeight="1" x14ac:dyDescent="0.25">
      <c r="A358" s="14" t="s">
        <v>52</v>
      </c>
      <c r="B358" s="37">
        <v>435.6</v>
      </c>
      <c r="C358" s="40">
        <v>397</v>
      </c>
    </row>
    <row r="359" spans="1:3" ht="17.399999999999999" customHeight="1" x14ac:dyDescent="0.25">
      <c r="A359" s="34" t="s">
        <v>226</v>
      </c>
      <c r="B359" s="37">
        <v>4</v>
      </c>
      <c r="C359" s="40"/>
    </row>
    <row r="360" spans="1:3" ht="18" customHeight="1" x14ac:dyDescent="0.3">
      <c r="A360" s="38" t="s">
        <v>146</v>
      </c>
      <c r="B360" s="39">
        <f>B361+B362</f>
        <v>533.6</v>
      </c>
      <c r="C360" s="39">
        <f>C361+C362</f>
        <v>452.6</v>
      </c>
    </row>
    <row r="361" spans="1:3" x14ac:dyDescent="0.25">
      <c r="A361" s="14" t="s">
        <v>52</v>
      </c>
      <c r="B361" s="37">
        <v>504.6</v>
      </c>
      <c r="C361" s="40">
        <v>452.6</v>
      </c>
    </row>
    <row r="362" spans="1:3" ht="16.95" customHeight="1" x14ac:dyDescent="0.25">
      <c r="A362" s="34" t="s">
        <v>226</v>
      </c>
      <c r="B362" s="44">
        <v>29</v>
      </c>
      <c r="C362" s="45"/>
    </row>
    <row r="363" spans="1:3" ht="22.95" customHeight="1" x14ac:dyDescent="0.3">
      <c r="A363" s="38" t="s">
        <v>147</v>
      </c>
      <c r="B363" s="39">
        <f>B364+B365+B366</f>
        <v>730.4</v>
      </c>
      <c r="C363" s="39">
        <f>C364+C365+C366</f>
        <v>615.1</v>
      </c>
    </row>
    <row r="364" spans="1:3" ht="15" customHeight="1" x14ac:dyDescent="0.25">
      <c r="A364" s="14" t="s">
        <v>52</v>
      </c>
      <c r="B364" s="37">
        <v>596.29999999999995</v>
      </c>
      <c r="C364" s="40">
        <v>512.5</v>
      </c>
    </row>
    <row r="365" spans="1:3" ht="15.6" customHeight="1" x14ac:dyDescent="0.25">
      <c r="A365" s="34" t="s">
        <v>226</v>
      </c>
      <c r="B365" s="37">
        <v>26</v>
      </c>
      <c r="C365" s="40"/>
    </row>
    <row r="366" spans="1:3" ht="17.399999999999999" customHeight="1" x14ac:dyDescent="0.25">
      <c r="A366" s="14" t="s">
        <v>93</v>
      </c>
      <c r="B366" s="37">
        <v>108.1</v>
      </c>
      <c r="C366" s="41">
        <v>102.6</v>
      </c>
    </row>
    <row r="367" spans="1:3" ht="19.5" customHeight="1" x14ac:dyDescent="0.3">
      <c r="A367" s="38" t="s">
        <v>148</v>
      </c>
      <c r="B367" s="39">
        <f>B368+B369</f>
        <v>491.4</v>
      </c>
      <c r="C367" s="39">
        <f>C368+C369</f>
        <v>464.8</v>
      </c>
    </row>
    <row r="368" spans="1:3" ht="15" customHeight="1" x14ac:dyDescent="0.25">
      <c r="A368" s="14" t="s">
        <v>52</v>
      </c>
      <c r="B368" s="37">
        <v>66</v>
      </c>
      <c r="C368" s="40">
        <v>45.5</v>
      </c>
    </row>
    <row r="369" spans="1:3" ht="16.95" customHeight="1" x14ac:dyDescent="0.25">
      <c r="A369" s="34" t="s">
        <v>220</v>
      </c>
      <c r="B369" s="37">
        <v>425.4</v>
      </c>
      <c r="C369" s="40">
        <v>419.3</v>
      </c>
    </row>
    <row r="370" spans="1:3" ht="20.399999999999999" customHeight="1" x14ac:dyDescent="0.3">
      <c r="A370" s="38" t="s">
        <v>149</v>
      </c>
      <c r="B370" s="39">
        <f>B127+B132+B137+B141+B146+B151+B155+B160+B164+B169+B173+B177+B182+B187+B192+B197+B202+B206+B210+B215+B220+B225+B230+B234+B239+B243+B247+B251+B255+B259+B263+B267+B271+B275+B279+B283+B288+B292+B296+B301+B305+B310+B314+B318+B322+B326+B330+B334+B339+B344+B349+B353+B357+B360+B363+B367</f>
        <v>69758.3</v>
      </c>
      <c r="C370" s="39">
        <f>C127+C132+C137+C141+C146+C151+C155+C160+C164+C169+C173+C177+C182+C187+C192+C197+C202+C206+C210+C215+C220+C225+C230+C234+C239+C243+C247+C251+C255+C259+C263+C267+C271+C275+C279+C283+C288+C292+C296+C301+C305+C310+C314+C318+C322+C326+C330+C334+C339+C344+C349+C353+C357+C360+C363+C367</f>
        <v>57293.700000000019</v>
      </c>
    </row>
    <row r="371" spans="1:3" ht="16.95" customHeight="1" x14ac:dyDescent="0.25">
      <c r="A371" s="14" t="s">
        <v>52</v>
      </c>
      <c r="B371" s="37">
        <f>B128+B133+B138+B142+B147+B152+B156+B161+B165+B170+B174+B178+B183+B188+B193+B198+B203+B207+B211+B216+B221+B226+B231+B235+B240+B244+B248+B252+B256+B260+B264+B268+B272+B276+B280+B284+B289+B293+B297+B302+B306+B311+B315+B319+B323+B327+B331+B340+B345+B350+B354+B358+B361+B364+B368+B335</f>
        <v>25020.69999999999</v>
      </c>
      <c r="C371" s="37">
        <f>C128+C133+C138+C142+C147+C152+C156+C161+C165+C170+C174+C178+C183+C188+C193+C198+C203+C207+C211+C216+C221+C226+C231+C235+C240+C244+C248+C252+C256+C260+C264+C268+C272+C276+C280+C284+C289+C293+C297+C302+C306+C311+C315+C319+C323+C327+C331+C340+C345+C350+C354+C358+C361+C364+C368+C335</f>
        <v>20754.300000000003</v>
      </c>
    </row>
    <row r="372" spans="1:3" ht="15.6" customHeight="1" x14ac:dyDescent="0.25">
      <c r="A372" s="34" t="s">
        <v>226</v>
      </c>
      <c r="B372" s="37">
        <f>B134+B139+B143+B148+B153+B157+B162+B166+B171+B175+B179+B184+B189+B194+B199+B204+B208+B212+B217+B222+B227+B232+B236+B241+B245+B249+B253+B257+B261+B265+B269+B273+B277+B281+B285+B290+B294+B298+B303+B307+B312+B316+B320+B324+B328+B332+B336+B341+B346+B351+B355+B359+B362+B365</f>
        <v>2757.5000000000005</v>
      </c>
      <c r="C372" s="37">
        <f>C134+C139+C143+C148+C153+C157+C162+C166+C171+C175+C179+C184+C189+C194+C199+C204+C208+C212+C217+C222+C227+C232+C236+C241+C245+C249+C253+C257+C261+C265+C269+C273+C277+C281+C285+C290+C294+C298+C303+C307+C312+C316+C320+C324+C328+C332+C336+C341+C346+C351+C355+C359+C362+C365</f>
        <v>220.6</v>
      </c>
    </row>
    <row r="373" spans="1:3" ht="16.2" customHeight="1" x14ac:dyDescent="0.25">
      <c r="A373" s="34" t="s">
        <v>220</v>
      </c>
      <c r="B373" s="37">
        <f>B129+B135+B140+B144+B149+B154+B158+B163+B167+B172+B176+B180+B185+B190+B195+B200+B205+B209+B213+B218+B223+B228+B233+B237+B242+B246+B250+B254+B258+B262+B266+B270+B274+B278+B282+B287+B291+B295+B300+B304+B309+B313+B317+B321+B325+B329+B333+B338+B343+B348+B352+B356+B369</f>
        <v>38456.199999999997</v>
      </c>
      <c r="C373" s="37">
        <f>C129+C135+C140+C144+C149+C154+C158+C163+C167+C172+C176+C180+C185+C190+C195+C200+C205+C209+C213+C218+C223+C228+C233+C237+C242+C246+C250+C254+C258+C262+C266+C270+C274+C278+C282+C287+C291+C295+C300+C304+C309+C313+C317+C321+C325+C329+C333+C338+C343+C348+C352+C356+C369</f>
        <v>34463.399999999994</v>
      </c>
    </row>
    <row r="374" spans="1:3" ht="26.4" customHeight="1" x14ac:dyDescent="0.25">
      <c r="A374" s="14" t="s">
        <v>222</v>
      </c>
      <c r="B374" s="44">
        <f>SUM(B286+B299+B308+B337+B342+B347)</f>
        <v>2543.9</v>
      </c>
      <c r="C374" s="44">
        <f>SUM(C286+C299+C308+C337+C342+C347)</f>
        <v>1695.3</v>
      </c>
    </row>
    <row r="375" spans="1:3" ht="17.399999999999999" customHeight="1" x14ac:dyDescent="0.25">
      <c r="A375" s="34" t="s">
        <v>218</v>
      </c>
      <c r="B375" s="44">
        <f>B131+B136+B145+B150+B159+B168+B181+B186+B191+B196+B201+B214+B219+B224+B229+B238</f>
        <v>657.10000000000025</v>
      </c>
      <c r="C375" s="44">
        <f>C131+C136+C145+C150+C159+C168+C181+C186+C191+C196+C201+C214+C219+C224+C229+C238</f>
        <v>57.500000000000007</v>
      </c>
    </row>
    <row r="376" spans="1:3" ht="19.2" customHeight="1" x14ac:dyDescent="0.25">
      <c r="A376" s="23" t="s">
        <v>93</v>
      </c>
      <c r="B376" s="37">
        <f>B130+B366</f>
        <v>322.89999999999998</v>
      </c>
      <c r="C376" s="37">
        <f>C130+C366</f>
        <v>102.6</v>
      </c>
    </row>
    <row r="377" spans="1:3" ht="37.200000000000003" customHeight="1" x14ac:dyDescent="0.25">
      <c r="A377" s="136" t="s">
        <v>150</v>
      </c>
      <c r="B377" s="161"/>
      <c r="C377" s="162"/>
    </row>
    <row r="378" spans="1:3" ht="15.6" x14ac:dyDescent="0.3">
      <c r="A378" s="46" t="s">
        <v>42</v>
      </c>
      <c r="B378" s="47">
        <f>SUM(B379:B379)</f>
        <v>125</v>
      </c>
      <c r="C378" s="47"/>
    </row>
    <row r="379" spans="1:3" x14ac:dyDescent="0.25">
      <c r="A379" s="48" t="s">
        <v>61</v>
      </c>
      <c r="B379" s="49">
        <v>125</v>
      </c>
      <c r="C379" s="49"/>
    </row>
    <row r="380" spans="1:3" ht="15.6" x14ac:dyDescent="0.3">
      <c r="A380" s="46" t="s">
        <v>151</v>
      </c>
      <c r="B380" s="47">
        <f>SUM(B378)</f>
        <v>125</v>
      </c>
      <c r="C380" s="47"/>
    </row>
    <row r="381" spans="1:3" x14ac:dyDescent="0.25">
      <c r="A381" s="50" t="s">
        <v>61</v>
      </c>
      <c r="B381" s="49">
        <f>B379</f>
        <v>125</v>
      </c>
      <c r="C381" s="49"/>
    </row>
    <row r="382" spans="1:3" ht="33" customHeight="1" x14ac:dyDescent="0.25">
      <c r="A382" s="136" t="s">
        <v>152</v>
      </c>
      <c r="B382" s="137"/>
      <c r="C382" s="138"/>
    </row>
    <row r="383" spans="1:3" ht="31.2" x14ac:dyDescent="0.3">
      <c r="A383" s="33" t="s">
        <v>153</v>
      </c>
      <c r="B383" s="43">
        <f>B384+B385+B386</f>
        <v>11662.4</v>
      </c>
      <c r="C383" s="43"/>
    </row>
    <row r="384" spans="1:3" x14ac:dyDescent="0.25">
      <c r="A384" s="14" t="s">
        <v>52</v>
      </c>
      <c r="B384" s="37">
        <v>7700</v>
      </c>
      <c r="C384" s="40"/>
    </row>
    <row r="385" spans="1:3" ht="25.2" customHeight="1" x14ac:dyDescent="0.25">
      <c r="A385" s="14" t="s">
        <v>268</v>
      </c>
      <c r="B385" s="37">
        <v>3074.6</v>
      </c>
      <c r="C385" s="40"/>
    </row>
    <row r="386" spans="1:3" ht="18.600000000000001" customHeight="1" x14ac:dyDescent="0.25">
      <c r="A386" s="34" t="s">
        <v>219</v>
      </c>
      <c r="B386" s="37">
        <v>887.8</v>
      </c>
      <c r="C386" s="40"/>
    </row>
    <row r="387" spans="1:3" ht="17.25" customHeight="1" x14ac:dyDescent="0.3">
      <c r="A387" s="38" t="s">
        <v>42</v>
      </c>
      <c r="B387" s="39">
        <f>B388+B389</f>
        <v>1008</v>
      </c>
      <c r="C387" s="39"/>
    </row>
    <row r="388" spans="1:3" ht="16.5" customHeight="1" x14ac:dyDescent="0.25">
      <c r="A388" s="14" t="s">
        <v>52</v>
      </c>
      <c r="B388" s="37">
        <v>998</v>
      </c>
      <c r="C388" s="40"/>
    </row>
    <row r="389" spans="1:3" ht="16.5" customHeight="1" x14ac:dyDescent="0.25">
      <c r="A389" s="23" t="s">
        <v>93</v>
      </c>
      <c r="B389" s="37">
        <v>10</v>
      </c>
      <c r="C389" s="41"/>
    </row>
    <row r="390" spans="1:3" ht="18" customHeight="1" x14ac:dyDescent="0.3">
      <c r="A390" s="42" t="s">
        <v>154</v>
      </c>
      <c r="B390" s="43">
        <f>B391+B392+B393+B394</f>
        <v>4357.2000000000007</v>
      </c>
      <c r="C390" s="43">
        <f>C391+C392+C393+C394</f>
        <v>3757.1000000000004</v>
      </c>
    </row>
    <row r="391" spans="1:3" ht="17.25" customHeight="1" x14ac:dyDescent="0.25">
      <c r="A391" s="14" t="s">
        <v>52</v>
      </c>
      <c r="B391" s="37">
        <v>3057.2</v>
      </c>
      <c r="C391" s="40">
        <v>2634.5</v>
      </c>
    </row>
    <row r="392" spans="1:3" ht="26.4" x14ac:dyDescent="0.25">
      <c r="A392" s="14" t="s">
        <v>269</v>
      </c>
      <c r="B392" s="37">
        <v>1050.4000000000001</v>
      </c>
      <c r="C392" s="40">
        <v>991.8</v>
      </c>
    </row>
    <row r="393" spans="1:3" x14ac:dyDescent="0.25">
      <c r="A393" s="34" t="s">
        <v>219</v>
      </c>
      <c r="B393" s="37">
        <v>114.6</v>
      </c>
      <c r="C393" s="40">
        <v>113</v>
      </c>
    </row>
    <row r="394" spans="1:3" ht="18" customHeight="1" x14ac:dyDescent="0.25">
      <c r="A394" s="29" t="s">
        <v>226</v>
      </c>
      <c r="B394" s="37">
        <v>135</v>
      </c>
      <c r="C394" s="40">
        <v>17.8</v>
      </c>
    </row>
    <row r="395" spans="1:3" ht="21.6" customHeight="1" x14ac:dyDescent="0.3">
      <c r="A395" s="42" t="s">
        <v>58</v>
      </c>
      <c r="B395" s="43">
        <f>B396+B397+B399+B398</f>
        <v>679.19999999999993</v>
      </c>
      <c r="C395" s="43">
        <f>C396+C397+C399+C398</f>
        <v>552.5</v>
      </c>
    </row>
    <row r="396" spans="1:3" x14ac:dyDescent="0.25">
      <c r="A396" s="14" t="s">
        <v>52</v>
      </c>
      <c r="B396" s="37">
        <v>322.2</v>
      </c>
      <c r="C396" s="40">
        <v>293.2</v>
      </c>
    </row>
    <row r="397" spans="1:3" ht="27.6" customHeight="1" x14ac:dyDescent="0.25">
      <c r="A397" s="14" t="s">
        <v>270</v>
      </c>
      <c r="B397" s="37">
        <v>257.39999999999998</v>
      </c>
      <c r="C397" s="40">
        <v>203.1</v>
      </c>
    </row>
    <row r="398" spans="1:3" ht="17.399999999999999" customHeight="1" x14ac:dyDescent="0.25">
      <c r="A398" s="34" t="s">
        <v>219</v>
      </c>
      <c r="B398" s="37">
        <v>29.6</v>
      </c>
      <c r="C398" s="40">
        <v>29.2</v>
      </c>
    </row>
    <row r="399" spans="1:3" ht="15" customHeight="1" x14ac:dyDescent="0.25">
      <c r="A399" s="29" t="s">
        <v>226</v>
      </c>
      <c r="B399" s="37">
        <v>70</v>
      </c>
      <c r="C399" s="40">
        <v>27</v>
      </c>
    </row>
    <row r="400" spans="1:3" ht="18" customHeight="1" x14ac:dyDescent="0.3">
      <c r="A400" s="42" t="s">
        <v>155</v>
      </c>
      <c r="B400" s="39">
        <f>B401+B402+B404+B406+B403+B405</f>
        <v>755.09999999999991</v>
      </c>
      <c r="C400" s="39">
        <f>C401+C402+C404+C406+C403+C405</f>
        <v>666.2</v>
      </c>
    </row>
    <row r="401" spans="1:3" ht="17.25" customHeight="1" x14ac:dyDescent="0.25">
      <c r="A401" s="14" t="s">
        <v>52</v>
      </c>
      <c r="B401" s="37">
        <v>187.7</v>
      </c>
      <c r="C401" s="40">
        <v>165.5</v>
      </c>
    </row>
    <row r="402" spans="1:3" ht="27.6" customHeight="1" x14ac:dyDescent="0.25">
      <c r="A402" s="14" t="s">
        <v>271</v>
      </c>
      <c r="B402" s="37">
        <v>173.8</v>
      </c>
      <c r="C402" s="40">
        <v>160.19999999999999</v>
      </c>
    </row>
    <row r="403" spans="1:3" ht="24.6" customHeight="1" x14ac:dyDescent="0.25">
      <c r="A403" s="14" t="s">
        <v>222</v>
      </c>
      <c r="B403" s="37">
        <v>74.400000000000006</v>
      </c>
      <c r="C403" s="40">
        <v>67</v>
      </c>
    </row>
    <row r="404" spans="1:3" ht="14.4" customHeight="1" x14ac:dyDescent="0.25">
      <c r="A404" s="34" t="s">
        <v>226</v>
      </c>
      <c r="B404" s="37">
        <v>152.4</v>
      </c>
      <c r="C404" s="40">
        <v>110.5</v>
      </c>
    </row>
    <row r="405" spans="1:3" ht="14.4" customHeight="1" x14ac:dyDescent="0.25">
      <c r="A405" s="34" t="s">
        <v>219</v>
      </c>
      <c r="B405" s="37">
        <v>17.899999999999999</v>
      </c>
      <c r="C405" s="40">
        <v>17.600000000000001</v>
      </c>
    </row>
    <row r="406" spans="1:3" ht="15.6" customHeight="1" x14ac:dyDescent="0.25">
      <c r="A406" s="34" t="s">
        <v>220</v>
      </c>
      <c r="B406" s="37">
        <v>148.9</v>
      </c>
      <c r="C406" s="40">
        <v>145.4</v>
      </c>
    </row>
    <row r="407" spans="1:3" ht="17.25" customHeight="1" x14ac:dyDescent="0.3">
      <c r="A407" s="33" t="s">
        <v>156</v>
      </c>
      <c r="B407" s="39">
        <f>B408+B409</f>
        <v>188.7</v>
      </c>
      <c r="C407" s="39">
        <f>C408+C409</f>
        <v>147</v>
      </c>
    </row>
    <row r="408" spans="1:3" ht="14.4" customHeight="1" x14ac:dyDescent="0.25">
      <c r="A408" s="14" t="s">
        <v>52</v>
      </c>
      <c r="B408" s="37">
        <v>187.1</v>
      </c>
      <c r="C408" s="41">
        <v>145.4</v>
      </c>
    </row>
    <row r="409" spans="1:3" ht="14.4" customHeight="1" x14ac:dyDescent="0.25">
      <c r="A409" s="29" t="s">
        <v>219</v>
      </c>
      <c r="B409" s="131">
        <v>1.6</v>
      </c>
      <c r="C409" s="132">
        <v>1.6</v>
      </c>
    </row>
    <row r="410" spans="1:3" ht="18" customHeight="1" x14ac:dyDescent="0.3">
      <c r="A410" s="42" t="s">
        <v>157</v>
      </c>
      <c r="B410" s="43">
        <f>B383+B387+B390+B395+B400+B407</f>
        <v>18650.599999999999</v>
      </c>
      <c r="C410" s="43">
        <f>C383+C387+C390+C395+C400+C407</f>
        <v>5122.8</v>
      </c>
    </row>
    <row r="411" spans="1:3" ht="18" customHeight="1" x14ac:dyDescent="0.25">
      <c r="A411" s="14" t="s">
        <v>52</v>
      </c>
      <c r="B411" s="37">
        <f>B384+B388+B391+B396+B401+B408</f>
        <v>12452.200000000003</v>
      </c>
      <c r="C411" s="37">
        <f>C384+C388+C391+C396+C401+C408</f>
        <v>3238.6</v>
      </c>
    </row>
    <row r="412" spans="1:3" ht="25.95" customHeight="1" x14ac:dyDescent="0.25">
      <c r="A412" s="14" t="s">
        <v>272</v>
      </c>
      <c r="B412" s="37">
        <f>B385+B392+B397+B402</f>
        <v>4556.2</v>
      </c>
      <c r="C412" s="37">
        <f>C385+C392+C397+C402</f>
        <v>1355.1</v>
      </c>
    </row>
    <row r="413" spans="1:3" ht="28.2" customHeight="1" x14ac:dyDescent="0.25">
      <c r="A413" s="14" t="s">
        <v>222</v>
      </c>
      <c r="B413" s="37">
        <f>B403</f>
        <v>74.400000000000006</v>
      </c>
      <c r="C413" s="37">
        <f>C403</f>
        <v>67</v>
      </c>
    </row>
    <row r="414" spans="1:3" ht="12" customHeight="1" x14ac:dyDescent="0.25">
      <c r="A414" s="34" t="s">
        <v>219</v>
      </c>
      <c r="B414" s="37">
        <f>+B386+B393+B398+B405+B409</f>
        <v>1051.5</v>
      </c>
      <c r="C414" s="37">
        <f>+C386+C393+C398+C405+C409</f>
        <v>161.39999999999998</v>
      </c>
    </row>
    <row r="415" spans="1:3" x14ac:dyDescent="0.25">
      <c r="A415" s="34" t="s">
        <v>226</v>
      </c>
      <c r="B415" s="37">
        <f>B394+B399+B404</f>
        <v>357.4</v>
      </c>
      <c r="C415" s="37">
        <f>C394+C399+C404</f>
        <v>155.30000000000001</v>
      </c>
    </row>
    <row r="416" spans="1:3" x14ac:dyDescent="0.25">
      <c r="A416" s="34" t="s">
        <v>220</v>
      </c>
      <c r="B416" s="44">
        <f>B406</f>
        <v>148.9</v>
      </c>
      <c r="C416" s="44">
        <f t="shared" ref="C416" si="2">C406</f>
        <v>145.4</v>
      </c>
    </row>
    <row r="417" spans="1:3" ht="16.2" customHeight="1" x14ac:dyDescent="0.25">
      <c r="A417" s="23" t="s">
        <v>93</v>
      </c>
      <c r="B417" s="37">
        <f>B389</f>
        <v>10</v>
      </c>
      <c r="C417" s="37"/>
    </row>
    <row r="418" spans="1:3" ht="31.95" customHeight="1" x14ac:dyDescent="0.25">
      <c r="A418" s="136" t="s">
        <v>264</v>
      </c>
      <c r="B418" s="137"/>
      <c r="C418" s="138"/>
    </row>
    <row r="419" spans="1:3" ht="17.25" customHeight="1" x14ac:dyDescent="0.3">
      <c r="A419" s="38" t="s">
        <v>42</v>
      </c>
      <c r="B419" s="43">
        <f>B420</f>
        <v>7.9</v>
      </c>
      <c r="C419" s="43">
        <f>C420</f>
        <v>7.8</v>
      </c>
    </row>
    <row r="420" spans="1:3" ht="29.4" customHeight="1" x14ac:dyDescent="0.25">
      <c r="A420" s="14" t="s">
        <v>273</v>
      </c>
      <c r="B420" s="52">
        <v>7.9</v>
      </c>
      <c r="C420" s="53">
        <v>7.8</v>
      </c>
    </row>
    <row r="421" spans="1:3" ht="16.5" customHeight="1" x14ac:dyDescent="0.3">
      <c r="A421" s="38" t="s">
        <v>158</v>
      </c>
      <c r="B421" s="39">
        <f>SUM(B422:B425)</f>
        <v>1033</v>
      </c>
      <c r="C421" s="39">
        <f>SUM(C422:C425)</f>
        <v>889.19999999999993</v>
      </c>
    </row>
    <row r="422" spans="1:3" x14ac:dyDescent="0.25">
      <c r="A422" s="14" t="s">
        <v>52</v>
      </c>
      <c r="B422" s="37">
        <v>90.7</v>
      </c>
      <c r="C422" s="37">
        <v>25.1</v>
      </c>
    </row>
    <row r="423" spans="1:3" x14ac:dyDescent="0.25">
      <c r="A423" s="34" t="s">
        <v>226</v>
      </c>
      <c r="B423" s="37">
        <v>2</v>
      </c>
      <c r="C423" s="37"/>
    </row>
    <row r="424" spans="1:3" ht="29.4" customHeight="1" x14ac:dyDescent="0.25">
      <c r="A424" s="14" t="s">
        <v>274</v>
      </c>
      <c r="B424" s="37">
        <v>925.1</v>
      </c>
      <c r="C424" s="41">
        <v>857.8</v>
      </c>
    </row>
    <row r="425" spans="1:3" x14ac:dyDescent="0.25">
      <c r="A425" s="23" t="s">
        <v>93</v>
      </c>
      <c r="B425" s="37">
        <v>15.2</v>
      </c>
      <c r="C425" s="41">
        <v>6.3</v>
      </c>
    </row>
    <row r="426" spans="1:3" ht="15.6" x14ac:dyDescent="0.3">
      <c r="A426" s="42" t="s">
        <v>159</v>
      </c>
      <c r="B426" s="39">
        <f>B419+B421</f>
        <v>1040.9000000000001</v>
      </c>
      <c r="C426" s="39">
        <f>C419+C421</f>
        <v>896.99999999999989</v>
      </c>
    </row>
    <row r="427" spans="1:3" x14ac:dyDescent="0.25">
      <c r="A427" s="51" t="s">
        <v>52</v>
      </c>
      <c r="B427" s="37">
        <f>B422</f>
        <v>90.7</v>
      </c>
      <c r="C427" s="37">
        <f>C422</f>
        <v>25.1</v>
      </c>
    </row>
    <row r="428" spans="1:3" x14ac:dyDescent="0.25">
      <c r="A428" s="34" t="s">
        <v>226</v>
      </c>
      <c r="B428" s="37">
        <f>B423</f>
        <v>2</v>
      </c>
      <c r="C428" s="37">
        <f>C423</f>
        <v>0</v>
      </c>
    </row>
    <row r="429" spans="1:3" ht="29.4" customHeight="1" x14ac:dyDescent="0.25">
      <c r="A429" s="14" t="s">
        <v>274</v>
      </c>
      <c r="B429" s="37">
        <f>B420+B424</f>
        <v>933</v>
      </c>
      <c r="C429" s="37">
        <f>C424+C420</f>
        <v>865.59999999999991</v>
      </c>
    </row>
    <row r="430" spans="1:3" ht="15.6" customHeight="1" x14ac:dyDescent="0.25">
      <c r="A430" s="23" t="s">
        <v>93</v>
      </c>
      <c r="B430" s="37">
        <f>B425</f>
        <v>15.2</v>
      </c>
      <c r="C430" s="37">
        <f>C425</f>
        <v>6.3</v>
      </c>
    </row>
    <row r="431" spans="1:3" ht="15.75" customHeight="1" x14ac:dyDescent="0.3">
      <c r="A431" s="38" t="s">
        <v>160</v>
      </c>
      <c r="B431" s="39">
        <f>B22+B38+B46+B52+B58+B63+B68+B73+B79+B113+B123+B370+B380+B410+B426</f>
        <v>159043.20000000001</v>
      </c>
      <c r="C431" s="39">
        <f>C22+C38+C46+C52+C58+C63+C68+C73+C79+C113+C123+C370+C380+C410+C426</f>
        <v>79468.800000000017</v>
      </c>
    </row>
    <row r="432" spans="1:3" x14ac:dyDescent="0.25">
      <c r="A432" s="14" t="s">
        <v>52</v>
      </c>
      <c r="B432" s="37">
        <f>B23+B39+B47+B53+B59+B69+B80+B114+B124+B371+B381+B411+B427+B74</f>
        <v>77685.699999999983</v>
      </c>
      <c r="C432" s="37">
        <f>C23+C39+C47+C53+C59+C69+C80+C114+C124+C371+C381+C411+C427+C74</f>
        <v>39698.9</v>
      </c>
    </row>
    <row r="433" spans="1:3" ht="26.4" x14ac:dyDescent="0.25">
      <c r="A433" s="14" t="s">
        <v>275</v>
      </c>
      <c r="B433" s="37">
        <f>B24+B412+B429</f>
        <v>5957.0999999999995</v>
      </c>
      <c r="C433" s="37">
        <f>C24+C412+C429</f>
        <v>2626.2999999999997</v>
      </c>
    </row>
    <row r="434" spans="1:3" x14ac:dyDescent="0.25">
      <c r="A434" s="51" t="s">
        <v>226</v>
      </c>
      <c r="B434" s="37">
        <f>B64+B116+B125+B372+B415+B428</f>
        <v>4127.2</v>
      </c>
      <c r="C434" s="37">
        <f>C64+C116+C125+C372+C415+C428</f>
        <v>383.3</v>
      </c>
    </row>
    <row r="435" spans="1:3" x14ac:dyDescent="0.25">
      <c r="A435" s="34" t="s">
        <v>220</v>
      </c>
      <c r="B435" s="37">
        <f>B373+B416</f>
        <v>38605.1</v>
      </c>
      <c r="C435" s="37">
        <f>C373+C416</f>
        <v>34608.799999999996</v>
      </c>
    </row>
    <row r="436" spans="1:3" ht="25.95" customHeight="1" x14ac:dyDescent="0.25">
      <c r="A436" s="14" t="s">
        <v>222</v>
      </c>
      <c r="B436" s="37">
        <f>B374+B413</f>
        <v>2618.3000000000002</v>
      </c>
      <c r="C436" s="37">
        <f>C374+C413</f>
        <v>1762.3</v>
      </c>
    </row>
    <row r="437" spans="1:3" x14ac:dyDescent="0.25">
      <c r="A437" s="14" t="s">
        <v>77</v>
      </c>
      <c r="B437" s="37">
        <f>B40</f>
        <v>6716</v>
      </c>
      <c r="C437" s="37"/>
    </row>
    <row r="438" spans="1:3" ht="39.6" x14ac:dyDescent="0.25">
      <c r="A438" s="14" t="s">
        <v>78</v>
      </c>
      <c r="B438" s="37">
        <f>B81</f>
        <v>6574.2</v>
      </c>
      <c r="C438" s="37"/>
    </row>
    <row r="439" spans="1:3" ht="18" customHeight="1" x14ac:dyDescent="0.25">
      <c r="A439" s="14" t="s">
        <v>223</v>
      </c>
      <c r="B439" s="37">
        <f>B41</f>
        <v>5665.8</v>
      </c>
      <c r="C439" s="37"/>
    </row>
    <row r="440" spans="1:3" ht="18" customHeight="1" x14ac:dyDescent="0.25">
      <c r="A440" s="14" t="s">
        <v>218</v>
      </c>
      <c r="B440" s="37">
        <f>B25+B54+B115+B375+B414</f>
        <v>2199.9</v>
      </c>
      <c r="C440" s="37">
        <f>C25+C54+C115+C375+C414</f>
        <v>255.39999999999998</v>
      </c>
    </row>
    <row r="441" spans="1:3" ht="18" customHeight="1" x14ac:dyDescent="0.25">
      <c r="A441" s="14" t="s">
        <v>93</v>
      </c>
      <c r="B441" s="37">
        <f>SUM(B42+B417+B430+B376)</f>
        <v>8893.9</v>
      </c>
      <c r="C441" s="37">
        <f>SUM(C42+C417+C430+C376)</f>
        <v>133.79999999999998</v>
      </c>
    </row>
    <row r="442" spans="1:3" ht="30.75" customHeight="1" x14ac:dyDescent="0.25">
      <c r="A442" s="55" t="s">
        <v>162</v>
      </c>
      <c r="B442" s="39">
        <f>B431-B18</f>
        <v>155498.70000000001</v>
      </c>
      <c r="C442" s="39">
        <f>C431-C18</f>
        <v>79468.800000000017</v>
      </c>
    </row>
    <row r="443" spans="1:3" x14ac:dyDescent="0.25">
      <c r="B443" s="54"/>
    </row>
    <row r="444" spans="1:3" x14ac:dyDescent="0.25">
      <c r="B444" s="54"/>
      <c r="C444" s="54"/>
    </row>
    <row r="445" spans="1:3" x14ac:dyDescent="0.25">
      <c r="B445" s="54"/>
    </row>
    <row r="446" spans="1:3" x14ac:dyDescent="0.25">
      <c r="B446" s="54"/>
    </row>
  </sheetData>
  <mergeCells count="19">
    <mergeCell ref="A418:C418"/>
    <mergeCell ref="A75:C75"/>
    <mergeCell ref="A82:C82"/>
    <mergeCell ref="A117:C117"/>
    <mergeCell ref="A126:C126"/>
    <mergeCell ref="A377:C377"/>
    <mergeCell ref="A382:C382"/>
    <mergeCell ref="A70:C70"/>
    <mergeCell ref="A2:C2"/>
    <mergeCell ref="A4:A6"/>
    <mergeCell ref="B4:B6"/>
    <mergeCell ref="C4:C6"/>
    <mergeCell ref="A7:C7"/>
    <mergeCell ref="A26:C26"/>
    <mergeCell ref="A43:C43"/>
    <mergeCell ref="A48:C48"/>
    <mergeCell ref="A55:C55"/>
    <mergeCell ref="A60:C60"/>
    <mergeCell ref="A65:C65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A2" sqref="A2:E2"/>
    </sheetView>
  </sheetViews>
  <sheetFormatPr defaultColWidth="8.88671875" defaultRowHeight="13.2" x14ac:dyDescent="0.25"/>
  <cols>
    <col min="1" max="1" width="43.88671875" style="56" customWidth="1"/>
    <col min="2" max="2" width="9.88671875" style="56" customWidth="1"/>
    <col min="3" max="3" width="11.109375" style="56" customWidth="1"/>
    <col min="4" max="4" width="9.5546875" style="56" customWidth="1"/>
    <col min="5" max="5" width="12.88671875" style="56" customWidth="1"/>
    <col min="6" max="16384" width="8.88671875" style="56"/>
  </cols>
  <sheetData>
    <row r="1" spans="1:5" ht="99.6" customHeight="1" x14ac:dyDescent="0.25">
      <c r="A1" s="3"/>
      <c r="B1" s="3"/>
      <c r="C1" s="3"/>
      <c r="D1" s="3"/>
      <c r="E1" s="3"/>
    </row>
    <row r="2" spans="1:5" ht="45.75" customHeight="1" x14ac:dyDescent="0.25">
      <c r="A2" s="139" t="s">
        <v>163</v>
      </c>
      <c r="B2" s="139"/>
      <c r="C2" s="139"/>
      <c r="D2" s="139"/>
      <c r="E2" s="139"/>
    </row>
    <row r="3" spans="1:5" hidden="1" x14ac:dyDescent="0.25">
      <c r="A3" s="3"/>
      <c r="B3" s="3"/>
      <c r="C3" s="3"/>
      <c r="D3" s="3"/>
      <c r="E3" s="3"/>
    </row>
    <row r="4" spans="1:5" x14ac:dyDescent="0.25">
      <c r="A4" s="3"/>
      <c r="B4" s="3"/>
      <c r="C4" s="3"/>
      <c r="D4" s="3"/>
      <c r="E4" s="3"/>
    </row>
    <row r="5" spans="1:5" ht="15.6" x14ac:dyDescent="0.3">
      <c r="A5" s="163" t="s">
        <v>164</v>
      </c>
      <c r="B5" s="163" t="s">
        <v>165</v>
      </c>
      <c r="C5" s="170" t="s">
        <v>166</v>
      </c>
      <c r="D5" s="171"/>
      <c r="E5" s="172"/>
    </row>
    <row r="6" spans="1:5" ht="45.75" customHeight="1" x14ac:dyDescent="0.25">
      <c r="A6" s="164"/>
      <c r="B6" s="164"/>
      <c r="C6" s="166" t="s">
        <v>167</v>
      </c>
      <c r="D6" s="168" t="s">
        <v>168</v>
      </c>
      <c r="E6" s="163" t="s">
        <v>210</v>
      </c>
    </row>
    <row r="7" spans="1:5" ht="69" customHeight="1" x14ac:dyDescent="0.25">
      <c r="A7" s="165"/>
      <c r="B7" s="165"/>
      <c r="C7" s="167"/>
      <c r="D7" s="169"/>
      <c r="E7" s="165"/>
    </row>
    <row r="8" spans="1:5" ht="18.75" customHeight="1" x14ac:dyDescent="0.25">
      <c r="A8" s="57" t="s">
        <v>66</v>
      </c>
      <c r="B8" s="58">
        <f>C8+D8+E8</f>
        <v>260</v>
      </c>
      <c r="C8" s="8"/>
      <c r="D8" s="59"/>
      <c r="E8" s="60">
        <v>260</v>
      </c>
    </row>
    <row r="9" spans="1:5" ht="15.6" x14ac:dyDescent="0.25">
      <c r="A9" s="61" t="s">
        <v>90</v>
      </c>
      <c r="B9" s="58">
        <f t="shared" ref="B9:B72" si="0">C9+D9+E9</f>
        <v>350</v>
      </c>
      <c r="C9" s="62">
        <v>60</v>
      </c>
      <c r="D9" s="62"/>
      <c r="E9" s="63">
        <v>290</v>
      </c>
    </row>
    <row r="10" spans="1:5" ht="15.6" x14ac:dyDescent="0.25">
      <c r="A10" s="61" t="s">
        <v>80</v>
      </c>
      <c r="B10" s="58">
        <f t="shared" si="0"/>
        <v>3</v>
      </c>
      <c r="C10" s="62"/>
      <c r="D10" s="62">
        <v>3</v>
      </c>
      <c r="E10" s="9"/>
    </row>
    <row r="11" spans="1:5" ht="15.6" x14ac:dyDescent="0.25">
      <c r="A11" s="61" t="s">
        <v>56</v>
      </c>
      <c r="B11" s="58">
        <f t="shared" si="0"/>
        <v>2</v>
      </c>
      <c r="C11" s="62"/>
      <c r="D11" s="62">
        <v>2</v>
      </c>
      <c r="E11" s="9"/>
    </row>
    <row r="12" spans="1:5" ht="15.6" x14ac:dyDescent="0.25">
      <c r="A12" s="61" t="s">
        <v>82</v>
      </c>
      <c r="B12" s="58">
        <f t="shared" si="0"/>
        <v>10</v>
      </c>
      <c r="C12" s="62"/>
      <c r="D12" s="62">
        <v>10</v>
      </c>
      <c r="E12" s="9"/>
    </row>
    <row r="13" spans="1:5" ht="15.6" x14ac:dyDescent="0.25">
      <c r="A13" s="61" t="s">
        <v>81</v>
      </c>
      <c r="B13" s="58">
        <f t="shared" si="0"/>
        <v>6.8</v>
      </c>
      <c r="C13" s="62"/>
      <c r="D13" s="62">
        <v>6</v>
      </c>
      <c r="E13" s="9">
        <v>0.8</v>
      </c>
    </row>
    <row r="14" spans="1:5" ht="15.6" x14ac:dyDescent="0.25">
      <c r="A14" s="61" t="s">
        <v>169</v>
      </c>
      <c r="B14" s="58">
        <f t="shared" si="0"/>
        <v>40</v>
      </c>
      <c r="C14" s="62"/>
      <c r="D14" s="62">
        <v>35</v>
      </c>
      <c r="E14" s="9">
        <v>5</v>
      </c>
    </row>
    <row r="15" spans="1:5" ht="15.6" x14ac:dyDescent="0.25">
      <c r="A15" s="61" t="s">
        <v>86</v>
      </c>
      <c r="B15" s="58">
        <f t="shared" si="0"/>
        <v>100</v>
      </c>
      <c r="C15" s="62"/>
      <c r="D15" s="62">
        <v>87</v>
      </c>
      <c r="E15" s="9">
        <v>13</v>
      </c>
    </row>
    <row r="16" spans="1:5" ht="15.6" x14ac:dyDescent="0.25">
      <c r="A16" s="61" t="s">
        <v>83</v>
      </c>
      <c r="B16" s="58">
        <f t="shared" si="0"/>
        <v>26</v>
      </c>
      <c r="C16" s="62"/>
      <c r="D16" s="62">
        <v>25.4</v>
      </c>
      <c r="E16" s="9">
        <v>0.6</v>
      </c>
    </row>
    <row r="17" spans="1:5" ht="18" customHeight="1" x14ac:dyDescent="0.25">
      <c r="A17" s="64" t="s">
        <v>85</v>
      </c>
      <c r="B17" s="58">
        <f t="shared" si="0"/>
        <v>137.5</v>
      </c>
      <c r="C17" s="65"/>
      <c r="D17" s="66">
        <v>66.5</v>
      </c>
      <c r="E17" s="67">
        <v>71</v>
      </c>
    </row>
    <row r="18" spans="1:5" ht="15.6" x14ac:dyDescent="0.25">
      <c r="A18" s="64" t="s">
        <v>170</v>
      </c>
      <c r="B18" s="58">
        <f t="shared" si="0"/>
        <v>75</v>
      </c>
      <c r="C18" s="65"/>
      <c r="D18" s="62">
        <v>75</v>
      </c>
      <c r="E18" s="9"/>
    </row>
    <row r="19" spans="1:5" ht="15.6" x14ac:dyDescent="0.3">
      <c r="A19" s="68" t="s">
        <v>171</v>
      </c>
      <c r="B19" s="58">
        <f t="shared" si="0"/>
        <v>130.60000000000002</v>
      </c>
      <c r="C19" s="62">
        <v>122.5</v>
      </c>
      <c r="D19" s="62">
        <v>7.8</v>
      </c>
      <c r="E19" s="9">
        <v>0.3</v>
      </c>
    </row>
    <row r="20" spans="1:5" ht="15.6" x14ac:dyDescent="0.3">
      <c r="A20" s="68" t="s">
        <v>172</v>
      </c>
      <c r="B20" s="58">
        <f t="shared" si="0"/>
        <v>55</v>
      </c>
      <c r="C20" s="62">
        <v>51.6</v>
      </c>
      <c r="D20" s="62">
        <v>3</v>
      </c>
      <c r="E20" s="9">
        <v>0.4</v>
      </c>
    </row>
    <row r="21" spans="1:5" ht="15.6" x14ac:dyDescent="0.3">
      <c r="A21" s="68" t="s">
        <v>173</v>
      </c>
      <c r="B21" s="58">
        <f t="shared" si="0"/>
        <v>79.199999999999989</v>
      </c>
      <c r="C21" s="62">
        <v>74.099999999999994</v>
      </c>
      <c r="D21" s="62">
        <v>4.8</v>
      </c>
      <c r="E21" s="9">
        <v>0.3</v>
      </c>
    </row>
    <row r="22" spans="1:5" ht="15.6" x14ac:dyDescent="0.3">
      <c r="A22" s="68" t="s">
        <v>174</v>
      </c>
      <c r="B22" s="58">
        <f t="shared" si="0"/>
        <v>84</v>
      </c>
      <c r="C22" s="62">
        <v>79.8</v>
      </c>
      <c r="D22" s="62">
        <v>3.7</v>
      </c>
      <c r="E22" s="9">
        <v>0.5</v>
      </c>
    </row>
    <row r="23" spans="1:5" ht="15.6" x14ac:dyDescent="0.3">
      <c r="A23" s="68" t="s">
        <v>175</v>
      </c>
      <c r="B23" s="58">
        <f t="shared" si="0"/>
        <v>105</v>
      </c>
      <c r="C23" s="62">
        <v>99.4</v>
      </c>
      <c r="D23" s="62">
        <v>5</v>
      </c>
      <c r="E23" s="9">
        <v>0.6</v>
      </c>
    </row>
    <row r="24" spans="1:5" ht="15.6" x14ac:dyDescent="0.3">
      <c r="A24" s="68" t="s">
        <v>176</v>
      </c>
      <c r="B24" s="58">
        <f t="shared" si="0"/>
        <v>47.6</v>
      </c>
      <c r="C24" s="62">
        <v>44.9</v>
      </c>
      <c r="D24" s="62">
        <v>2.6</v>
      </c>
      <c r="E24" s="9">
        <v>0.1</v>
      </c>
    </row>
    <row r="25" spans="1:5" ht="15.6" x14ac:dyDescent="0.3">
      <c r="A25" s="68" t="s">
        <v>177</v>
      </c>
      <c r="B25" s="58">
        <f t="shared" si="0"/>
        <v>55</v>
      </c>
      <c r="C25" s="62">
        <v>52.6</v>
      </c>
      <c r="D25" s="62">
        <v>2</v>
      </c>
      <c r="E25" s="9">
        <v>0.4</v>
      </c>
    </row>
    <row r="26" spans="1:5" ht="15.6" x14ac:dyDescent="0.3">
      <c r="A26" s="68" t="s">
        <v>178</v>
      </c>
      <c r="B26" s="58">
        <f t="shared" si="0"/>
        <v>80.399999999999991</v>
      </c>
      <c r="C26" s="62">
        <v>75.2</v>
      </c>
      <c r="D26" s="62">
        <v>4.5999999999999996</v>
      </c>
      <c r="E26" s="9">
        <v>0.6</v>
      </c>
    </row>
    <row r="27" spans="1:5" ht="15.6" x14ac:dyDescent="0.3">
      <c r="A27" s="68" t="s">
        <v>179</v>
      </c>
      <c r="B27" s="58">
        <f t="shared" si="0"/>
        <v>71</v>
      </c>
      <c r="C27" s="62">
        <v>67.599999999999994</v>
      </c>
      <c r="D27" s="62">
        <v>3.2</v>
      </c>
      <c r="E27" s="9">
        <v>0.2</v>
      </c>
    </row>
    <row r="28" spans="1:5" ht="15.6" x14ac:dyDescent="0.3">
      <c r="A28" s="68" t="s">
        <v>180</v>
      </c>
      <c r="B28" s="58">
        <f t="shared" si="0"/>
        <v>55</v>
      </c>
      <c r="C28" s="62">
        <v>51.8</v>
      </c>
      <c r="D28" s="62">
        <v>3</v>
      </c>
      <c r="E28" s="9">
        <v>0.2</v>
      </c>
    </row>
    <row r="29" spans="1:5" ht="15.6" x14ac:dyDescent="0.3">
      <c r="A29" s="68" t="s">
        <v>181</v>
      </c>
      <c r="B29" s="58">
        <f t="shared" si="0"/>
        <v>45.800000000000004</v>
      </c>
      <c r="C29" s="62">
        <v>44</v>
      </c>
      <c r="D29" s="62">
        <v>1.6</v>
      </c>
      <c r="E29" s="9">
        <v>0.2</v>
      </c>
    </row>
    <row r="30" spans="1:5" ht="15.6" x14ac:dyDescent="0.3">
      <c r="A30" s="68" t="s">
        <v>182</v>
      </c>
      <c r="B30" s="58">
        <f t="shared" si="0"/>
        <v>91.500000000000014</v>
      </c>
      <c r="C30" s="62">
        <v>87.7</v>
      </c>
      <c r="D30" s="62">
        <v>3.4</v>
      </c>
      <c r="E30" s="9">
        <v>0.4</v>
      </c>
    </row>
    <row r="31" spans="1:5" ht="15.6" x14ac:dyDescent="0.3">
      <c r="A31" s="68" t="s">
        <v>183</v>
      </c>
      <c r="B31" s="58">
        <f t="shared" si="0"/>
        <v>40.000000000000007</v>
      </c>
      <c r="C31" s="62">
        <v>37.700000000000003</v>
      </c>
      <c r="D31" s="62">
        <v>2.1</v>
      </c>
      <c r="E31" s="9">
        <v>0.2</v>
      </c>
    </row>
    <row r="32" spans="1:5" ht="15.6" x14ac:dyDescent="0.3">
      <c r="A32" s="68" t="s">
        <v>184</v>
      </c>
      <c r="B32" s="58">
        <f t="shared" si="0"/>
        <v>66.999999999999986</v>
      </c>
      <c r="C32" s="62">
        <v>65.599999999999994</v>
      </c>
      <c r="D32" s="62">
        <v>1.1000000000000001</v>
      </c>
      <c r="E32" s="9">
        <v>0.3</v>
      </c>
    </row>
    <row r="33" spans="1:5" ht="15.6" x14ac:dyDescent="0.3">
      <c r="A33" s="68" t="s">
        <v>185</v>
      </c>
      <c r="B33" s="58">
        <f t="shared" si="0"/>
        <v>45</v>
      </c>
      <c r="C33" s="62">
        <v>39.5</v>
      </c>
      <c r="D33" s="62">
        <v>5</v>
      </c>
      <c r="E33" s="9">
        <v>0.5</v>
      </c>
    </row>
    <row r="34" spans="1:5" ht="15.6" x14ac:dyDescent="0.3">
      <c r="A34" s="68" t="s">
        <v>186</v>
      </c>
      <c r="B34" s="58">
        <f t="shared" si="0"/>
        <v>90</v>
      </c>
      <c r="C34" s="62">
        <v>86.5</v>
      </c>
      <c r="D34" s="62">
        <v>3.2</v>
      </c>
      <c r="E34" s="9">
        <v>0.3</v>
      </c>
    </row>
    <row r="35" spans="1:5" ht="15.6" x14ac:dyDescent="0.3">
      <c r="A35" s="68" t="s">
        <v>187</v>
      </c>
      <c r="B35" s="58">
        <f t="shared" si="0"/>
        <v>66.2</v>
      </c>
      <c r="C35" s="69">
        <v>62.6</v>
      </c>
      <c r="D35" s="62">
        <v>3.4</v>
      </c>
      <c r="E35" s="9">
        <v>0.2</v>
      </c>
    </row>
    <row r="36" spans="1:5" ht="15.6" x14ac:dyDescent="0.3">
      <c r="A36" s="68" t="s">
        <v>188</v>
      </c>
      <c r="B36" s="58">
        <f t="shared" si="0"/>
        <v>70</v>
      </c>
      <c r="C36" s="69">
        <v>66.7</v>
      </c>
      <c r="D36" s="62">
        <v>3</v>
      </c>
      <c r="E36" s="9">
        <v>0.3</v>
      </c>
    </row>
    <row r="37" spans="1:5" ht="15.6" x14ac:dyDescent="0.3">
      <c r="A37" s="68" t="s">
        <v>189</v>
      </c>
      <c r="B37" s="58">
        <f t="shared" si="0"/>
        <v>75.7</v>
      </c>
      <c r="C37" s="69">
        <v>69</v>
      </c>
      <c r="D37" s="62">
        <v>6.5</v>
      </c>
      <c r="E37" s="9">
        <v>0.2</v>
      </c>
    </row>
    <row r="38" spans="1:5" ht="15.6" x14ac:dyDescent="0.3">
      <c r="A38" s="68" t="s">
        <v>190</v>
      </c>
      <c r="B38" s="58">
        <f t="shared" si="0"/>
        <v>64.400000000000006</v>
      </c>
      <c r="C38" s="69">
        <v>61</v>
      </c>
      <c r="D38" s="62">
        <v>3.2</v>
      </c>
      <c r="E38" s="9">
        <v>0.2</v>
      </c>
    </row>
    <row r="39" spans="1:5" ht="15.6" x14ac:dyDescent="0.3">
      <c r="A39" s="68" t="s">
        <v>191</v>
      </c>
      <c r="B39" s="58">
        <f t="shared" si="0"/>
        <v>77.000000000000014</v>
      </c>
      <c r="C39" s="69">
        <v>70.900000000000006</v>
      </c>
      <c r="D39" s="62">
        <v>5.7</v>
      </c>
      <c r="E39" s="9">
        <v>0.4</v>
      </c>
    </row>
    <row r="40" spans="1:5" ht="15.6" x14ac:dyDescent="0.3">
      <c r="A40" s="68" t="s">
        <v>192</v>
      </c>
      <c r="B40" s="58">
        <f t="shared" si="0"/>
        <v>77</v>
      </c>
      <c r="C40" s="69">
        <v>75</v>
      </c>
      <c r="D40" s="62">
        <v>1.6</v>
      </c>
      <c r="E40" s="9">
        <v>0.4</v>
      </c>
    </row>
    <row r="41" spans="1:5" ht="15.6" x14ac:dyDescent="0.3">
      <c r="A41" s="68" t="s">
        <v>193</v>
      </c>
      <c r="B41" s="58">
        <f t="shared" si="0"/>
        <v>95.7</v>
      </c>
      <c r="C41" s="69">
        <v>92</v>
      </c>
      <c r="D41" s="62">
        <v>3.5</v>
      </c>
      <c r="E41" s="9">
        <v>0.2</v>
      </c>
    </row>
    <row r="42" spans="1:5" ht="15.6" x14ac:dyDescent="0.3">
      <c r="A42" s="68" t="s">
        <v>194</v>
      </c>
      <c r="B42" s="58">
        <f t="shared" si="0"/>
        <v>91.300000000000011</v>
      </c>
      <c r="C42" s="69">
        <v>89.4</v>
      </c>
      <c r="D42" s="62">
        <v>1.7</v>
      </c>
      <c r="E42" s="9">
        <v>0.2</v>
      </c>
    </row>
    <row r="43" spans="1:5" ht="15.6" x14ac:dyDescent="0.3">
      <c r="A43" s="68" t="s">
        <v>195</v>
      </c>
      <c r="B43" s="58">
        <f t="shared" si="0"/>
        <v>87.5</v>
      </c>
      <c r="C43" s="69">
        <v>85.1</v>
      </c>
      <c r="D43" s="62">
        <v>2.2000000000000002</v>
      </c>
      <c r="E43" s="9">
        <v>0.2</v>
      </c>
    </row>
    <row r="44" spans="1:5" ht="15.6" x14ac:dyDescent="0.3">
      <c r="A44" s="68" t="s">
        <v>196</v>
      </c>
      <c r="B44" s="58">
        <f t="shared" si="0"/>
        <v>67.2</v>
      </c>
      <c r="C44" s="69">
        <v>61.5</v>
      </c>
      <c r="D44" s="62">
        <v>5.5</v>
      </c>
      <c r="E44" s="9">
        <v>0.2</v>
      </c>
    </row>
    <row r="45" spans="1:5" ht="15.6" x14ac:dyDescent="0.3">
      <c r="A45" s="68" t="s">
        <v>197</v>
      </c>
      <c r="B45" s="58">
        <f t="shared" si="0"/>
        <v>78</v>
      </c>
      <c r="C45" s="69">
        <v>73.7</v>
      </c>
      <c r="D45" s="62">
        <v>3.5</v>
      </c>
      <c r="E45" s="9">
        <v>0.8</v>
      </c>
    </row>
    <row r="46" spans="1:5" ht="15.6" x14ac:dyDescent="0.3">
      <c r="A46" s="68" t="s">
        <v>198</v>
      </c>
      <c r="B46" s="58">
        <f t="shared" si="0"/>
        <v>95.5</v>
      </c>
      <c r="C46" s="69">
        <v>91.8</v>
      </c>
      <c r="D46" s="62">
        <v>3.5</v>
      </c>
      <c r="E46" s="9">
        <v>0.2</v>
      </c>
    </row>
    <row r="47" spans="1:5" ht="15.6" x14ac:dyDescent="0.3">
      <c r="A47" s="68" t="s">
        <v>199</v>
      </c>
      <c r="B47" s="58">
        <f t="shared" si="0"/>
        <v>63.5</v>
      </c>
      <c r="C47" s="69">
        <v>57.4</v>
      </c>
      <c r="D47" s="62">
        <v>5.5</v>
      </c>
      <c r="E47" s="9">
        <v>0.6</v>
      </c>
    </row>
    <row r="48" spans="1:5" ht="15.6" x14ac:dyDescent="0.3">
      <c r="A48" s="68" t="s">
        <v>123</v>
      </c>
      <c r="B48" s="58">
        <f t="shared" si="0"/>
        <v>4.8</v>
      </c>
      <c r="C48" s="69"/>
      <c r="D48" s="62"/>
      <c r="E48" s="9">
        <v>4.8</v>
      </c>
    </row>
    <row r="49" spans="1:5" ht="15.6" x14ac:dyDescent="0.3">
      <c r="A49" s="68" t="s">
        <v>124</v>
      </c>
      <c r="B49" s="58">
        <f t="shared" si="0"/>
        <v>11.8</v>
      </c>
      <c r="C49" s="69">
        <v>4.5999999999999996</v>
      </c>
      <c r="D49" s="62">
        <v>3</v>
      </c>
      <c r="E49" s="9">
        <v>4.2</v>
      </c>
    </row>
    <row r="50" spans="1:5" ht="15.6" x14ac:dyDescent="0.3">
      <c r="A50" s="68" t="s">
        <v>125</v>
      </c>
      <c r="B50" s="58">
        <f t="shared" si="0"/>
        <v>6</v>
      </c>
      <c r="C50" s="69"/>
      <c r="D50" s="62">
        <v>3</v>
      </c>
      <c r="E50" s="9">
        <v>3</v>
      </c>
    </row>
    <row r="51" spans="1:5" ht="15.6" x14ac:dyDescent="0.3">
      <c r="A51" s="68" t="s">
        <v>126</v>
      </c>
      <c r="B51" s="58">
        <f t="shared" si="0"/>
        <v>4.2</v>
      </c>
      <c r="C51" s="69"/>
      <c r="D51" s="62">
        <v>1.1000000000000001</v>
      </c>
      <c r="E51" s="9">
        <v>3.1</v>
      </c>
    </row>
    <row r="52" spans="1:5" ht="15.6" x14ac:dyDescent="0.3">
      <c r="A52" s="68" t="s">
        <v>200</v>
      </c>
      <c r="B52" s="58">
        <f t="shared" si="0"/>
        <v>5</v>
      </c>
      <c r="C52" s="69"/>
      <c r="D52" s="62"/>
      <c r="E52" s="9">
        <v>5</v>
      </c>
    </row>
    <row r="53" spans="1:5" ht="15.6" x14ac:dyDescent="0.3">
      <c r="A53" s="68" t="s">
        <v>128</v>
      </c>
      <c r="B53" s="58">
        <f t="shared" si="0"/>
        <v>20</v>
      </c>
      <c r="C53" s="69"/>
      <c r="D53" s="62">
        <v>15</v>
      </c>
      <c r="E53" s="9">
        <v>5</v>
      </c>
    </row>
    <row r="54" spans="1:5" ht="15.6" x14ac:dyDescent="0.25">
      <c r="A54" s="70" t="s">
        <v>142</v>
      </c>
      <c r="B54" s="58">
        <f t="shared" si="0"/>
        <v>1.5</v>
      </c>
      <c r="C54" s="69"/>
      <c r="D54" s="62">
        <v>0.2</v>
      </c>
      <c r="E54" s="9">
        <v>1.3</v>
      </c>
    </row>
    <row r="55" spans="1:5" ht="15.6" x14ac:dyDescent="0.3">
      <c r="A55" s="68" t="s">
        <v>201</v>
      </c>
      <c r="B55" s="58">
        <f t="shared" si="0"/>
        <v>24.3</v>
      </c>
      <c r="C55" s="69">
        <v>11.8</v>
      </c>
      <c r="D55" s="62"/>
      <c r="E55" s="9">
        <v>12.5</v>
      </c>
    </row>
    <row r="56" spans="1:5" ht="15.6" x14ac:dyDescent="0.3">
      <c r="A56" s="68" t="s">
        <v>202</v>
      </c>
      <c r="B56" s="58">
        <f t="shared" si="0"/>
        <v>0</v>
      </c>
      <c r="C56" s="69"/>
      <c r="D56" s="62"/>
      <c r="E56" s="9"/>
    </row>
    <row r="57" spans="1:5" ht="15.6" x14ac:dyDescent="0.3">
      <c r="A57" s="68" t="s">
        <v>130</v>
      </c>
      <c r="B57" s="58">
        <f t="shared" si="0"/>
        <v>38.6</v>
      </c>
      <c r="C57" s="69">
        <v>5.6</v>
      </c>
      <c r="D57" s="62">
        <v>27.8</v>
      </c>
      <c r="E57" s="9">
        <v>5.2</v>
      </c>
    </row>
    <row r="58" spans="1:5" ht="15.6" x14ac:dyDescent="0.3">
      <c r="A58" s="68" t="s">
        <v>131</v>
      </c>
      <c r="B58" s="58">
        <f t="shared" si="0"/>
        <v>6.2</v>
      </c>
      <c r="C58" s="69"/>
      <c r="D58" s="62"/>
      <c r="E58" s="9">
        <v>6.2</v>
      </c>
    </row>
    <row r="59" spans="1:5" ht="15.6" x14ac:dyDescent="0.3">
      <c r="A59" s="68" t="s">
        <v>203</v>
      </c>
      <c r="B59" s="58">
        <f t="shared" si="0"/>
        <v>17</v>
      </c>
      <c r="C59" s="69">
        <v>11.7</v>
      </c>
      <c r="D59" s="62">
        <v>0.1</v>
      </c>
      <c r="E59" s="9">
        <v>5.2</v>
      </c>
    </row>
    <row r="60" spans="1:5" ht="15.6" x14ac:dyDescent="0.3">
      <c r="A60" s="68" t="s">
        <v>133</v>
      </c>
      <c r="B60" s="58">
        <f t="shared" si="0"/>
        <v>24.8</v>
      </c>
      <c r="C60" s="69">
        <v>5</v>
      </c>
      <c r="D60" s="62">
        <v>18</v>
      </c>
      <c r="E60" s="9">
        <v>1.8</v>
      </c>
    </row>
    <row r="61" spans="1:5" ht="15.6" x14ac:dyDescent="0.3">
      <c r="A61" s="68" t="s">
        <v>204</v>
      </c>
      <c r="B61" s="58">
        <f t="shared" si="0"/>
        <v>78.2</v>
      </c>
      <c r="C61" s="69">
        <v>13</v>
      </c>
      <c r="D61" s="62">
        <v>56</v>
      </c>
      <c r="E61" s="9">
        <v>9.1999999999999993</v>
      </c>
    </row>
    <row r="62" spans="1:5" ht="15.6" x14ac:dyDescent="0.3">
      <c r="A62" s="68" t="s">
        <v>205</v>
      </c>
      <c r="B62" s="58">
        <f t="shared" si="0"/>
        <v>18.399999999999999</v>
      </c>
      <c r="C62" s="69">
        <v>11.7</v>
      </c>
      <c r="D62" s="62">
        <v>0.3</v>
      </c>
      <c r="E62" s="9">
        <v>6.4</v>
      </c>
    </row>
    <row r="63" spans="1:5" ht="15.6" x14ac:dyDescent="0.3">
      <c r="A63" s="68" t="s">
        <v>136</v>
      </c>
      <c r="B63" s="58">
        <f t="shared" si="0"/>
        <v>9.6</v>
      </c>
      <c r="C63" s="69">
        <v>3.6</v>
      </c>
      <c r="D63" s="62"/>
      <c r="E63" s="9">
        <v>6</v>
      </c>
    </row>
    <row r="64" spans="1:5" ht="15.6" x14ac:dyDescent="0.3">
      <c r="A64" s="68" t="s">
        <v>206</v>
      </c>
      <c r="B64" s="58">
        <f t="shared" si="0"/>
        <v>17.100000000000001</v>
      </c>
      <c r="C64" s="69">
        <v>4.9000000000000004</v>
      </c>
      <c r="D64" s="62"/>
      <c r="E64" s="9">
        <v>12.2</v>
      </c>
    </row>
    <row r="65" spans="1:5" ht="15.6" x14ac:dyDescent="0.3">
      <c r="A65" s="68" t="s">
        <v>207</v>
      </c>
      <c r="B65" s="58">
        <f t="shared" si="0"/>
        <v>15.4</v>
      </c>
      <c r="C65" s="69">
        <v>10</v>
      </c>
      <c r="D65" s="62"/>
      <c r="E65" s="9">
        <v>5.4</v>
      </c>
    </row>
    <row r="66" spans="1:5" ht="17.399999999999999" customHeight="1" x14ac:dyDescent="0.25">
      <c r="A66" s="71" t="s">
        <v>141</v>
      </c>
      <c r="B66" s="58">
        <f t="shared" si="0"/>
        <v>4</v>
      </c>
      <c r="C66" s="69"/>
      <c r="D66" s="62">
        <v>4</v>
      </c>
      <c r="E66" s="9"/>
    </row>
    <row r="67" spans="1:5" ht="15.6" x14ac:dyDescent="0.25">
      <c r="A67" s="71" t="s">
        <v>208</v>
      </c>
      <c r="B67" s="58">
        <f t="shared" si="0"/>
        <v>20.5</v>
      </c>
      <c r="C67" s="69"/>
      <c r="D67" s="62">
        <v>20</v>
      </c>
      <c r="E67" s="9">
        <v>0.5</v>
      </c>
    </row>
    <row r="68" spans="1:5" ht="15.6" x14ac:dyDescent="0.3">
      <c r="A68" s="68" t="s">
        <v>139</v>
      </c>
      <c r="B68" s="58">
        <f t="shared" si="0"/>
        <v>38</v>
      </c>
      <c r="C68" s="69">
        <v>35</v>
      </c>
      <c r="D68" s="62"/>
      <c r="E68" s="9">
        <v>3</v>
      </c>
    </row>
    <row r="69" spans="1:5" ht="15.6" x14ac:dyDescent="0.3">
      <c r="A69" s="68" t="s">
        <v>143</v>
      </c>
      <c r="B69" s="58">
        <f t="shared" si="0"/>
        <v>122</v>
      </c>
      <c r="C69" s="69">
        <v>110</v>
      </c>
      <c r="D69" s="62">
        <v>10</v>
      </c>
      <c r="E69" s="9">
        <v>2</v>
      </c>
    </row>
    <row r="70" spans="1:5" ht="15.6" x14ac:dyDescent="0.25">
      <c r="A70" s="61" t="s">
        <v>144</v>
      </c>
      <c r="B70" s="58">
        <f t="shared" si="0"/>
        <v>60</v>
      </c>
      <c r="C70" s="62">
        <v>60</v>
      </c>
      <c r="D70" s="62"/>
      <c r="E70" s="9"/>
    </row>
    <row r="71" spans="1:5" ht="15.6" x14ac:dyDescent="0.25">
      <c r="A71" s="61" t="s">
        <v>145</v>
      </c>
      <c r="B71" s="58">
        <f t="shared" si="0"/>
        <v>4</v>
      </c>
      <c r="C71" s="62"/>
      <c r="D71" s="62">
        <v>4</v>
      </c>
      <c r="E71" s="9"/>
    </row>
    <row r="72" spans="1:5" ht="15.6" x14ac:dyDescent="0.3">
      <c r="A72" s="68" t="s">
        <v>146</v>
      </c>
      <c r="B72" s="58">
        <f t="shared" si="0"/>
        <v>29</v>
      </c>
      <c r="C72" s="69">
        <v>29</v>
      </c>
      <c r="D72" s="62"/>
      <c r="E72" s="9"/>
    </row>
    <row r="73" spans="1:5" ht="15.6" x14ac:dyDescent="0.3">
      <c r="A73" s="68" t="s">
        <v>148</v>
      </c>
      <c r="B73" s="58">
        <f t="shared" ref="B73:B78" si="1">C73+D73+E73</f>
        <v>0</v>
      </c>
      <c r="C73" s="69"/>
      <c r="D73" s="62"/>
      <c r="E73" s="9"/>
    </row>
    <row r="74" spans="1:5" ht="15.6" x14ac:dyDescent="0.25">
      <c r="A74" s="61" t="s">
        <v>147</v>
      </c>
      <c r="B74" s="58">
        <f t="shared" si="1"/>
        <v>26</v>
      </c>
      <c r="C74" s="62">
        <v>12</v>
      </c>
      <c r="D74" s="62">
        <v>14</v>
      </c>
      <c r="E74" s="9"/>
    </row>
    <row r="75" spans="1:5" ht="15.6" x14ac:dyDescent="0.25">
      <c r="A75" s="61" t="s">
        <v>154</v>
      </c>
      <c r="B75" s="58">
        <f t="shared" si="1"/>
        <v>135</v>
      </c>
      <c r="C75" s="62">
        <v>62</v>
      </c>
      <c r="D75" s="62">
        <v>73</v>
      </c>
      <c r="E75" s="9"/>
    </row>
    <row r="76" spans="1:5" ht="15.6" x14ac:dyDescent="0.25">
      <c r="A76" s="61" t="s">
        <v>58</v>
      </c>
      <c r="B76" s="58">
        <f t="shared" si="1"/>
        <v>70</v>
      </c>
      <c r="C76" s="62">
        <v>70</v>
      </c>
      <c r="D76" s="62"/>
      <c r="E76" s="9"/>
    </row>
    <row r="77" spans="1:5" ht="15.6" x14ac:dyDescent="0.25">
      <c r="A77" s="61" t="s">
        <v>155</v>
      </c>
      <c r="B77" s="58">
        <f t="shared" si="1"/>
        <v>152.4</v>
      </c>
      <c r="C77" s="62">
        <v>144</v>
      </c>
      <c r="D77" s="62">
        <v>8.1</v>
      </c>
      <c r="E77" s="9">
        <v>0.3</v>
      </c>
    </row>
    <row r="78" spans="1:5" ht="15.6" x14ac:dyDescent="0.25">
      <c r="A78" s="61" t="s">
        <v>158</v>
      </c>
      <c r="B78" s="58">
        <f t="shared" si="1"/>
        <v>2</v>
      </c>
      <c r="C78" s="72"/>
      <c r="D78" s="72">
        <v>2</v>
      </c>
      <c r="E78" s="9"/>
    </row>
    <row r="79" spans="1:5" ht="15.6" x14ac:dyDescent="0.25">
      <c r="A79" s="73" t="s">
        <v>209</v>
      </c>
      <c r="B79" s="74">
        <f>SUM(B8:B78)</f>
        <v>4127.2</v>
      </c>
      <c r="C79" s="74">
        <f>SUM(C8:C78)</f>
        <v>2700.4999999999995</v>
      </c>
      <c r="D79" s="74">
        <f t="shared" ref="D79" si="2">SUM(D8:D78)</f>
        <v>674.4</v>
      </c>
      <c r="E79" s="6">
        <f>SUM(E8:E78)</f>
        <v>752.3000000000003</v>
      </c>
    </row>
    <row r="80" spans="1:5" x14ac:dyDescent="0.25">
      <c r="A80" s="3"/>
      <c r="B80" s="3"/>
      <c r="C80" s="3"/>
      <c r="D80" s="3"/>
      <c r="E80" s="3"/>
    </row>
  </sheetData>
  <mergeCells count="7">
    <mergeCell ref="A2:E2"/>
    <mergeCell ref="A5:A7"/>
    <mergeCell ref="B5:B7"/>
    <mergeCell ref="C6:C7"/>
    <mergeCell ref="D6:D7"/>
    <mergeCell ref="E6:E7"/>
    <mergeCell ref="C5:E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5"/>
  <sheetViews>
    <sheetView workbookViewId="0">
      <selection activeCell="E7" sqref="E7"/>
    </sheetView>
  </sheetViews>
  <sheetFormatPr defaultRowHeight="15" x14ac:dyDescent="0.3"/>
  <cols>
    <col min="1" max="1" width="41.44140625" style="78" customWidth="1"/>
    <col min="2" max="2" width="15" style="89" customWidth="1"/>
    <col min="3" max="3" width="13.88671875" style="89" customWidth="1"/>
    <col min="4" max="4" width="9.6640625" style="78" customWidth="1"/>
  </cols>
  <sheetData>
    <row r="1" spans="1:3" ht="15.6" x14ac:dyDescent="0.3">
      <c r="A1" s="3"/>
      <c r="B1" s="77"/>
      <c r="C1" s="77"/>
    </row>
    <row r="2" spans="1:3" ht="15.6" x14ac:dyDescent="0.3">
      <c r="A2" s="3"/>
      <c r="B2" s="77"/>
      <c r="C2" s="77"/>
    </row>
    <row r="3" spans="1:3" ht="15.6" x14ac:dyDescent="0.3">
      <c r="A3" s="3"/>
      <c r="B3" s="77"/>
      <c r="C3" s="77"/>
    </row>
    <row r="4" spans="1:3" ht="15.6" x14ac:dyDescent="0.3">
      <c r="A4" s="3"/>
      <c r="B4" s="77"/>
      <c r="C4" s="77"/>
    </row>
    <row r="5" spans="1:3" ht="15.6" x14ac:dyDescent="0.3">
      <c r="A5" s="3"/>
      <c r="B5" s="77"/>
      <c r="C5" s="77"/>
    </row>
    <row r="6" spans="1:3" ht="15.6" x14ac:dyDescent="0.3">
      <c r="B6" s="79"/>
      <c r="C6" s="79"/>
    </row>
    <row r="7" spans="1:3" ht="15.6" x14ac:dyDescent="0.3">
      <c r="A7" s="80"/>
      <c r="B7" s="79"/>
      <c r="C7" s="79"/>
    </row>
    <row r="8" spans="1:3" ht="51.6" customHeight="1" x14ac:dyDescent="0.3">
      <c r="A8" s="173" t="s">
        <v>216</v>
      </c>
      <c r="B8" s="134"/>
      <c r="C8" s="134"/>
    </row>
    <row r="9" spans="1:3" ht="15.6" x14ac:dyDescent="0.3">
      <c r="A9" s="81"/>
      <c r="B9" s="75"/>
      <c r="C9" s="75"/>
    </row>
    <row r="10" spans="1:3" ht="14.4" x14ac:dyDescent="0.3">
      <c r="A10" s="135" t="s">
        <v>227</v>
      </c>
      <c r="B10" s="135"/>
      <c r="C10" s="135"/>
    </row>
    <row r="11" spans="1:3" ht="15.6" x14ac:dyDescent="0.3">
      <c r="A11" s="1"/>
      <c r="B11" s="79"/>
      <c r="C11" s="79"/>
    </row>
    <row r="12" spans="1:3" ht="14.4" x14ac:dyDescent="0.3">
      <c r="A12" s="163" t="s">
        <v>212</v>
      </c>
      <c r="B12" s="163" t="s">
        <v>228</v>
      </c>
      <c r="C12" s="176" t="s">
        <v>38</v>
      </c>
    </row>
    <row r="13" spans="1:3" ht="14.4" x14ac:dyDescent="0.3">
      <c r="A13" s="164"/>
      <c r="B13" s="164"/>
      <c r="C13" s="176"/>
    </row>
    <row r="14" spans="1:3" ht="14.25" customHeight="1" x14ac:dyDescent="0.3">
      <c r="A14" s="174"/>
      <c r="B14" s="175"/>
      <c r="C14" s="176"/>
    </row>
    <row r="15" spans="1:3" ht="33.75" customHeight="1" x14ac:dyDescent="0.3">
      <c r="A15" s="98" t="s">
        <v>213</v>
      </c>
      <c r="B15" s="99"/>
      <c r="C15" s="82"/>
    </row>
    <row r="16" spans="1:3" ht="15.6" x14ac:dyDescent="0.3">
      <c r="A16" s="83" t="s">
        <v>66</v>
      </c>
      <c r="B16" s="100">
        <v>2622.97</v>
      </c>
      <c r="C16" s="84"/>
    </row>
    <row r="17" spans="1:3" ht="15.6" x14ac:dyDescent="0.3">
      <c r="A17" s="68" t="s">
        <v>229</v>
      </c>
      <c r="B17" s="82">
        <f>B16</f>
        <v>2622.97</v>
      </c>
      <c r="C17" s="82"/>
    </row>
    <row r="18" spans="1:3" ht="31.5" customHeight="1" x14ac:dyDescent="0.3">
      <c r="A18" s="101" t="s">
        <v>230</v>
      </c>
      <c r="B18" s="102"/>
      <c r="C18" s="103"/>
    </row>
    <row r="19" spans="1:3" ht="15.6" x14ac:dyDescent="0.3">
      <c r="A19" s="83" t="s">
        <v>66</v>
      </c>
      <c r="B19" s="100">
        <v>276172.19</v>
      </c>
      <c r="C19" s="85"/>
    </row>
    <row r="20" spans="1:3" ht="15.6" x14ac:dyDescent="0.3">
      <c r="A20" s="68" t="s">
        <v>231</v>
      </c>
      <c r="B20" s="82">
        <f>B19</f>
        <v>276172.19</v>
      </c>
      <c r="C20" s="82"/>
    </row>
    <row r="21" spans="1:3" ht="33" customHeight="1" x14ac:dyDescent="0.3">
      <c r="A21" s="98" t="s">
        <v>265</v>
      </c>
      <c r="B21" s="97"/>
      <c r="C21" s="104"/>
    </row>
    <row r="22" spans="1:3" ht="15.6" x14ac:dyDescent="0.3">
      <c r="A22" s="83" t="s">
        <v>66</v>
      </c>
      <c r="B22" s="105">
        <v>187184.43</v>
      </c>
      <c r="C22" s="106"/>
    </row>
    <row r="23" spans="1:3" ht="15.6" x14ac:dyDescent="0.3">
      <c r="A23" s="68" t="s">
        <v>232</v>
      </c>
      <c r="B23" s="107">
        <f>B22</f>
        <v>187184.43</v>
      </c>
      <c r="C23" s="107"/>
    </row>
    <row r="24" spans="1:3" ht="35.25" customHeight="1" x14ac:dyDescent="0.3">
      <c r="A24" s="108" t="s">
        <v>233</v>
      </c>
      <c r="B24" s="109"/>
      <c r="C24" s="86"/>
    </row>
    <row r="25" spans="1:3" ht="15.6" x14ac:dyDescent="0.3">
      <c r="A25" s="68" t="s">
        <v>66</v>
      </c>
      <c r="B25" s="109">
        <v>701651.66</v>
      </c>
      <c r="C25" s="86"/>
    </row>
    <row r="26" spans="1:3" ht="15.6" x14ac:dyDescent="0.3">
      <c r="A26" s="68" t="s">
        <v>234</v>
      </c>
      <c r="B26" s="86">
        <f>B25</f>
        <v>701651.66</v>
      </c>
      <c r="C26" s="86"/>
    </row>
    <row r="27" spans="1:3" ht="62.25" customHeight="1" x14ac:dyDescent="0.3">
      <c r="A27" s="76" t="s">
        <v>235</v>
      </c>
      <c r="B27" s="86"/>
      <c r="C27" s="104"/>
    </row>
    <row r="28" spans="1:3" ht="15.6" x14ac:dyDescent="0.3">
      <c r="A28" s="68" t="s">
        <v>66</v>
      </c>
      <c r="B28" s="109">
        <v>47850</v>
      </c>
      <c r="C28" s="110"/>
    </row>
    <row r="29" spans="1:3" ht="15.6" x14ac:dyDescent="0.3">
      <c r="A29" s="68" t="s">
        <v>236</v>
      </c>
      <c r="B29" s="86">
        <f>B28</f>
        <v>47850</v>
      </c>
      <c r="C29" s="86"/>
    </row>
    <row r="30" spans="1:3" ht="35.25" customHeight="1" x14ac:dyDescent="0.3">
      <c r="A30" s="108" t="s">
        <v>237</v>
      </c>
      <c r="B30" s="109"/>
      <c r="C30" s="104"/>
    </row>
    <row r="31" spans="1:3" ht="15.6" x14ac:dyDescent="0.3">
      <c r="A31" s="68" t="s">
        <v>80</v>
      </c>
      <c r="B31" s="109">
        <v>3169.37</v>
      </c>
      <c r="C31" s="104"/>
    </row>
    <row r="32" spans="1:3" ht="15.6" x14ac:dyDescent="0.3">
      <c r="A32" s="68" t="s">
        <v>81</v>
      </c>
      <c r="B32" s="109">
        <v>4436.34</v>
      </c>
      <c r="C32" s="104"/>
    </row>
    <row r="33" spans="1:3" ht="15.6" x14ac:dyDescent="0.3">
      <c r="A33" s="68" t="s">
        <v>170</v>
      </c>
      <c r="B33" s="109">
        <v>29765.27</v>
      </c>
      <c r="C33" s="104">
        <v>17200</v>
      </c>
    </row>
    <row r="34" spans="1:3" ht="15.6" x14ac:dyDescent="0.3">
      <c r="A34" s="83" t="s">
        <v>86</v>
      </c>
      <c r="B34" s="109">
        <v>33114.86</v>
      </c>
      <c r="C34" s="104"/>
    </row>
    <row r="35" spans="1:3" ht="15.6" x14ac:dyDescent="0.3">
      <c r="A35" s="68" t="s">
        <v>169</v>
      </c>
      <c r="B35" s="109">
        <v>14087</v>
      </c>
      <c r="C35" s="104">
        <v>13800</v>
      </c>
    </row>
    <row r="36" spans="1:3" ht="15.6" x14ac:dyDescent="0.3">
      <c r="A36" s="68" t="s">
        <v>83</v>
      </c>
      <c r="B36" s="109">
        <v>15218.54</v>
      </c>
      <c r="C36" s="104"/>
    </row>
    <row r="37" spans="1:3" ht="15.6" x14ac:dyDescent="0.3">
      <c r="A37" s="68" t="s">
        <v>56</v>
      </c>
      <c r="B37" s="109">
        <v>930</v>
      </c>
      <c r="C37" s="104"/>
    </row>
    <row r="38" spans="1:3" ht="31.2" x14ac:dyDescent="0.3">
      <c r="A38" s="68" t="s">
        <v>85</v>
      </c>
      <c r="B38" s="109">
        <v>19654.72</v>
      </c>
      <c r="C38" s="104">
        <v>15000</v>
      </c>
    </row>
    <row r="39" spans="1:3" ht="15.6" x14ac:dyDescent="0.3">
      <c r="A39" s="68" t="s">
        <v>238</v>
      </c>
      <c r="B39" s="86">
        <f>SUM(B31:B38)</f>
        <v>120376.1</v>
      </c>
      <c r="C39" s="86">
        <f>SUM(C31:C38)</f>
        <v>46000</v>
      </c>
    </row>
    <row r="40" spans="1:3" ht="22.5" customHeight="1" x14ac:dyDescent="0.3">
      <c r="A40" s="108" t="s">
        <v>239</v>
      </c>
      <c r="B40" s="109"/>
      <c r="C40" s="104"/>
    </row>
    <row r="41" spans="1:3" ht="15.6" x14ac:dyDescent="0.3">
      <c r="A41" s="111" t="s">
        <v>90</v>
      </c>
      <c r="B41" s="109">
        <v>20258.5</v>
      </c>
      <c r="C41" s="104"/>
    </row>
    <row r="42" spans="1:3" ht="15.6" x14ac:dyDescent="0.3">
      <c r="A42" s="68" t="s">
        <v>240</v>
      </c>
      <c r="B42" s="87">
        <f>B41</f>
        <v>20258.5</v>
      </c>
      <c r="C42" s="87"/>
    </row>
    <row r="43" spans="1:3" ht="37.5" customHeight="1" x14ac:dyDescent="0.3">
      <c r="A43" s="108" t="s">
        <v>241</v>
      </c>
      <c r="B43" s="109"/>
      <c r="C43" s="104"/>
    </row>
    <row r="44" spans="1:3" ht="15.6" x14ac:dyDescent="0.3">
      <c r="A44" s="68" t="s">
        <v>171</v>
      </c>
      <c r="B44" s="109">
        <v>9075.06</v>
      </c>
      <c r="C44" s="104"/>
    </row>
    <row r="45" spans="1:3" ht="15.6" x14ac:dyDescent="0.3">
      <c r="A45" s="68" t="s">
        <v>172</v>
      </c>
      <c r="B45" s="109">
        <v>2773.27</v>
      </c>
      <c r="C45" s="104"/>
    </row>
    <row r="46" spans="1:3" ht="15.6" x14ac:dyDescent="0.3">
      <c r="A46" s="68" t="s">
        <v>173</v>
      </c>
      <c r="B46" s="109">
        <v>9335.23</v>
      </c>
      <c r="C46" s="104"/>
    </row>
    <row r="47" spans="1:3" ht="15.6" x14ac:dyDescent="0.3">
      <c r="A47" s="68" t="s">
        <v>174</v>
      </c>
      <c r="B47" s="109">
        <v>8665.2000000000007</v>
      </c>
      <c r="C47" s="104"/>
    </row>
    <row r="48" spans="1:3" ht="15.6" x14ac:dyDescent="0.3">
      <c r="A48" s="68" t="s">
        <v>175</v>
      </c>
      <c r="B48" s="109">
        <v>5170.17</v>
      </c>
      <c r="C48" s="104"/>
    </row>
    <row r="49" spans="1:3" ht="15.6" x14ac:dyDescent="0.3">
      <c r="A49" s="68" t="s">
        <v>176</v>
      </c>
      <c r="B49" s="109">
        <v>3586.11</v>
      </c>
      <c r="C49" s="104"/>
    </row>
    <row r="50" spans="1:3" ht="15.6" x14ac:dyDescent="0.3">
      <c r="A50" s="68" t="s">
        <v>177</v>
      </c>
      <c r="B50" s="109">
        <v>5215.03</v>
      </c>
      <c r="C50" s="104"/>
    </row>
    <row r="51" spans="1:3" ht="15.6" x14ac:dyDescent="0.3">
      <c r="A51" s="68" t="s">
        <v>178</v>
      </c>
      <c r="B51" s="109">
        <v>11534.6</v>
      </c>
      <c r="C51" s="104"/>
    </row>
    <row r="52" spans="1:3" ht="15.6" x14ac:dyDescent="0.3">
      <c r="A52" s="68" t="s">
        <v>179</v>
      </c>
      <c r="B52" s="109">
        <v>6728.46</v>
      </c>
      <c r="C52" s="104"/>
    </row>
    <row r="53" spans="1:3" ht="15.6" x14ac:dyDescent="0.3">
      <c r="A53" s="68" t="s">
        <v>180</v>
      </c>
      <c r="B53" s="109">
        <v>1275.82</v>
      </c>
      <c r="C53" s="104"/>
    </row>
    <row r="54" spans="1:3" ht="15.6" x14ac:dyDescent="0.3">
      <c r="A54" s="68" t="s">
        <v>181</v>
      </c>
      <c r="B54" s="109">
        <v>4814.8900000000003</v>
      </c>
      <c r="C54" s="104"/>
    </row>
    <row r="55" spans="1:3" ht="15.6" x14ac:dyDescent="0.3">
      <c r="A55" s="68" t="s">
        <v>182</v>
      </c>
      <c r="B55" s="109">
        <v>15861.49</v>
      </c>
      <c r="C55" s="104"/>
    </row>
    <row r="56" spans="1:3" ht="15.6" x14ac:dyDescent="0.3">
      <c r="A56" s="68" t="s">
        <v>183</v>
      </c>
      <c r="B56" s="109">
        <v>4640.72</v>
      </c>
      <c r="C56" s="104"/>
    </row>
    <row r="57" spans="1:3" ht="15.6" x14ac:dyDescent="0.3">
      <c r="A57" s="68" t="s">
        <v>184</v>
      </c>
      <c r="B57" s="109">
        <v>5534.72</v>
      </c>
      <c r="C57" s="104"/>
    </row>
    <row r="58" spans="1:3" ht="15.6" x14ac:dyDescent="0.3">
      <c r="A58" s="68" t="s">
        <v>185</v>
      </c>
      <c r="B58" s="109">
        <v>9864.93</v>
      </c>
      <c r="C58" s="104"/>
    </row>
    <row r="59" spans="1:3" ht="15.6" x14ac:dyDescent="0.3">
      <c r="A59" s="68" t="s">
        <v>186</v>
      </c>
      <c r="B59" s="109">
        <v>10552.51</v>
      </c>
      <c r="C59" s="104"/>
    </row>
    <row r="60" spans="1:3" ht="15.6" x14ac:dyDescent="0.3">
      <c r="A60" s="68" t="s">
        <v>187</v>
      </c>
      <c r="B60" s="109">
        <v>7717.62</v>
      </c>
      <c r="C60" s="104"/>
    </row>
    <row r="61" spans="1:3" ht="15.6" x14ac:dyDescent="0.3">
      <c r="A61" s="68" t="s">
        <v>188</v>
      </c>
      <c r="B61" s="109">
        <v>4769.41</v>
      </c>
      <c r="C61" s="104"/>
    </row>
    <row r="62" spans="1:3" ht="15.6" x14ac:dyDescent="0.3">
      <c r="A62" s="68" t="s">
        <v>189</v>
      </c>
      <c r="B62" s="109">
        <v>4417.76</v>
      </c>
      <c r="C62" s="104"/>
    </row>
    <row r="63" spans="1:3" ht="15.6" x14ac:dyDescent="0.3">
      <c r="A63" s="68" t="s">
        <v>190</v>
      </c>
      <c r="B63" s="109">
        <v>5330.42</v>
      </c>
      <c r="C63" s="104"/>
    </row>
    <row r="64" spans="1:3" ht="15.6" x14ac:dyDescent="0.3">
      <c r="A64" s="68" t="s">
        <v>191</v>
      </c>
      <c r="B64" s="109">
        <v>5856.63</v>
      </c>
      <c r="C64" s="104"/>
    </row>
    <row r="65" spans="1:3" ht="15.6" x14ac:dyDescent="0.3">
      <c r="A65" s="68" t="s">
        <v>192</v>
      </c>
      <c r="B65" s="109">
        <v>7223.26</v>
      </c>
      <c r="C65" s="104"/>
    </row>
    <row r="66" spans="1:3" ht="15.6" x14ac:dyDescent="0.3">
      <c r="A66" s="68" t="s">
        <v>193</v>
      </c>
      <c r="B66" s="109">
        <v>11184.29</v>
      </c>
      <c r="C66" s="104"/>
    </row>
    <row r="67" spans="1:3" ht="15.6" x14ac:dyDescent="0.3">
      <c r="A67" s="68" t="s">
        <v>194</v>
      </c>
      <c r="B67" s="109">
        <v>12059.72</v>
      </c>
      <c r="C67" s="104"/>
    </row>
    <row r="68" spans="1:3" ht="15.6" x14ac:dyDescent="0.3">
      <c r="A68" s="68" t="s">
        <v>195</v>
      </c>
      <c r="B68" s="109">
        <v>8364.42</v>
      </c>
      <c r="C68" s="104"/>
    </row>
    <row r="69" spans="1:3" ht="15.6" x14ac:dyDescent="0.3">
      <c r="A69" s="68" t="s">
        <v>196</v>
      </c>
      <c r="B69" s="109">
        <v>2467.9699999999998</v>
      </c>
      <c r="C69" s="104"/>
    </row>
    <row r="70" spans="1:3" ht="15.6" x14ac:dyDescent="0.3">
      <c r="A70" s="68" t="s">
        <v>197</v>
      </c>
      <c r="B70" s="109">
        <v>3997.46</v>
      </c>
      <c r="C70" s="104"/>
    </row>
    <row r="71" spans="1:3" ht="15.6" x14ac:dyDescent="0.3">
      <c r="A71" s="68" t="s">
        <v>198</v>
      </c>
      <c r="B71" s="109">
        <v>6462.57</v>
      </c>
      <c r="C71" s="104"/>
    </row>
    <row r="72" spans="1:3" ht="15.6" x14ac:dyDescent="0.3">
      <c r="A72" s="68" t="s">
        <v>199</v>
      </c>
      <c r="B72" s="109">
        <v>8714.11</v>
      </c>
      <c r="C72" s="104"/>
    </row>
    <row r="73" spans="1:3" ht="15.6" x14ac:dyDescent="0.3">
      <c r="A73" s="68" t="s">
        <v>123</v>
      </c>
      <c r="B73" s="109">
        <v>866.22</v>
      </c>
      <c r="C73" s="104"/>
    </row>
    <row r="74" spans="1:3" ht="15.6" x14ac:dyDescent="0.3">
      <c r="A74" s="68" t="s">
        <v>124</v>
      </c>
      <c r="B74" s="109">
        <v>3721.61</v>
      </c>
      <c r="C74" s="104">
        <v>1505.95</v>
      </c>
    </row>
    <row r="75" spans="1:3" ht="15.6" x14ac:dyDescent="0.3">
      <c r="A75" s="68" t="s">
        <v>125</v>
      </c>
      <c r="B75" s="109">
        <v>2299.15</v>
      </c>
      <c r="C75" s="104"/>
    </row>
    <row r="76" spans="1:3" ht="15.6" x14ac:dyDescent="0.3">
      <c r="A76" s="68" t="s">
        <v>126</v>
      </c>
      <c r="B76" s="109">
        <v>1971.41</v>
      </c>
      <c r="C76" s="104"/>
    </row>
    <row r="77" spans="1:3" ht="15.6" x14ac:dyDescent="0.3">
      <c r="A77" s="68" t="s">
        <v>200</v>
      </c>
      <c r="B77" s="109">
        <v>2637.38</v>
      </c>
      <c r="C77" s="104"/>
    </row>
    <row r="78" spans="1:3" ht="15.6" x14ac:dyDescent="0.3">
      <c r="A78" s="68" t="s">
        <v>128</v>
      </c>
      <c r="B78" s="109">
        <v>8303.7000000000007</v>
      </c>
      <c r="C78" s="112"/>
    </row>
    <row r="79" spans="1:3" ht="15.6" x14ac:dyDescent="0.3">
      <c r="A79" s="68" t="s">
        <v>142</v>
      </c>
      <c r="B79" s="109">
        <v>740.48</v>
      </c>
      <c r="C79" s="112"/>
    </row>
    <row r="80" spans="1:3" ht="15.6" x14ac:dyDescent="0.3">
      <c r="A80" s="68" t="s">
        <v>201</v>
      </c>
      <c r="B80" s="109">
        <v>2638.63</v>
      </c>
      <c r="C80" s="104"/>
    </row>
    <row r="81" spans="1:3" ht="15.6" x14ac:dyDescent="0.3">
      <c r="A81" s="68" t="s">
        <v>130</v>
      </c>
      <c r="B81" s="109">
        <v>8985.51</v>
      </c>
      <c r="C81" s="104">
        <v>6132.47</v>
      </c>
    </row>
    <row r="82" spans="1:3" ht="15.6" x14ac:dyDescent="0.3">
      <c r="A82" s="68" t="s">
        <v>131</v>
      </c>
      <c r="B82" s="109">
        <v>1491.91</v>
      </c>
      <c r="C82" s="104"/>
    </row>
    <row r="83" spans="1:3" ht="15.6" x14ac:dyDescent="0.3">
      <c r="A83" s="68" t="s">
        <v>203</v>
      </c>
      <c r="B83" s="109">
        <v>2610.8000000000002</v>
      </c>
      <c r="C83" s="104">
        <v>2037.06</v>
      </c>
    </row>
    <row r="84" spans="1:3" ht="15.6" x14ac:dyDescent="0.3">
      <c r="A84" s="68" t="s">
        <v>133</v>
      </c>
      <c r="B84" s="109">
        <v>6204.61</v>
      </c>
      <c r="C84" s="104">
        <v>2806</v>
      </c>
    </row>
    <row r="85" spans="1:3" ht="15.6" x14ac:dyDescent="0.3">
      <c r="A85" s="68" t="s">
        <v>204</v>
      </c>
      <c r="B85" s="109">
        <v>17960.759999999998</v>
      </c>
      <c r="C85" s="104">
        <v>2024.2</v>
      </c>
    </row>
    <row r="86" spans="1:3" ht="15.6" x14ac:dyDescent="0.3">
      <c r="A86" s="68" t="s">
        <v>205</v>
      </c>
      <c r="B86" s="109">
        <v>2718.1</v>
      </c>
      <c r="C86" s="104">
        <v>861.58</v>
      </c>
    </row>
    <row r="87" spans="1:3" ht="15.6" x14ac:dyDescent="0.3">
      <c r="A87" s="68" t="s">
        <v>136</v>
      </c>
      <c r="B87" s="109">
        <v>9093.7000000000007</v>
      </c>
      <c r="C87" s="104">
        <v>454.75</v>
      </c>
    </row>
    <row r="88" spans="1:3" ht="15.6" x14ac:dyDescent="0.3">
      <c r="A88" s="68" t="s">
        <v>206</v>
      </c>
      <c r="B88" s="109">
        <v>4971.7299999999996</v>
      </c>
      <c r="C88" s="104">
        <v>2296.2600000000002</v>
      </c>
    </row>
    <row r="89" spans="1:3" ht="15.6" x14ac:dyDescent="0.3">
      <c r="A89" s="68" t="s">
        <v>207</v>
      </c>
      <c r="B89" s="109">
        <v>2197.9899999999998</v>
      </c>
      <c r="C89" s="104">
        <v>1208.6500000000001</v>
      </c>
    </row>
    <row r="90" spans="1:3" ht="26.25" customHeight="1" x14ac:dyDescent="0.3">
      <c r="A90" s="71" t="s">
        <v>141</v>
      </c>
      <c r="B90" s="109">
        <v>930.37</v>
      </c>
      <c r="C90" s="104"/>
    </row>
    <row r="91" spans="1:3" ht="15.6" x14ac:dyDescent="0.3">
      <c r="A91" s="71" t="s">
        <v>208</v>
      </c>
      <c r="B91" s="109">
        <v>7410.55</v>
      </c>
      <c r="C91" s="104"/>
    </row>
    <row r="92" spans="1:3" ht="15.6" x14ac:dyDescent="0.3">
      <c r="A92" s="68" t="s">
        <v>139</v>
      </c>
      <c r="B92" s="109">
        <v>12057.19</v>
      </c>
      <c r="C92" s="104">
        <v>9373.42</v>
      </c>
    </row>
    <row r="93" spans="1:3" ht="15.6" x14ac:dyDescent="0.3">
      <c r="A93" s="68" t="s">
        <v>143</v>
      </c>
      <c r="B93" s="109">
        <v>23989.82</v>
      </c>
      <c r="C93" s="104"/>
    </row>
    <row r="94" spans="1:3" ht="15.6" x14ac:dyDescent="0.3">
      <c r="A94" s="61" t="s">
        <v>144</v>
      </c>
      <c r="B94" s="109">
        <v>9923.35</v>
      </c>
      <c r="C94" s="104"/>
    </row>
    <row r="95" spans="1:3" ht="15.6" x14ac:dyDescent="0.3">
      <c r="A95" s="61" t="s">
        <v>145</v>
      </c>
      <c r="B95" s="109">
        <v>1213.72</v>
      </c>
      <c r="C95" s="104"/>
    </row>
    <row r="96" spans="1:3" ht="15.6" x14ac:dyDescent="0.3">
      <c r="A96" s="68" t="s">
        <v>146</v>
      </c>
      <c r="B96" s="109">
        <v>35</v>
      </c>
      <c r="C96" s="104"/>
    </row>
    <row r="97" spans="1:3" ht="15.6" x14ac:dyDescent="0.3">
      <c r="A97" s="61" t="s">
        <v>147</v>
      </c>
      <c r="B97" s="109">
        <v>3743.27</v>
      </c>
      <c r="C97" s="109"/>
    </row>
    <row r="98" spans="1:3" ht="15.6" x14ac:dyDescent="0.3">
      <c r="A98" s="61" t="s">
        <v>148</v>
      </c>
      <c r="B98" s="109">
        <v>4107.6099999999997</v>
      </c>
      <c r="C98" s="86"/>
    </row>
    <row r="99" spans="1:3" ht="15.6" x14ac:dyDescent="0.3">
      <c r="A99" s="68" t="s">
        <v>242</v>
      </c>
      <c r="B99" s="86">
        <f>SUM(B44:B98)</f>
        <v>346018.41999999993</v>
      </c>
      <c r="C99" s="86">
        <f>SUM(C44:C98)</f>
        <v>28700.340000000004</v>
      </c>
    </row>
    <row r="100" spans="1:3" ht="37.5" customHeight="1" x14ac:dyDescent="0.3">
      <c r="A100" s="113" t="s">
        <v>243</v>
      </c>
      <c r="B100" s="109"/>
      <c r="C100" s="86"/>
    </row>
    <row r="101" spans="1:3" ht="15.6" x14ac:dyDescent="0.3">
      <c r="A101" s="61" t="s">
        <v>154</v>
      </c>
      <c r="B101" s="129">
        <v>16588.36</v>
      </c>
      <c r="C101" s="104"/>
    </row>
    <row r="102" spans="1:3" ht="15.6" x14ac:dyDescent="0.3">
      <c r="A102" s="61" t="s">
        <v>155</v>
      </c>
      <c r="B102" s="129">
        <v>17068.830000000002</v>
      </c>
      <c r="C102" s="104"/>
    </row>
    <row r="103" spans="1:3" ht="15.6" x14ac:dyDescent="0.3">
      <c r="A103" s="114" t="s">
        <v>244</v>
      </c>
      <c r="B103" s="109">
        <v>8777.1200000000008</v>
      </c>
      <c r="C103" s="104"/>
    </row>
    <row r="104" spans="1:3" ht="15.6" x14ac:dyDescent="0.3">
      <c r="A104" s="61" t="s">
        <v>245</v>
      </c>
      <c r="B104" s="86">
        <f>SUM(B101:B103)</f>
        <v>42434.310000000005</v>
      </c>
      <c r="C104" s="86"/>
    </row>
    <row r="105" spans="1:3" ht="36.75" customHeight="1" x14ac:dyDescent="0.3">
      <c r="A105" s="76" t="s">
        <v>266</v>
      </c>
      <c r="B105" s="109"/>
      <c r="C105" s="87"/>
    </row>
    <row r="106" spans="1:3" ht="15.6" x14ac:dyDescent="0.3">
      <c r="A106" s="61" t="s">
        <v>158</v>
      </c>
      <c r="B106" s="126">
        <v>12462.36</v>
      </c>
      <c r="C106" s="87"/>
    </row>
    <row r="107" spans="1:3" ht="15.6" x14ac:dyDescent="0.3">
      <c r="A107" s="61" t="s">
        <v>246</v>
      </c>
      <c r="B107" s="87">
        <f>B106</f>
        <v>12462.36</v>
      </c>
      <c r="C107" s="87"/>
    </row>
    <row r="108" spans="1:3" ht="15.6" x14ac:dyDescent="0.3">
      <c r="A108" s="88" t="s">
        <v>247</v>
      </c>
      <c r="B108" s="87">
        <f>B17+B20+B23+B26+B29+B39+B42+B99+B104+B107</f>
        <v>1757030.9400000002</v>
      </c>
      <c r="C108" s="87">
        <f>C17+C20+C23+C26+C29+C39+C42+C99+C104+C107</f>
        <v>74700.34</v>
      </c>
    </row>
    <row r="109" spans="1:3" ht="15.6" x14ac:dyDescent="0.3">
      <c r="A109" s="80"/>
      <c r="B109" s="133"/>
      <c r="C109" s="133"/>
    </row>
    <row r="110" spans="1:3" ht="15.6" x14ac:dyDescent="0.3">
      <c r="A110" s="80"/>
      <c r="B110" s="133"/>
      <c r="C110" s="133"/>
    </row>
    <row r="111" spans="1:3" ht="14.4" x14ac:dyDescent="0.3">
      <c r="A111" s="135" t="s">
        <v>261</v>
      </c>
      <c r="B111" s="135"/>
      <c r="C111" s="135"/>
    </row>
    <row r="113" spans="1:3" ht="14.4" x14ac:dyDescent="0.3">
      <c r="A113" s="163" t="s">
        <v>212</v>
      </c>
      <c r="B113" s="163" t="s">
        <v>228</v>
      </c>
      <c r="C113" s="176" t="s">
        <v>38</v>
      </c>
    </row>
    <row r="114" spans="1:3" ht="14.4" x14ac:dyDescent="0.3">
      <c r="A114" s="164"/>
      <c r="B114" s="164"/>
      <c r="C114" s="176"/>
    </row>
    <row r="115" spans="1:3" ht="14.4" x14ac:dyDescent="0.3">
      <c r="A115" s="174"/>
      <c r="B115" s="175"/>
      <c r="C115" s="176"/>
    </row>
    <row r="116" spans="1:3" ht="27.6" x14ac:dyDescent="0.3">
      <c r="A116" s="76" t="s">
        <v>248</v>
      </c>
      <c r="B116" s="115"/>
      <c r="C116" s="103"/>
    </row>
    <row r="117" spans="1:3" ht="15.6" x14ac:dyDescent="0.3">
      <c r="A117" s="116" t="s">
        <v>66</v>
      </c>
      <c r="B117" s="117">
        <f>B118+B119</f>
        <v>34551.4</v>
      </c>
      <c r="C117" s="117"/>
    </row>
    <row r="118" spans="1:3" ht="15.6" x14ac:dyDescent="0.3">
      <c r="A118" s="118" t="s">
        <v>249</v>
      </c>
      <c r="B118" s="84">
        <v>3261.87</v>
      </c>
      <c r="C118" s="103"/>
    </row>
    <row r="119" spans="1:3" ht="31.2" x14ac:dyDescent="0.3">
      <c r="A119" s="119" t="s">
        <v>250</v>
      </c>
      <c r="B119" s="84">
        <v>31289.53</v>
      </c>
      <c r="C119" s="103"/>
    </row>
    <row r="120" spans="1:3" ht="15.6" x14ac:dyDescent="0.3">
      <c r="A120" s="127" t="s">
        <v>50</v>
      </c>
      <c r="B120" s="117">
        <v>291.02999999999997</v>
      </c>
      <c r="C120" s="128"/>
    </row>
    <row r="121" spans="1:3" ht="15.6" x14ac:dyDescent="0.3">
      <c r="A121" s="120" t="s">
        <v>251</v>
      </c>
      <c r="B121" s="117">
        <f>B117+B120</f>
        <v>34842.43</v>
      </c>
      <c r="C121" s="117"/>
    </row>
    <row r="122" spans="1:3" ht="61.5" customHeight="1" x14ac:dyDescent="0.3">
      <c r="A122" s="98" t="s">
        <v>252</v>
      </c>
      <c r="B122" s="117"/>
      <c r="C122" s="82"/>
    </row>
    <row r="123" spans="1:3" ht="15.6" x14ac:dyDescent="0.3">
      <c r="A123" s="120" t="s">
        <v>66</v>
      </c>
      <c r="B123" s="84">
        <v>208300.22999999998</v>
      </c>
      <c r="C123" s="82"/>
    </row>
    <row r="124" spans="1:3" ht="15.6" x14ac:dyDescent="0.3">
      <c r="A124" s="121" t="s">
        <v>253</v>
      </c>
      <c r="B124" s="117">
        <f>B123</f>
        <v>208300.22999999998</v>
      </c>
      <c r="C124" s="117"/>
    </row>
    <row r="125" spans="1:3" ht="15.6" x14ac:dyDescent="0.3">
      <c r="A125" s="122" t="s">
        <v>79</v>
      </c>
      <c r="B125" s="123"/>
      <c r="C125" s="123"/>
    </row>
    <row r="126" spans="1:3" ht="15.6" x14ac:dyDescent="0.3">
      <c r="A126" s="124" t="s">
        <v>80</v>
      </c>
      <c r="B126" s="104">
        <v>2171.85</v>
      </c>
      <c r="C126" s="104"/>
    </row>
    <row r="127" spans="1:3" ht="15.6" x14ac:dyDescent="0.3">
      <c r="A127" s="124" t="s">
        <v>81</v>
      </c>
      <c r="B127" s="104">
        <v>2294.63</v>
      </c>
      <c r="C127" s="104"/>
    </row>
    <row r="128" spans="1:3" ht="15.6" x14ac:dyDescent="0.3">
      <c r="A128" s="124" t="s">
        <v>82</v>
      </c>
      <c r="B128" s="104">
        <v>5809.41</v>
      </c>
      <c r="C128" s="104"/>
    </row>
    <row r="129" spans="1:3" ht="15.6" x14ac:dyDescent="0.3">
      <c r="A129" s="124" t="s">
        <v>83</v>
      </c>
      <c r="B129" s="104">
        <v>782.69</v>
      </c>
      <c r="C129" s="104"/>
    </row>
    <row r="130" spans="1:3" ht="15.6" x14ac:dyDescent="0.3">
      <c r="A130" s="124" t="s">
        <v>169</v>
      </c>
      <c r="B130" s="104">
        <v>2430.8200000000002</v>
      </c>
      <c r="C130" s="104"/>
    </row>
    <row r="131" spans="1:3" ht="15.6" x14ac:dyDescent="0.3">
      <c r="A131" s="124" t="s">
        <v>56</v>
      </c>
      <c r="B131" s="104">
        <v>302.87</v>
      </c>
      <c r="C131" s="104"/>
    </row>
    <row r="132" spans="1:3" ht="31.2" x14ac:dyDescent="0.3">
      <c r="A132" s="125" t="s">
        <v>85</v>
      </c>
      <c r="B132" s="104">
        <v>8979.3700000000008</v>
      </c>
      <c r="C132" s="104"/>
    </row>
    <row r="133" spans="1:3" ht="15.6" x14ac:dyDescent="0.3">
      <c r="A133" s="124" t="s">
        <v>86</v>
      </c>
      <c r="B133" s="104">
        <v>3389.8</v>
      </c>
      <c r="C133" s="104"/>
    </row>
    <row r="134" spans="1:3" ht="15.6" x14ac:dyDescent="0.3">
      <c r="A134" s="124" t="s">
        <v>170</v>
      </c>
      <c r="B134" s="104">
        <v>1209.5999999999999</v>
      </c>
      <c r="C134" s="104"/>
    </row>
    <row r="135" spans="1:3" ht="15.6" x14ac:dyDescent="0.3">
      <c r="A135" s="88" t="s">
        <v>254</v>
      </c>
      <c r="B135" s="87">
        <f>SUM(B126:B134)</f>
        <v>27371.039999999997</v>
      </c>
      <c r="C135" s="87"/>
    </row>
    <row r="136" spans="1:3" ht="21" customHeight="1" x14ac:dyDescent="0.3">
      <c r="A136" s="90" t="s">
        <v>89</v>
      </c>
      <c r="B136" s="104"/>
      <c r="C136" s="104"/>
    </row>
    <row r="137" spans="1:3" ht="15.6" x14ac:dyDescent="0.3">
      <c r="A137" s="124" t="s">
        <v>90</v>
      </c>
      <c r="B137" s="112">
        <v>35718.75</v>
      </c>
      <c r="C137" s="104"/>
    </row>
    <row r="138" spans="1:3" ht="15.6" x14ac:dyDescent="0.3">
      <c r="A138" s="88" t="s">
        <v>255</v>
      </c>
      <c r="B138" s="87">
        <f>B137</f>
        <v>35718.75</v>
      </c>
      <c r="C138" s="87"/>
    </row>
    <row r="139" spans="1:3" ht="34.5" customHeight="1" x14ac:dyDescent="0.3">
      <c r="A139" s="90" t="s">
        <v>92</v>
      </c>
      <c r="B139" s="104"/>
      <c r="C139" s="104"/>
    </row>
    <row r="140" spans="1:3" ht="15.6" x14ac:dyDescent="0.3">
      <c r="A140" s="68" t="s">
        <v>171</v>
      </c>
      <c r="B140" s="109">
        <v>14381.5</v>
      </c>
      <c r="C140" s="104"/>
    </row>
    <row r="141" spans="1:3" ht="15.6" x14ac:dyDescent="0.3">
      <c r="A141" s="68" t="s">
        <v>172</v>
      </c>
      <c r="B141" s="109">
        <v>2139.21</v>
      </c>
      <c r="C141" s="104"/>
    </row>
    <row r="142" spans="1:3" ht="15.6" x14ac:dyDescent="0.3">
      <c r="A142" s="68" t="s">
        <v>173</v>
      </c>
      <c r="B142" s="109">
        <v>3669.67</v>
      </c>
      <c r="C142" s="104"/>
    </row>
    <row r="143" spans="1:3" ht="15.6" x14ac:dyDescent="0.3">
      <c r="A143" s="68" t="s">
        <v>174</v>
      </c>
      <c r="B143" s="109">
        <v>4811.05</v>
      </c>
      <c r="C143" s="104"/>
    </row>
    <row r="144" spans="1:3" ht="15.6" x14ac:dyDescent="0.3">
      <c r="A144" s="68" t="s">
        <v>175</v>
      </c>
      <c r="B144" s="109">
        <v>9601.3700000000008</v>
      </c>
      <c r="C144" s="104"/>
    </row>
    <row r="145" spans="1:3" ht="15.6" x14ac:dyDescent="0.3">
      <c r="A145" s="68" t="s">
        <v>176</v>
      </c>
      <c r="B145" s="109">
        <v>3853.03</v>
      </c>
      <c r="C145" s="104"/>
    </row>
    <row r="146" spans="1:3" ht="15.6" x14ac:dyDescent="0.3">
      <c r="A146" s="68" t="s">
        <v>177</v>
      </c>
      <c r="B146" s="109">
        <v>2937.57</v>
      </c>
      <c r="C146" s="104"/>
    </row>
    <row r="147" spans="1:3" ht="15.6" x14ac:dyDescent="0.3">
      <c r="A147" s="68" t="s">
        <v>178</v>
      </c>
      <c r="B147" s="109">
        <v>5182.78</v>
      </c>
      <c r="C147" s="104"/>
    </row>
    <row r="148" spans="1:3" ht="15.6" x14ac:dyDescent="0.3">
      <c r="A148" s="68" t="s">
        <v>179</v>
      </c>
      <c r="B148" s="109">
        <v>6875.22</v>
      </c>
      <c r="C148" s="104"/>
    </row>
    <row r="149" spans="1:3" ht="15.6" x14ac:dyDescent="0.3">
      <c r="A149" s="68" t="s">
        <v>180</v>
      </c>
      <c r="B149" s="109">
        <v>4209.76</v>
      </c>
      <c r="C149" s="104"/>
    </row>
    <row r="150" spans="1:3" ht="15.6" x14ac:dyDescent="0.3">
      <c r="A150" s="68" t="s">
        <v>181</v>
      </c>
      <c r="B150" s="109">
        <v>1792.53</v>
      </c>
      <c r="C150" s="104"/>
    </row>
    <row r="151" spans="1:3" ht="15.6" x14ac:dyDescent="0.3">
      <c r="A151" s="68" t="s">
        <v>182</v>
      </c>
      <c r="B151" s="109">
        <v>4456.33</v>
      </c>
      <c r="C151" s="104"/>
    </row>
    <row r="152" spans="1:3" ht="15.6" x14ac:dyDescent="0.3">
      <c r="A152" s="68" t="s">
        <v>183</v>
      </c>
      <c r="B152" s="109">
        <v>2061.44</v>
      </c>
      <c r="C152" s="104"/>
    </row>
    <row r="153" spans="1:3" ht="15.6" x14ac:dyDescent="0.3">
      <c r="A153" s="68" t="s">
        <v>184</v>
      </c>
      <c r="B153" s="109">
        <v>3783.59</v>
      </c>
      <c r="C153" s="104"/>
    </row>
    <row r="154" spans="1:3" ht="15.6" x14ac:dyDescent="0.3">
      <c r="A154" s="68" t="s">
        <v>185</v>
      </c>
      <c r="B154" s="109">
        <v>5707.44</v>
      </c>
      <c r="C154" s="104"/>
    </row>
    <row r="155" spans="1:3" ht="15.6" x14ac:dyDescent="0.3">
      <c r="A155" s="68" t="s">
        <v>186</v>
      </c>
      <c r="B155" s="109">
        <v>1978.34</v>
      </c>
      <c r="C155" s="104"/>
    </row>
    <row r="156" spans="1:3" ht="15.6" x14ac:dyDescent="0.3">
      <c r="A156" s="68" t="s">
        <v>187</v>
      </c>
      <c r="B156" s="109">
        <v>4463.0200000000004</v>
      </c>
      <c r="C156" s="104"/>
    </row>
    <row r="157" spans="1:3" ht="15.6" x14ac:dyDescent="0.3">
      <c r="A157" s="68" t="s">
        <v>188</v>
      </c>
      <c r="B157" s="109">
        <v>2345.52</v>
      </c>
      <c r="C157" s="104"/>
    </row>
    <row r="158" spans="1:3" ht="15.6" x14ac:dyDescent="0.3">
      <c r="A158" s="68" t="s">
        <v>189</v>
      </c>
      <c r="B158" s="109">
        <v>4480.83</v>
      </c>
      <c r="C158" s="104"/>
    </row>
    <row r="159" spans="1:3" ht="15.6" x14ac:dyDescent="0.3">
      <c r="A159" s="68" t="s">
        <v>190</v>
      </c>
      <c r="B159" s="109">
        <v>7056.38</v>
      </c>
      <c r="C159" s="104"/>
    </row>
    <row r="160" spans="1:3" ht="15.6" x14ac:dyDescent="0.3">
      <c r="A160" s="68" t="s">
        <v>191</v>
      </c>
      <c r="B160" s="109">
        <v>3905.54</v>
      </c>
      <c r="C160" s="104"/>
    </row>
    <row r="161" spans="1:3" ht="15.6" x14ac:dyDescent="0.3">
      <c r="A161" s="68" t="s">
        <v>192</v>
      </c>
      <c r="B161" s="109">
        <v>3568.36</v>
      </c>
      <c r="C161" s="104"/>
    </row>
    <row r="162" spans="1:3" ht="15.6" x14ac:dyDescent="0.3">
      <c r="A162" s="68" t="s">
        <v>193</v>
      </c>
      <c r="B162" s="109">
        <v>6667.69</v>
      </c>
      <c r="C162" s="104"/>
    </row>
    <row r="163" spans="1:3" ht="15.6" x14ac:dyDescent="0.3">
      <c r="A163" s="68" t="s">
        <v>194</v>
      </c>
      <c r="B163" s="109">
        <v>8371.2000000000007</v>
      </c>
      <c r="C163" s="104"/>
    </row>
    <row r="164" spans="1:3" ht="15.6" x14ac:dyDescent="0.3">
      <c r="A164" s="68" t="s">
        <v>195</v>
      </c>
      <c r="B164" s="109">
        <v>2992.99</v>
      </c>
      <c r="C164" s="104"/>
    </row>
    <row r="165" spans="1:3" ht="15.6" x14ac:dyDescent="0.3">
      <c r="A165" s="68" t="s">
        <v>196</v>
      </c>
      <c r="B165" s="109">
        <v>4316.21</v>
      </c>
      <c r="C165" s="104"/>
    </row>
    <row r="166" spans="1:3" ht="15.6" x14ac:dyDescent="0.3">
      <c r="A166" s="68" t="s">
        <v>197</v>
      </c>
      <c r="B166" s="109">
        <v>3011.13</v>
      </c>
      <c r="C166" s="104"/>
    </row>
    <row r="167" spans="1:3" ht="15.6" x14ac:dyDescent="0.3">
      <c r="A167" s="68" t="s">
        <v>198</v>
      </c>
      <c r="B167" s="109">
        <v>6918.11</v>
      </c>
      <c r="C167" s="104"/>
    </row>
    <row r="168" spans="1:3" ht="15.6" x14ac:dyDescent="0.3">
      <c r="A168" s="68" t="s">
        <v>199</v>
      </c>
      <c r="B168" s="109">
        <v>1865.75</v>
      </c>
      <c r="C168" s="104"/>
    </row>
    <row r="169" spans="1:3" ht="15.6" x14ac:dyDescent="0.3">
      <c r="A169" s="68" t="s">
        <v>123</v>
      </c>
      <c r="B169" s="109">
        <v>5268.6</v>
      </c>
      <c r="C169" s="104"/>
    </row>
    <row r="170" spans="1:3" ht="15.6" x14ac:dyDescent="0.3">
      <c r="A170" s="68" t="s">
        <v>124</v>
      </c>
      <c r="B170" s="109">
        <v>6304.58</v>
      </c>
      <c r="C170" s="104"/>
    </row>
    <row r="171" spans="1:3" ht="15.6" x14ac:dyDescent="0.3">
      <c r="A171" s="68" t="s">
        <v>125</v>
      </c>
      <c r="B171" s="109">
        <v>16336.93</v>
      </c>
      <c r="C171" s="104"/>
    </row>
    <row r="172" spans="1:3" ht="15.6" x14ac:dyDescent="0.3">
      <c r="A172" s="68" t="s">
        <v>126</v>
      </c>
      <c r="B172" s="109">
        <v>11423.35</v>
      </c>
      <c r="C172" s="104"/>
    </row>
    <row r="173" spans="1:3" ht="15.6" x14ac:dyDescent="0.3">
      <c r="A173" s="68" t="s">
        <v>200</v>
      </c>
      <c r="B173" s="109">
        <v>6278.9</v>
      </c>
      <c r="C173" s="104"/>
    </row>
    <row r="174" spans="1:3" ht="15.6" x14ac:dyDescent="0.3">
      <c r="A174" s="68" t="s">
        <v>201</v>
      </c>
      <c r="B174" s="109">
        <v>4533.75</v>
      </c>
      <c r="C174" s="104"/>
    </row>
    <row r="175" spans="1:3" ht="15.6" x14ac:dyDescent="0.3">
      <c r="A175" s="68" t="s">
        <v>130</v>
      </c>
      <c r="B175" s="109">
        <v>7003.11</v>
      </c>
      <c r="C175" s="104"/>
    </row>
    <row r="176" spans="1:3" ht="15.6" x14ac:dyDescent="0.3">
      <c r="A176" s="68" t="s">
        <v>131</v>
      </c>
      <c r="B176" s="109">
        <v>6394.8</v>
      </c>
      <c r="C176" s="104"/>
    </row>
    <row r="177" spans="1:3" ht="15.6" x14ac:dyDescent="0.3">
      <c r="A177" s="68" t="s">
        <v>203</v>
      </c>
      <c r="B177" s="109">
        <v>18478.55</v>
      </c>
      <c r="C177" s="104"/>
    </row>
    <row r="178" spans="1:3" ht="15.6" x14ac:dyDescent="0.3">
      <c r="A178" s="68" t="s">
        <v>133</v>
      </c>
      <c r="B178" s="109">
        <v>5191.7700000000004</v>
      </c>
      <c r="C178" s="104"/>
    </row>
    <row r="179" spans="1:3" ht="15.6" x14ac:dyDescent="0.3">
      <c r="A179" s="68" t="s">
        <v>204</v>
      </c>
      <c r="B179" s="109">
        <v>22592.22</v>
      </c>
      <c r="C179" s="104"/>
    </row>
    <row r="180" spans="1:3" ht="15.6" x14ac:dyDescent="0.3">
      <c r="A180" s="68" t="s">
        <v>205</v>
      </c>
      <c r="B180" s="109">
        <v>9922.5499999999993</v>
      </c>
      <c r="C180" s="104"/>
    </row>
    <row r="181" spans="1:3" ht="15.6" x14ac:dyDescent="0.3">
      <c r="A181" s="68" t="s">
        <v>136</v>
      </c>
      <c r="B181" s="109">
        <v>8434.02</v>
      </c>
      <c r="C181" s="104"/>
    </row>
    <row r="182" spans="1:3" ht="15.6" x14ac:dyDescent="0.3">
      <c r="A182" s="68" t="s">
        <v>206</v>
      </c>
      <c r="B182" s="109">
        <v>7031.15</v>
      </c>
      <c r="C182" s="104"/>
    </row>
    <row r="183" spans="1:3" ht="15.6" x14ac:dyDescent="0.3">
      <c r="A183" s="68" t="s">
        <v>207</v>
      </c>
      <c r="B183" s="109">
        <v>11202.96</v>
      </c>
      <c r="C183" s="104"/>
    </row>
    <row r="184" spans="1:3" ht="15.6" x14ac:dyDescent="0.3">
      <c r="A184" s="68" t="s">
        <v>139</v>
      </c>
      <c r="B184" s="109">
        <v>4533.3100000000004</v>
      </c>
      <c r="C184" s="104"/>
    </row>
    <row r="185" spans="1:3" ht="15.6" x14ac:dyDescent="0.3">
      <c r="A185" s="68" t="s">
        <v>142</v>
      </c>
      <c r="B185" s="109">
        <v>4302.7700000000004</v>
      </c>
      <c r="C185" s="104"/>
    </row>
    <row r="186" spans="1:3" ht="15.6" x14ac:dyDescent="0.3">
      <c r="A186" s="68" t="s">
        <v>143</v>
      </c>
      <c r="B186" s="109">
        <v>9493.59</v>
      </c>
      <c r="C186" s="104"/>
    </row>
    <row r="187" spans="1:3" ht="15.6" x14ac:dyDescent="0.3">
      <c r="A187" s="61" t="s">
        <v>144</v>
      </c>
      <c r="B187" s="109">
        <v>1640.32</v>
      </c>
      <c r="C187" s="104"/>
    </row>
    <row r="188" spans="1:3" ht="15.6" x14ac:dyDescent="0.3">
      <c r="A188" s="68" t="s">
        <v>146</v>
      </c>
      <c r="B188" s="109">
        <v>3067.29</v>
      </c>
      <c r="C188" s="104"/>
    </row>
    <row r="189" spans="1:3" ht="15.6" x14ac:dyDescent="0.3">
      <c r="A189" s="68" t="s">
        <v>145</v>
      </c>
      <c r="B189" s="109">
        <v>7.01</v>
      </c>
      <c r="C189" s="104"/>
    </row>
    <row r="190" spans="1:3" ht="15.6" x14ac:dyDescent="0.3">
      <c r="A190" s="61" t="s">
        <v>147</v>
      </c>
      <c r="B190" s="109">
        <v>1588.91</v>
      </c>
      <c r="C190" s="104"/>
    </row>
    <row r="191" spans="1:3" ht="15.6" x14ac:dyDescent="0.3">
      <c r="A191" s="61" t="s">
        <v>148</v>
      </c>
      <c r="B191" s="109">
        <v>733.29</v>
      </c>
      <c r="C191" s="104"/>
    </row>
    <row r="192" spans="1:3" ht="15.6" x14ac:dyDescent="0.3">
      <c r="A192" s="88" t="s">
        <v>256</v>
      </c>
      <c r="B192" s="87">
        <f>SUM(B140:B191)</f>
        <v>309167.28999999998</v>
      </c>
      <c r="C192" s="87"/>
    </row>
    <row r="193" spans="1:3" ht="39.75" customHeight="1" x14ac:dyDescent="0.3">
      <c r="A193" s="90" t="s">
        <v>257</v>
      </c>
      <c r="B193" s="104"/>
      <c r="C193" s="104"/>
    </row>
    <row r="194" spans="1:3" ht="31.2" x14ac:dyDescent="0.3">
      <c r="A194" s="125" t="s">
        <v>258</v>
      </c>
      <c r="B194" s="104">
        <v>989805.43</v>
      </c>
      <c r="C194" s="104"/>
    </row>
    <row r="195" spans="1:3" ht="15.6" x14ac:dyDescent="0.3">
      <c r="A195" s="124" t="s">
        <v>66</v>
      </c>
      <c r="B195" s="104">
        <v>127869.51</v>
      </c>
      <c r="C195" s="104"/>
    </row>
    <row r="196" spans="1:3" ht="15.6" x14ac:dyDescent="0.3">
      <c r="A196" s="124" t="s">
        <v>262</v>
      </c>
      <c r="B196" s="104">
        <v>0</v>
      </c>
      <c r="C196" s="104"/>
    </row>
    <row r="197" spans="1:3" ht="15.6" x14ac:dyDescent="0.3">
      <c r="A197" s="124" t="s">
        <v>156</v>
      </c>
      <c r="B197" s="104">
        <v>2291.33</v>
      </c>
      <c r="C197" s="104"/>
    </row>
    <row r="198" spans="1:3" ht="15.6" x14ac:dyDescent="0.3">
      <c r="A198" s="124" t="s">
        <v>154</v>
      </c>
      <c r="B198" s="104">
        <v>8322.91</v>
      </c>
      <c r="C198" s="104"/>
    </row>
    <row r="199" spans="1:3" ht="15.6" x14ac:dyDescent="0.3">
      <c r="A199" s="124" t="s">
        <v>155</v>
      </c>
      <c r="B199" s="104">
        <v>0</v>
      </c>
      <c r="C199" s="104"/>
    </row>
    <row r="200" spans="1:3" ht="15.6" x14ac:dyDescent="0.3">
      <c r="A200" s="88" t="s">
        <v>259</v>
      </c>
      <c r="B200" s="87">
        <f>SUM(B194:B199)</f>
        <v>1128289.18</v>
      </c>
      <c r="C200" s="104"/>
    </row>
    <row r="201" spans="1:3" ht="15.6" x14ac:dyDescent="0.3">
      <c r="A201" s="88" t="s">
        <v>214</v>
      </c>
      <c r="B201" s="87">
        <f>B121+B124+B135+B138+B192+B200</f>
        <v>1743688.92</v>
      </c>
      <c r="C201" s="87"/>
    </row>
    <row r="203" spans="1:3" ht="14.4" x14ac:dyDescent="0.3">
      <c r="A203" s="177" t="s">
        <v>260</v>
      </c>
      <c r="B203" s="177"/>
      <c r="C203" s="177"/>
    </row>
    <row r="204" spans="1:3" ht="15.6" x14ac:dyDescent="0.3">
      <c r="A204" s="91"/>
      <c r="B204" s="92"/>
      <c r="C204" s="92"/>
    </row>
    <row r="205" spans="1:3" ht="14.4" x14ac:dyDescent="0.3">
      <c r="A205" s="163" t="s">
        <v>212</v>
      </c>
      <c r="B205" s="163" t="s">
        <v>228</v>
      </c>
      <c r="C205" s="176" t="s">
        <v>38</v>
      </c>
    </row>
    <row r="206" spans="1:3" ht="14.4" x14ac:dyDescent="0.3">
      <c r="A206" s="164"/>
      <c r="B206" s="164"/>
      <c r="C206" s="176"/>
    </row>
    <row r="207" spans="1:3" ht="14.4" x14ac:dyDescent="0.3">
      <c r="A207" s="174"/>
      <c r="B207" s="175"/>
      <c r="C207" s="176"/>
    </row>
    <row r="208" spans="1:3" ht="27.6" x14ac:dyDescent="0.3">
      <c r="A208" s="76" t="s">
        <v>213</v>
      </c>
      <c r="B208" s="90"/>
      <c r="C208" s="86"/>
    </row>
    <row r="209" spans="1:3" ht="15.6" x14ac:dyDescent="0.3">
      <c r="A209" s="83" t="s">
        <v>66</v>
      </c>
      <c r="B209" s="85">
        <f>6875000+728359.79</f>
        <v>7603359.79</v>
      </c>
      <c r="C209" s="84"/>
    </row>
    <row r="210" spans="1:3" ht="15.6" x14ac:dyDescent="0.3">
      <c r="A210" s="83" t="s">
        <v>56</v>
      </c>
      <c r="B210" s="85">
        <v>125000</v>
      </c>
      <c r="C210" s="84"/>
    </row>
    <row r="211" spans="1:3" ht="15.6" x14ac:dyDescent="0.3">
      <c r="A211" s="68" t="s">
        <v>215</v>
      </c>
      <c r="B211" s="82">
        <f>SUM(B209:B210)</f>
        <v>7728359.79</v>
      </c>
      <c r="C211" s="82"/>
    </row>
    <row r="212" spans="1:3" ht="41.4" x14ac:dyDescent="0.3">
      <c r="A212" s="76" t="s">
        <v>235</v>
      </c>
      <c r="B212" s="86"/>
      <c r="C212" s="104"/>
    </row>
    <row r="213" spans="1:3" ht="15.6" x14ac:dyDescent="0.3">
      <c r="A213" s="68" t="s">
        <v>66</v>
      </c>
      <c r="B213" s="109">
        <v>129000</v>
      </c>
      <c r="C213" s="110"/>
    </row>
    <row r="214" spans="1:3" ht="15.6" x14ac:dyDescent="0.3">
      <c r="A214" s="68" t="s">
        <v>236</v>
      </c>
      <c r="B214" s="86">
        <f>B213</f>
        <v>129000</v>
      </c>
      <c r="C214" s="86"/>
    </row>
    <row r="215" spans="1:3" ht="15.6" x14ac:dyDescent="0.3">
      <c r="A215" s="88" t="s">
        <v>214</v>
      </c>
      <c r="B215" s="87">
        <f>B211+B214</f>
        <v>7857359.79</v>
      </c>
      <c r="C215" s="87"/>
    </row>
  </sheetData>
  <mergeCells count="13">
    <mergeCell ref="A113:A115"/>
    <mergeCell ref="B113:B115"/>
    <mergeCell ref="C113:C115"/>
    <mergeCell ref="A203:C203"/>
    <mergeCell ref="A205:A207"/>
    <mergeCell ref="B205:B207"/>
    <mergeCell ref="C205:C207"/>
    <mergeCell ref="A111:C111"/>
    <mergeCell ref="A8:C8"/>
    <mergeCell ref="A10:C10"/>
    <mergeCell ref="A12:A14"/>
    <mergeCell ref="B12:B14"/>
    <mergeCell ref="C12:C1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 4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2023-01-19T11:08:45Z</cp:lastPrinted>
  <dcterms:created xsi:type="dcterms:W3CDTF">2022-06-15T06:26:45Z</dcterms:created>
  <dcterms:modified xsi:type="dcterms:W3CDTF">2023-06-16T05:10:40Z</dcterms:modified>
</cp:coreProperties>
</file>