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iste1\Desktop\TSP\"/>
    </mc:Choice>
  </mc:AlternateContent>
  <xr:revisionPtr revIDLastSave="0" documentId="8_{D6ABF0A8-AEA9-45CE-BE99-BCC33114441D}" xr6:coauthVersionLast="47" xr6:coauthVersionMax="47" xr10:uidLastSave="{00000000-0000-0000-0000-000000000000}"/>
  <bookViews>
    <workbookView xWindow="-108" yWindow="-108" windowWidth="23256" windowHeight="12576" tabRatio="629" activeTab="7" xr2:uid="{00000000-000D-0000-FFFF-FFFF00000000}"/>
  </bookViews>
  <sheets>
    <sheet name="01" sheetId="92" r:id="rId1"/>
    <sheet name="05" sheetId="129" r:id="rId2"/>
    <sheet name="06" sheetId="130" r:id="rId3"/>
    <sheet name="10" sheetId="101" r:id="rId4"/>
    <sheet name="11" sheetId="131" r:id="rId5"/>
    <sheet name="12" sheetId="128" r:id="rId6"/>
    <sheet name="13" sheetId="87" r:id="rId7"/>
    <sheet name="15" sheetId="106" r:id="rId8"/>
    <sheet name="Priemoniu vykdytoju kodai" sheetId="3" r:id="rId9"/>
  </sheets>
  <calcPr calcId="191029"/>
</workbook>
</file>

<file path=xl/calcChain.xml><?xml version="1.0" encoding="utf-8"?>
<calcChain xmlns="http://schemas.openxmlformats.org/spreadsheetml/2006/main">
  <c r="I75" i="92" l="1"/>
  <c r="I112" i="92" l="1"/>
  <c r="K95" i="106" l="1"/>
  <c r="J95" i="106"/>
  <c r="I95" i="106"/>
  <c r="K93" i="106"/>
  <c r="J93" i="106"/>
  <c r="I93" i="106"/>
  <c r="K79" i="106"/>
  <c r="J79" i="106"/>
  <c r="I79" i="106"/>
  <c r="K71" i="106"/>
  <c r="K72" i="106" s="1"/>
  <c r="J71" i="106"/>
  <c r="J72" i="106" s="1"/>
  <c r="I71" i="106"/>
  <c r="I72" i="106" s="1"/>
  <c r="K64" i="106"/>
  <c r="J64" i="106"/>
  <c r="I64" i="106"/>
  <c r="K59" i="106"/>
  <c r="J59" i="106"/>
  <c r="I59" i="106"/>
  <c r="K53" i="106"/>
  <c r="J53" i="106"/>
  <c r="I53" i="106"/>
  <c r="K49" i="106"/>
  <c r="J49" i="106"/>
  <c r="I49" i="106"/>
  <c r="K44" i="106"/>
  <c r="J44" i="106"/>
  <c r="I44" i="106"/>
  <c r="K38" i="106"/>
  <c r="J38" i="106"/>
  <c r="I38" i="106"/>
  <c r="K33" i="106"/>
  <c r="J33" i="106"/>
  <c r="I33" i="106"/>
  <c r="K27" i="106"/>
  <c r="J27" i="106"/>
  <c r="I27" i="106"/>
  <c r="K19" i="106"/>
  <c r="J19" i="106"/>
  <c r="I19" i="106"/>
  <c r="I65" i="106" s="1"/>
  <c r="I73" i="106" s="1"/>
  <c r="I74" i="106" s="1"/>
  <c r="K15" i="106"/>
  <c r="K65" i="106" s="1"/>
  <c r="J15" i="106"/>
  <c r="J65" i="106" s="1"/>
  <c r="J73" i="106" s="1"/>
  <c r="J74" i="106" s="1"/>
  <c r="I15" i="106"/>
  <c r="K73" i="106" l="1"/>
  <c r="K74" i="106" s="1"/>
  <c r="I118" i="87" l="1"/>
  <c r="K205" i="101"/>
  <c r="J205" i="101"/>
  <c r="I205" i="101"/>
  <c r="K199" i="101"/>
  <c r="J199" i="101"/>
  <c r="I199" i="101"/>
  <c r="K197" i="101"/>
  <c r="J197" i="101"/>
  <c r="I197" i="101"/>
  <c r="K194" i="101"/>
  <c r="J194" i="101"/>
  <c r="I194" i="101"/>
  <c r="K184" i="101"/>
  <c r="J184" i="101"/>
  <c r="I184" i="101"/>
  <c r="K180" i="101"/>
  <c r="J180" i="101"/>
  <c r="I180" i="101"/>
  <c r="K174" i="101"/>
  <c r="J174" i="101"/>
  <c r="I174" i="101"/>
  <c r="K169" i="101"/>
  <c r="J169" i="101"/>
  <c r="I169" i="101"/>
  <c r="K164" i="101"/>
  <c r="J164" i="101"/>
  <c r="I164" i="101"/>
  <c r="K138" i="101"/>
  <c r="J138" i="101"/>
  <c r="I138" i="101"/>
  <c r="P133" i="101"/>
  <c r="O133" i="101"/>
  <c r="N133" i="101"/>
  <c r="K120" i="101"/>
  <c r="J120" i="101"/>
  <c r="I120" i="101"/>
  <c r="K97" i="101"/>
  <c r="J97" i="101"/>
  <c r="I97" i="101"/>
  <c r="K94" i="101"/>
  <c r="J94" i="101"/>
  <c r="I94" i="101"/>
  <c r="K88" i="101"/>
  <c r="J88" i="101"/>
  <c r="I88" i="101"/>
  <c r="K86" i="101"/>
  <c r="J86" i="101"/>
  <c r="I86" i="101"/>
  <c r="K83" i="101"/>
  <c r="K89" i="101" s="1"/>
  <c r="J83" i="101"/>
  <c r="I83" i="101"/>
  <c r="K81" i="101"/>
  <c r="J81" i="101"/>
  <c r="I81" i="101"/>
  <c r="K72" i="101"/>
  <c r="J72" i="101"/>
  <c r="I72" i="101"/>
  <c r="K70" i="101"/>
  <c r="J70" i="101"/>
  <c r="I70" i="101"/>
  <c r="K62" i="101"/>
  <c r="K63" i="101" s="1"/>
  <c r="J62" i="101"/>
  <c r="J63" i="101" s="1"/>
  <c r="I62" i="101"/>
  <c r="I63" i="101" s="1"/>
  <c r="K55" i="101"/>
  <c r="K54" i="101"/>
  <c r="J54" i="101"/>
  <c r="J55" i="101" s="1"/>
  <c r="I54" i="101"/>
  <c r="I55" i="101" s="1"/>
  <c r="K49" i="101"/>
  <c r="J49" i="101"/>
  <c r="I49" i="101"/>
  <c r="K44" i="101"/>
  <c r="K50" i="101" s="1"/>
  <c r="J44" i="101"/>
  <c r="I44" i="101"/>
  <c r="K17" i="101"/>
  <c r="K28" i="101" s="1"/>
  <c r="J17" i="101"/>
  <c r="J28" i="101" s="1"/>
  <c r="I17" i="101"/>
  <c r="I28" i="101" s="1"/>
  <c r="P15" i="101"/>
  <c r="O15" i="101"/>
  <c r="N15" i="101"/>
  <c r="I50" i="130"/>
  <c r="I51" i="130" s="1"/>
  <c r="K49" i="130"/>
  <c r="J49" i="130"/>
  <c r="I49" i="130"/>
  <c r="I67" i="130"/>
  <c r="K67" i="130"/>
  <c r="J67" i="130"/>
  <c r="K46" i="130"/>
  <c r="J46" i="130"/>
  <c r="I46" i="130"/>
  <c r="K43" i="130"/>
  <c r="J43" i="130"/>
  <c r="I43" i="130"/>
  <c r="K39" i="130"/>
  <c r="J39" i="130"/>
  <c r="I39" i="130"/>
  <c r="K36" i="130"/>
  <c r="J36" i="130"/>
  <c r="I36" i="130"/>
  <c r="K33" i="130"/>
  <c r="J33" i="130"/>
  <c r="I33" i="130"/>
  <c r="K30" i="130"/>
  <c r="J30" i="130"/>
  <c r="I30" i="130"/>
  <c r="K27" i="130"/>
  <c r="J27" i="130"/>
  <c r="I27" i="130"/>
  <c r="K25" i="130"/>
  <c r="J25" i="130"/>
  <c r="I25" i="130"/>
  <c r="K20" i="130"/>
  <c r="J20" i="130"/>
  <c r="I20" i="130"/>
  <c r="K17" i="130"/>
  <c r="J17" i="130"/>
  <c r="I17" i="130"/>
  <c r="K14" i="130"/>
  <c r="J14" i="130"/>
  <c r="I14" i="130"/>
  <c r="I189" i="101" l="1"/>
  <c r="J127" i="101"/>
  <c r="K127" i="101"/>
  <c r="K128" i="101" s="1"/>
  <c r="K189" i="101"/>
  <c r="J89" i="101"/>
  <c r="J128" i="101" s="1"/>
  <c r="J189" i="101"/>
  <c r="J218" i="101" s="1"/>
  <c r="I217" i="101"/>
  <c r="I218" i="101" s="1"/>
  <c r="I89" i="101"/>
  <c r="I73" i="101"/>
  <c r="J73" i="101"/>
  <c r="J217" i="101"/>
  <c r="I50" i="101"/>
  <c r="I74" i="101" s="1"/>
  <c r="J50" i="101"/>
  <c r="K73" i="101"/>
  <c r="K74" i="101" s="1"/>
  <c r="I127" i="101"/>
  <c r="K217" i="101"/>
  <c r="I21" i="130"/>
  <c r="J21" i="130"/>
  <c r="K21" i="130"/>
  <c r="J50" i="130"/>
  <c r="J51" i="130" s="1"/>
  <c r="J53" i="130" s="1"/>
  <c r="J52" i="130" s="1"/>
  <c r="K50" i="130"/>
  <c r="I220" i="101" l="1"/>
  <c r="I219" i="101" s="1"/>
  <c r="J74" i="101"/>
  <c r="K218" i="101"/>
  <c r="I128" i="101"/>
  <c r="J220" i="101"/>
  <c r="J219" i="101" s="1"/>
  <c r="K220" i="101"/>
  <c r="K219" i="101" s="1"/>
  <c r="I53" i="130"/>
  <c r="I52" i="130" s="1"/>
  <c r="K51" i="130"/>
  <c r="K53" i="130" s="1"/>
  <c r="K52" i="130" s="1"/>
  <c r="K155" i="131" l="1"/>
  <c r="J155" i="131"/>
  <c r="K154" i="131"/>
  <c r="J154" i="131"/>
  <c r="K152" i="131"/>
  <c r="J152" i="131"/>
  <c r="J151" i="131" s="1"/>
  <c r="I151" i="131"/>
  <c r="K140" i="131"/>
  <c r="J140" i="131"/>
  <c r="J141" i="131" s="1"/>
  <c r="I140" i="131"/>
  <c r="K136" i="131"/>
  <c r="J136" i="131"/>
  <c r="I136" i="131"/>
  <c r="K128" i="131"/>
  <c r="J128" i="131"/>
  <c r="I128" i="131"/>
  <c r="K116" i="131"/>
  <c r="J116" i="131"/>
  <c r="I116" i="131"/>
  <c r="K106" i="131"/>
  <c r="J106" i="131"/>
  <c r="I106" i="131"/>
  <c r="K96" i="131"/>
  <c r="J96" i="131"/>
  <c r="I96" i="131"/>
  <c r="K94" i="131"/>
  <c r="J94" i="131"/>
  <c r="I94" i="131"/>
  <c r="K87" i="131"/>
  <c r="J87" i="131"/>
  <c r="I87" i="131"/>
  <c r="K75" i="131"/>
  <c r="J75" i="131"/>
  <c r="I75" i="131"/>
  <c r="K63" i="131"/>
  <c r="J63" i="131"/>
  <c r="I63" i="131"/>
  <c r="K51" i="131"/>
  <c r="J51" i="131"/>
  <c r="I51" i="131"/>
  <c r="K41" i="131"/>
  <c r="J41" i="131"/>
  <c r="I41" i="131"/>
  <c r="K30" i="131"/>
  <c r="J30" i="131"/>
  <c r="I30" i="131"/>
  <c r="K20" i="131"/>
  <c r="J20" i="131"/>
  <c r="I20" i="131"/>
  <c r="K16" i="131"/>
  <c r="J16" i="131"/>
  <c r="I16" i="131"/>
  <c r="K14" i="131"/>
  <c r="J14" i="131"/>
  <c r="I14" i="131"/>
  <c r="K151" i="131" l="1"/>
  <c r="K129" i="131"/>
  <c r="K88" i="131"/>
  <c r="I129" i="131"/>
  <c r="I88" i="131"/>
  <c r="J88" i="131"/>
  <c r="J142" i="131" s="1"/>
  <c r="J144" i="131" s="1"/>
  <c r="J143" i="131" s="1"/>
  <c r="K141" i="131"/>
  <c r="I141" i="131"/>
  <c r="J129" i="131"/>
  <c r="K142" i="131" l="1"/>
  <c r="K144" i="131" s="1"/>
  <c r="K143" i="131" s="1"/>
  <c r="I142" i="131"/>
  <c r="I144" i="131" s="1"/>
  <c r="I143" i="131" s="1"/>
  <c r="K109" i="129" l="1"/>
  <c r="J109" i="129"/>
  <c r="I109" i="129"/>
  <c r="K88" i="129"/>
  <c r="K89" i="129" s="1"/>
  <c r="J88" i="129"/>
  <c r="J89" i="129" s="1"/>
  <c r="I88" i="129"/>
  <c r="I89" i="129" s="1"/>
  <c r="K82" i="129"/>
  <c r="J82" i="129"/>
  <c r="I82" i="129"/>
  <c r="K79" i="129"/>
  <c r="J79" i="129"/>
  <c r="J83" i="129" s="1"/>
  <c r="I79" i="129"/>
  <c r="K70" i="129"/>
  <c r="J70" i="129"/>
  <c r="I70" i="129"/>
  <c r="K65" i="129"/>
  <c r="J65" i="129"/>
  <c r="I65" i="129"/>
  <c r="K56" i="129"/>
  <c r="J56" i="129"/>
  <c r="I56" i="129"/>
  <c r="K53" i="129"/>
  <c r="J53" i="129"/>
  <c r="I53" i="129"/>
  <c r="K49" i="129"/>
  <c r="J49" i="129"/>
  <c r="I49" i="129"/>
  <c r="K46" i="129"/>
  <c r="J46" i="129"/>
  <c r="I46" i="129"/>
  <c r="K39" i="129"/>
  <c r="J39" i="129"/>
  <c r="I39" i="129"/>
  <c r="K37" i="129"/>
  <c r="J37" i="129"/>
  <c r="I37" i="129"/>
  <c r="K27" i="129"/>
  <c r="K28" i="129" s="1"/>
  <c r="K29" i="129" s="1"/>
  <c r="J27" i="129"/>
  <c r="J28" i="129" s="1"/>
  <c r="J29" i="129" s="1"/>
  <c r="I27" i="129"/>
  <c r="I28" i="129" s="1"/>
  <c r="I21" i="129"/>
  <c r="K20" i="129"/>
  <c r="K21" i="129" s="1"/>
  <c r="J20" i="129"/>
  <c r="J21" i="129" s="1"/>
  <c r="I20" i="129"/>
  <c r="K13" i="129"/>
  <c r="K14" i="129" s="1"/>
  <c r="J13" i="129"/>
  <c r="J14" i="129" s="1"/>
  <c r="I13" i="129"/>
  <c r="I14" i="129" s="1"/>
  <c r="I83" i="129" l="1"/>
  <c r="I90" i="129" s="1"/>
  <c r="I91" i="129" s="1"/>
  <c r="J40" i="129"/>
  <c r="K71" i="129"/>
  <c r="I29" i="129"/>
  <c r="K40" i="129"/>
  <c r="K57" i="129"/>
  <c r="J71" i="129"/>
  <c r="I40" i="129"/>
  <c r="I71" i="129"/>
  <c r="I57" i="129"/>
  <c r="J57" i="129"/>
  <c r="J90" i="129" s="1"/>
  <c r="J91" i="129" s="1"/>
  <c r="K83" i="129"/>
  <c r="K90" i="129" l="1"/>
  <c r="K91" i="129" s="1"/>
  <c r="I120" i="87" l="1"/>
  <c r="I227" i="101" l="1"/>
  <c r="I223" i="101"/>
  <c r="K239" i="101"/>
  <c r="J239" i="101"/>
  <c r="I239" i="101"/>
  <c r="K227" i="101"/>
  <c r="J227" i="101"/>
  <c r="K226" i="101"/>
  <c r="J226" i="101"/>
  <c r="I226" i="101"/>
  <c r="K224" i="101"/>
  <c r="J224" i="101"/>
  <c r="I224" i="101"/>
  <c r="K223" i="101"/>
  <c r="J223" i="101"/>
  <c r="I228" i="101" l="1"/>
  <c r="J228" i="101"/>
  <c r="K228" i="101"/>
  <c r="K42" i="128" l="1"/>
  <c r="J42" i="128"/>
  <c r="I42" i="128"/>
  <c r="K33" i="128"/>
  <c r="J33" i="128"/>
  <c r="I33" i="128"/>
  <c r="K31" i="128"/>
  <c r="J31" i="128"/>
  <c r="I31" i="128"/>
  <c r="K29" i="128"/>
  <c r="K34" i="128" s="1"/>
  <c r="J29" i="128"/>
  <c r="I29" i="128"/>
  <c r="K24" i="128"/>
  <c r="J24" i="128"/>
  <c r="I24" i="128"/>
  <c r="K22" i="128"/>
  <c r="J22" i="128"/>
  <c r="I22" i="128"/>
  <c r="K18" i="128"/>
  <c r="J18" i="128"/>
  <c r="I18" i="128"/>
  <c r="J34" i="128" l="1"/>
  <c r="K25" i="128"/>
  <c r="J25" i="128"/>
  <c r="J35" i="128" s="1"/>
  <c r="J37" i="128" s="1"/>
  <c r="J36" i="128" s="1"/>
  <c r="I34" i="128"/>
  <c r="I25" i="128"/>
  <c r="K35" i="128"/>
  <c r="K37" i="128" s="1"/>
  <c r="K36" i="128" s="1"/>
  <c r="I35" i="128" l="1"/>
  <c r="I37" i="128" s="1"/>
  <c r="I36" i="128" s="1"/>
  <c r="I22" i="92"/>
  <c r="I64" i="92"/>
  <c r="I24" i="87" l="1"/>
  <c r="I40" i="92" l="1"/>
  <c r="K130" i="87" l="1"/>
  <c r="J130" i="87"/>
  <c r="I130" i="87"/>
  <c r="K125" i="87"/>
  <c r="J125" i="87"/>
  <c r="I125" i="87"/>
  <c r="K124" i="87"/>
  <c r="J124" i="87"/>
  <c r="I124" i="87"/>
  <c r="K123" i="87"/>
  <c r="J123" i="87"/>
  <c r="I123" i="87"/>
  <c r="K122" i="87"/>
  <c r="J122" i="87"/>
  <c r="I122" i="87"/>
  <c r="K121" i="87"/>
  <c r="J121" i="87"/>
  <c r="I121" i="87"/>
  <c r="K120" i="87"/>
  <c r="J120" i="87"/>
  <c r="K119" i="87"/>
  <c r="J119" i="87"/>
  <c r="I119" i="87"/>
  <c r="K118" i="87"/>
  <c r="J118" i="87"/>
  <c r="K106" i="87"/>
  <c r="K113" i="87" s="1"/>
  <c r="J106" i="87"/>
  <c r="J113" i="87" s="1"/>
  <c r="I106" i="87"/>
  <c r="I112" i="87" s="1"/>
  <c r="K97" i="87"/>
  <c r="K98" i="87" s="1"/>
  <c r="J97" i="87"/>
  <c r="J98" i="87" s="1"/>
  <c r="I97" i="87"/>
  <c r="I98" i="87" s="1"/>
  <c r="K81" i="87"/>
  <c r="J81" i="87"/>
  <c r="I81" i="87"/>
  <c r="K76" i="87"/>
  <c r="J76" i="87"/>
  <c r="J82" i="87" s="1"/>
  <c r="I76" i="87"/>
  <c r="K49" i="87"/>
  <c r="J49" i="87"/>
  <c r="I49" i="87"/>
  <c r="K41" i="87"/>
  <c r="J41" i="87"/>
  <c r="I41" i="87"/>
  <c r="K37" i="87"/>
  <c r="J37" i="87"/>
  <c r="I37" i="87"/>
  <c r="K27" i="87"/>
  <c r="J27" i="87"/>
  <c r="I27" i="87"/>
  <c r="K24" i="87"/>
  <c r="J24" i="87"/>
  <c r="I82" i="87" l="1"/>
  <c r="K82" i="87"/>
  <c r="J50" i="87"/>
  <c r="J99" i="87" s="1"/>
  <c r="J115" i="87" s="1"/>
  <c r="J114" i="87" s="1"/>
  <c r="I113" i="87"/>
  <c r="J126" i="87"/>
  <c r="I50" i="87"/>
  <c r="K50" i="87"/>
  <c r="J112" i="87"/>
  <c r="K126" i="87"/>
  <c r="K112" i="87"/>
  <c r="I126" i="87"/>
  <c r="I99" i="87" l="1"/>
  <c r="I115" i="87" s="1"/>
  <c r="I114" i="87" s="1"/>
  <c r="K99" i="87"/>
  <c r="K115" i="87" s="1"/>
  <c r="K114" i="87" s="1"/>
  <c r="J40" i="92" l="1"/>
  <c r="K40" i="92"/>
  <c r="J22" i="92" l="1"/>
  <c r="K22" i="92"/>
  <c r="I29" i="92"/>
  <c r="J29" i="92"/>
  <c r="K29" i="92"/>
  <c r="I31" i="92"/>
  <c r="J31" i="92"/>
  <c r="K31" i="92"/>
  <c r="I33" i="92"/>
  <c r="J33" i="92"/>
  <c r="K33" i="92"/>
  <c r="I35" i="92"/>
  <c r="J35" i="92"/>
  <c r="K35" i="92"/>
  <c r="I37" i="92"/>
  <c r="J37" i="92"/>
  <c r="K37" i="92"/>
  <c r="I44" i="92"/>
  <c r="J44" i="92"/>
  <c r="K44" i="92"/>
  <c r="I46" i="92"/>
  <c r="J46" i="92"/>
  <c r="K46" i="92"/>
  <c r="I48" i="92"/>
  <c r="J48" i="92"/>
  <c r="K48" i="92"/>
  <c r="I50" i="92"/>
  <c r="J50" i="92"/>
  <c r="K50" i="92"/>
  <c r="I52" i="92"/>
  <c r="J52" i="92"/>
  <c r="K52" i="92"/>
  <c r="I54" i="92"/>
  <c r="J54" i="92"/>
  <c r="K54" i="92"/>
  <c r="I56" i="92"/>
  <c r="J56" i="92"/>
  <c r="K56" i="92"/>
  <c r="I58" i="92"/>
  <c r="J58" i="92"/>
  <c r="K58" i="92"/>
  <c r="I60" i="92"/>
  <c r="J60" i="92"/>
  <c r="K60" i="92"/>
  <c r="I62" i="92"/>
  <c r="J62" i="92"/>
  <c r="K62" i="92"/>
  <c r="J64" i="92"/>
  <c r="K64" i="92"/>
  <c r="I66" i="92"/>
  <c r="J66" i="92"/>
  <c r="K66" i="92"/>
  <c r="I68" i="92"/>
  <c r="J68" i="92"/>
  <c r="K68" i="92"/>
  <c r="I70" i="92"/>
  <c r="J70" i="92"/>
  <c r="K70" i="92"/>
  <c r="I72" i="92"/>
  <c r="J72" i="92"/>
  <c r="K72" i="92"/>
  <c r="J104" i="92"/>
  <c r="K104" i="92"/>
  <c r="I73" i="92" l="1"/>
  <c r="I104" i="92" s="1"/>
  <c r="I41" i="92"/>
  <c r="J41" i="92"/>
  <c r="K73" i="92"/>
  <c r="J73" i="92"/>
  <c r="K41" i="92"/>
  <c r="J74" i="92" l="1"/>
  <c r="J76" i="92" s="1"/>
  <c r="J75" i="92" s="1"/>
  <c r="K74" i="92"/>
  <c r="K76" i="92" s="1"/>
  <c r="K75" i="92" s="1"/>
  <c r="I74" i="92"/>
  <c r="I76" i="92" s="1"/>
</calcChain>
</file>

<file path=xl/sharedStrings.xml><?xml version="1.0" encoding="utf-8"?>
<sst xmlns="http://schemas.openxmlformats.org/spreadsheetml/2006/main" count="2949" uniqueCount="890">
  <si>
    <t>Programos tikslo kodas</t>
  </si>
  <si>
    <t>Uždavinio kodas</t>
  </si>
  <si>
    <t>Priemonės kodas</t>
  </si>
  <si>
    <t>Asignavimų valdytojo kodas</t>
  </si>
  <si>
    <t>Priemonės vykdytojo kodas</t>
  </si>
  <si>
    <t>Finansavimo šaltinis</t>
  </si>
  <si>
    <t>01</t>
  </si>
  <si>
    <t>Iš viso:</t>
  </si>
  <si>
    <t>02</t>
  </si>
  <si>
    <t xml:space="preserve">Iš viso  programai: </t>
  </si>
  <si>
    <t>Finansavimo šaltinių suvestinė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</si>
  <si>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</si>
  <si>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</si>
  <si>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</si>
  <si>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</si>
  <si>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</si>
  <si>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Viešųjų pirkimų skyrius</t>
  </si>
  <si>
    <t>Civilinės metrikacijos skyrius</t>
  </si>
  <si>
    <t>Kultūros ir meno skyrius</t>
  </si>
  <si>
    <t>Priemonių vykdytojų kodų klasifikatorius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</si>
  <si>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</si>
  <si>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</si>
  <si>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</si>
  <si>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</si>
  <si>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</si>
  <si>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Vidaus administravimo skyrius</t>
  </si>
  <si>
    <t>Komunikacijos skyrius</t>
  </si>
  <si>
    <t>Socialinių reikalų skyrius</t>
  </si>
  <si>
    <t>Investicijų projektų skyrius</t>
  </si>
  <si>
    <t>Strateginio planavimo ir finansų skyrius</t>
  </si>
  <si>
    <t>Švietimo skyrius</t>
  </si>
  <si>
    <t>Iš viso uždaviniui</t>
  </si>
  <si>
    <t>*Priemonės požymis</t>
  </si>
  <si>
    <t>SAVIVALDYBĖS  LĖŠOS, IŠ VISO:</t>
  </si>
  <si>
    <t>KITI ŠALTINIAI, IŠ VISO:</t>
  </si>
  <si>
    <t xml:space="preserve"> TIKSLŲ, UŽDAVINIŲ IR PRIEMONIŲ, PRIEMONIŲ IŠLAIDŲ IR REZULTATO, PRODUKTO VERTINIMO KRITERIJŲ SUVESTINĖS FORMA</t>
  </si>
  <si>
    <t>mato vnt.</t>
  </si>
  <si>
    <t>pavadinimas</t>
  </si>
  <si>
    <t xml:space="preserve">planas </t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</si>
  <si>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</si>
  <si>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</si>
  <si>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</si>
  <si>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</si>
  <si>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</si>
  <si>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</si>
  <si>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</si>
  <si>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</si>
  <si>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</si>
  <si>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t>SB</t>
  </si>
  <si>
    <t>03</t>
  </si>
  <si>
    <t>04</t>
  </si>
  <si>
    <t>Iš viso tikslui</t>
  </si>
  <si>
    <t>2024 metai</t>
  </si>
  <si>
    <t>05</t>
  </si>
  <si>
    <t>Pavadinimas</t>
  </si>
  <si>
    <t>ES</t>
  </si>
  <si>
    <t>VB</t>
  </si>
  <si>
    <t>L</t>
  </si>
  <si>
    <t>06</t>
  </si>
  <si>
    <t>07</t>
  </si>
  <si>
    <t>08</t>
  </si>
  <si>
    <t>09</t>
  </si>
  <si>
    <t>288724610</t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</si>
  <si>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</si>
  <si>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</si>
  <si>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</si>
  <si>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t>+</t>
  </si>
  <si>
    <t>VBSF</t>
  </si>
  <si>
    <t>vnt.</t>
  </si>
  <si>
    <t>2</t>
  </si>
  <si>
    <t>proc.</t>
  </si>
  <si>
    <t>3</t>
  </si>
  <si>
    <t>5</t>
  </si>
  <si>
    <t>29</t>
  </si>
  <si>
    <t>Iš viso tikslui:</t>
  </si>
  <si>
    <t xml:space="preserve"> vnt.</t>
  </si>
  <si>
    <t>2024 metų asignavimų projektas</t>
  </si>
  <si>
    <t>Iš viso programai be likučio</t>
  </si>
  <si>
    <t>Iš viso programai be likučio:</t>
  </si>
  <si>
    <t>SP</t>
  </si>
  <si>
    <t>asm.</t>
  </si>
  <si>
    <t>vnt./metus</t>
  </si>
  <si>
    <t>0;12</t>
  </si>
  <si>
    <t>248209780</t>
  </si>
  <si>
    <t>Įkurtas kompleksinių paslaugų centras vaikams su negalia ir jų šeimos nariams</t>
  </si>
  <si>
    <t>Didinti švietimo sistemos prieinamumą ir kokybę  (SPP 3.1)</t>
  </si>
  <si>
    <t>Aukštąjį išsilavinimą įgiję asmenys (25–64 m. amžiaus grupė)</t>
  </si>
  <si>
    <t>Valstybinių brandos egzaminų (VBE) rodiklis ir vieta šalies miestų savivaldybių kontekste, VBE</t>
  </si>
  <si>
    <t>228,0/3</t>
  </si>
  <si>
    <t>228,5/3</t>
  </si>
  <si>
    <t>Pagerinti švietimo paslaugų kokybę (SPP 3.1.1)</t>
  </si>
  <si>
    <t>Ikimokyklinį ir priešmokyklinį ugdymą lankančių vaikų dalis</t>
  </si>
  <si>
    <t>PUPP patenkinamo pasiekimų lygio lietuvių k. ir matematikos nepasiekusių mokinių dalis</t>
  </si>
  <si>
    <t>Matematika- 14,0; Lietuvių k.-7,0</t>
  </si>
  <si>
    <t>Matematika- 13,0; Lietuvių k.-6,5</t>
  </si>
  <si>
    <t>Matematika- 12,0; Lietuvių k.-6,1</t>
  </si>
  <si>
    <t>Olimpiadų prizininkų skaičius, tenkantis 10 tūkst. mokinių</t>
  </si>
  <si>
    <t>NVŠ ir FŠPU programų, vykdomų bet kurio švietimo teikėjo Savivaldybėje, krypčių skaičius</t>
  </si>
  <si>
    <t>Skaitmeninėms ugdymo priemonėms įsigyti skirtas PMSA finansavimas BU mokykloms</t>
  </si>
  <si>
    <t>Skaitmeninio raštingumo kvalifikacijos tobulinimo kursuose dalyvavusių pedagogų dalis</t>
  </si>
  <si>
    <t xml:space="preserve">Ikimokyklinių ugdymo mokyklų aplinkos išlaikymas ir programų įgyvendinimas </t>
  </si>
  <si>
    <t>Ikimokyklinių ugdymo mokyklų skaičius</t>
  </si>
  <si>
    <t>Ikimokyklines ugdymo mokyklas lankančių vaikų skaičius</t>
  </si>
  <si>
    <t>ML</t>
  </si>
  <si>
    <t>Priešmokyklinio ugdymo grupes lankančių vaikų skaičius</t>
  </si>
  <si>
    <t>Pedagogų skaičius</t>
  </si>
  <si>
    <t xml:space="preserve">Privačių darželių ugdymo programų įgyvendinimo užtikrinimas  </t>
  </si>
  <si>
    <t xml:space="preserve">Bendrojo ugdymo mokyklų išlaikymas ir programų įgyvendinimas </t>
  </si>
  <si>
    <t>Bendrojo ugdymo mokyklų skaičius</t>
  </si>
  <si>
    <t>Bendrojo ugdymo mokyklose dirbančių pedagogų skaičius</t>
  </si>
  <si>
    <t>Mokinių ugdymosi pasiekimų gerinimas diegiant kokybės krepšelį (dalyvaujančių projekte mokyklų skaičius</t>
  </si>
  <si>
    <t>Parengta ir įgyvendinama mokytojų skaitmeninių kompetencijų plėtojimo programa</t>
  </si>
  <si>
    <t>Parengta ir įgyvendinama mokyklų skaitmenizavimo programa</t>
  </si>
  <si>
    <t>VBSR</t>
  </si>
  <si>
    <t>Parengtas ir įgyvendinamas savivaldybės veiksmų ir priemonių planas, skirtas pasiruošti atnaujintų BP diegimui</t>
  </si>
  <si>
    <t>Mokytojų, dalyvavusių profesinių ir dalykinių kompetencijų tobulinimo mokymuose pagal atnaujintų BP reikalavimus, dalis</t>
  </si>
  <si>
    <t>10</t>
  </si>
  <si>
    <t>Pedagogų perkvalifikavimo programos plėtojimas ir įgyvendinimas (pedagogų, įgijusių gretutinę specialybę, dalis)</t>
  </si>
  <si>
    <t>Mokytojų, turinčių viso etato darbo krūvį, dalis</t>
  </si>
  <si>
    <t>Vykdomų NVŠ ir FŠPU (išskyrus ikimokyklinį ugdymą) programų, atliepiančių miesto prioritetus, dalis per metus</t>
  </si>
  <si>
    <t>Vaikų, lankančių neformaliojo ugdymo programas, kurios atliepia miesto prioritetus, dalis per metus</t>
  </si>
  <si>
    <t>Per metus įvertintų neformaliojo švietimo mokyklų skaičius</t>
  </si>
  <si>
    <t>Neformaliojo vaikų švietimo mokyklų ir formalųjį švietimą papildančio ugdymo mokyklų  skaičius</t>
  </si>
  <si>
    <t>Neformaliojo vaikų švietimo mokyklose ir formalųjį švietimą papildančio ugdymo mokyklose dirbančių pedagogų skaičius</t>
  </si>
  <si>
    <t>Neformaliojo vaikų švietimo (NVŠ krepšelis) programose dalyvaujančių mokinių skaičius</t>
  </si>
  <si>
    <t>Neformaliojo vaikų švietimo (NVŠ krepšelis) akredituotų  programų skaičius</t>
  </si>
  <si>
    <t xml:space="preserve">Įgyvendintų ikimokyklinio, bendrojo ir neformaliojo ugdymo mokyklų infrastruktūros modernizavimo projektų skaičius </t>
  </si>
  <si>
    <t>Mokyklų vidaus patalpų ir lauko infrastruktūros modernizavimas, programų skaičius</t>
  </si>
  <si>
    <t xml:space="preserve">Švietimo, kultūros, sporto ir kitų renginių bei projektų įgyvendinimas </t>
  </si>
  <si>
    <t>12</t>
  </si>
  <si>
    <t>Paskatų sistemos švietimo įstaigoms įgyvendinti sveiką, saugią emocinę ir fizinę aplinką kuriančius projektus sukūrimas</t>
  </si>
  <si>
    <t>Mokyklinės dokumentacijos įsigijimas iš Švietimo ir mokslo ministerijos (egzempliorių skaičius)</t>
  </si>
  <si>
    <t>Vaikų ir jaunimo meno projektų ir  tautinio  meno kolektyvų veiklos projektų konkurso organizavimas (Projektuose dalyvavusių mokinių skaičius</t>
  </si>
  <si>
    <t>Kolektyvų dalyvavimo regiono ir respublikinėse meno šventėse finansavimas</t>
  </si>
  <si>
    <t>Vaikų vasaros poilsio projektų finansavimas (mokinių, dalyvaujančių vaikų vasaros poilsio projektuose, skaičius)</t>
  </si>
  <si>
    <t>Gabių mokinių skatinimas, paskatintų (apdovanotų mokinių skaičius)</t>
  </si>
  <si>
    <t>Tarptautinės Mokytojų dienos minėjimo organizavimas, renginių skaičius</t>
  </si>
  <si>
    <t>Mokslo projektų dalinis finansavimas (iš dalies finansuotų tinkamai parengtų mokslo projektų skaičius)</t>
  </si>
  <si>
    <t>Konkursų, olimpiadų, varžybų, festivalių miesto mokiniams organizavimas (renginių skaičius)</t>
  </si>
  <si>
    <t>Transporto skyrimas mokiniams nuvežti į olimpiadas, konkursus, varžybas (išvykų skaičius)</t>
  </si>
  <si>
    <t>Petro Būtėno premijos skyrimas (premijuotų darbų skaičius)</t>
  </si>
  <si>
    <t xml:space="preserve">Geriausiai išlaikiusių valstybinius brandos egzaminus abiturientų pagerbimo šventės organizavimas </t>
  </si>
  <si>
    <t>Jaunųjų specialistų pritraukimo į miesto ugdymo įstaigas ir pedagogų perkvalifikavimo programos įgyvendinimas (finansinę paramą gavusių pedagogų skaičius)</t>
  </si>
  <si>
    <t>Mokinių tarptautinių mainų skatinimo projektų finansavimas (mokinių, dalyvaujančių  tarptautinių mainų skatinimo projektuose, skaičius)</t>
  </si>
  <si>
    <t>Motyvuotų ir gabių mokinių papildomo mokymo projektų finansavimas (projektuose dalyvaujančių mokinių skaičius)</t>
  </si>
  <si>
    <t>Mokyklų edukacinių erdvių konkurso organizavimas (apdovanotų mokyklų skaičius)</t>
  </si>
  <si>
    <t>Švietimo įstaigų turtui apdrausti (apdraustų ikimokyklinio ugdymo įstaigų skaičius)</t>
  </si>
  <si>
    <t>Sukurtos rekomendacijos įtraukiojo ugdymo  įgyvendinimui miesto mokyklose</t>
  </si>
  <si>
    <t>Įgyvendinamos rekomendacijos įtraukiojo ugdymo įgyvendinimui miesto mokyklose</t>
  </si>
  <si>
    <t xml:space="preserve">Jaunimo, besimokančių pagal STEAM krypties mokslo ir studijų programas, dalis nuo visų besimokančio jaunimo </t>
  </si>
  <si>
    <t xml:space="preserve">Mokinių dalis, lankanti Panevėžio regioninį STEAM atviros prieigos centrą,  Savivaldybės finansuojamas STEAM srities neformaliojo vaikų/jaunimo švietimo akademijas </t>
  </si>
  <si>
    <t xml:space="preserve">Investicijos į STEAM srities dalykų laboratorijų plėtrą bendrojo ugdymo, neformaliojo vaikų švietimo   mokyklose </t>
  </si>
  <si>
    <t>Eur/          metus</t>
  </si>
  <si>
    <t xml:space="preserve">Besimokančių pagal STEAM krypties profesinio mokymo, mokslo ir studijų programas dalis nuo visų mokinių/studentų skaičiaus Panevėžio mieste </t>
  </si>
  <si>
    <t xml:space="preserve">Švietimo centro veikla </t>
  </si>
  <si>
    <t>Švietimo centro darbuotojų skaičius</t>
  </si>
  <si>
    <t>STEAM dalykų mokytojų, integruojančių Pramonės 4.0 tendencijas ugdyme, skaičius</t>
  </si>
  <si>
    <t>Laboratorijų prieinamumo Panevėžio miesto mokyklose ir laboratorijų prieinamumo skatinant tarpinstitucinį bendradarbiavimą plėtra (laboratorijų, kurios yra prieinamos daugiau nei 1 bendruomenei, skaičius)</t>
  </si>
  <si>
    <t>Neformaliojo vaikų švietimo programų plėtra, suteikiant prioritetą STEAM krypties programoms (programų skaičius)</t>
  </si>
  <si>
    <t>Mokyklų, aprūpintų robotikos veikloms reikalingomis priemonėmis, skaičius</t>
  </si>
  <si>
    <t>Panevėžio miesto mokyklų ugdymo specialistų, apmokytų taikyti robotikos veikloms reikalingas priemones ugdymo procese, skaičius</t>
  </si>
  <si>
    <t>Eur/metus</t>
  </si>
  <si>
    <t>Sukurta metodinė bazė, kurioje talpinami mokytojų metodinių grupių sukurti produktai Panevėžio miesto kontekstui atnaujintame BU turinyje</t>
  </si>
  <si>
    <t>Finansuotų neformaliojo suaugusiųjų švietimo ir tęstinio mokymosi programų skaičius</t>
  </si>
  <si>
    <t>Didinti kvalifikuotų darbuotojų pasiūlą (SPP 3.2)</t>
  </si>
  <si>
    <t xml:space="preserve">Užimtų gyventojų pagal profesijų grupes, išskyrus nekvalifikuotus darbininkus, dalis </t>
  </si>
  <si>
    <t>Pirmą kartą po studijų baigimo pagal specialybę įsidarbinę Panevėžio profesinio rengimo centro, Panevėžio kolegijos ir KTU fakulteto absolventai</t>
  </si>
  <si>
    <t>proc. nuo visų absolventų</t>
  </si>
  <si>
    <t xml:space="preserve">Kryptingos profesinio orientavimo sistemos bendradarbiaujant Panevėžio miesto bendrojo ugdymo, profesinio mokymo ir aukštojo mokslo įstaigoms bei verslo įmonėms sukūrimas ir įgyvendinimas </t>
  </si>
  <si>
    <t>Profesijos patarėjų etatų skaičius</t>
  </si>
  <si>
    <t>Akredituotų laboratorijų Panevėžio miesto aukštosiose mokyklose skaičius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</si>
  <si>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</si>
  <si>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Besimokančių studentų ir mokinių skaičius mokymo programose, susijusiose su Pramonės 4.0 sritimi, kurių praktinio mokymo metu ne mažiau kaip 50 proc. laiko naudojama nauja (ne senesnė nei 10 m) įranga</t>
  </si>
  <si>
    <t>Viso</t>
  </si>
  <si>
    <t>Švietimo pažangos plano parengimas</t>
  </si>
  <si>
    <t>11</t>
  </si>
  <si>
    <t>15</t>
  </si>
  <si>
    <t xml:space="preserve">Socialinių paslaugų poreikio patenkinimas </t>
  </si>
  <si>
    <t xml:space="preserve">Gyventojų poreikius atitinkančių socialinių paslaugų  dalis nuo Socialinio paslaugų kataloge nurodytų paslaugų skaičiaus </t>
  </si>
  <si>
    <t>Išmokų, kompensacijų ir socialinės paramos mokiniams skyrimas ir mokėjimas iš valstybės biudžeto lėšų</t>
  </si>
  <si>
    <t>0; 1; 9</t>
  </si>
  <si>
    <t>Gavėjų skaičius</t>
  </si>
  <si>
    <t>VBN</t>
  </si>
  <si>
    <t>Pašalpų ir kompensacijų skyrimas ir mokėjimas iš savivaldybės biudžeto lėšų</t>
  </si>
  <si>
    <t>148209637</t>
  </si>
  <si>
    <t>0; 9</t>
  </si>
  <si>
    <t>Socialinių paslaugų gavėjų skaičius</t>
  </si>
  <si>
    <t>Paslaugų teikimas Panevėžio jaunuolių dienos centre</t>
  </si>
  <si>
    <t>Paslaugų teikimas Panevėžio atvirame jaunimo centre</t>
  </si>
  <si>
    <t>304377560</t>
  </si>
  <si>
    <t>Paslaugų teikimas Panevėžio socialinių paslaugų centre</t>
  </si>
  <si>
    <t>300601541</t>
  </si>
  <si>
    <t>Gavėjų skaičius pagal paslaugų rūšis</t>
  </si>
  <si>
    <t>Glaudus bendradarbiavimas su NVO skatinant jų įtrauktį teikti socialines paslaugas ir plėsti teikiamų socialinių paslaugų spektrą</t>
  </si>
  <si>
    <t xml:space="preserve">NVO teikiančių socialines paslaugas, skaičius </t>
  </si>
  <si>
    <t>NVO teikiamų socialinių paslaugų dalis nuo Socialinių paslaugų kataloge nurodytų paslaugų skaičiaus</t>
  </si>
  <si>
    <t>Iš NVO perkamų socialinių paslaugų skaičius</t>
  </si>
  <si>
    <t>Kompleksinių paslaugų šeimoms ir vaikams teikimas</t>
  </si>
  <si>
    <t>Šeimų ir vaikų, gavusių kompleksines paslaugas, skaičius</t>
  </si>
  <si>
    <t>Šeimoje ir bendruomenėje teikiamų paslaugų infrastruktūros plėtra</t>
  </si>
  <si>
    <t>0; 7; 9</t>
  </si>
  <si>
    <t>Socialinių paslaugų spektro įvairovė ir dalis nuo Socialinio paslaugų kataloge nurodytų paslaugų skaičiaus</t>
  </si>
  <si>
    <t>Suteiktų nestacionarių paslaugų asmenims (šeimoms) bendruomenėje ir šeimoje dalis nuo Socialinių paslaugų kataloge nurodytų nestacionarių paslaugų skaičiaus</t>
  </si>
  <si>
    <t>Įkurtas dienos centras senyvo amžiaus asmenims</t>
  </si>
  <si>
    <t xml:space="preserve"> vnt</t>
  </si>
  <si>
    <t xml:space="preserve">Organizacijų, teikiančių sociokultūrines paslaugas vyresnio amžiaus žmonėms, skaičius </t>
  </si>
  <si>
    <t>Sukurtas planas dėl ilgalaikės (trumpalaikės) socialinės globos paslaugų plėtros suaugusiems asmenims</t>
  </si>
  <si>
    <t>Socialinių paslaugų integracijos bendruomenėje plėtra</t>
  </si>
  <si>
    <t>Socialinę riziką patiriančių asmenų, dalyvavusių socialinei integracijai skirtose veiklose, dalis nuo nustatytų / besikreipiančių asmenų skaičiaus</t>
  </si>
  <si>
    <t xml:space="preserve">Suteiktų socialinės integracijos bendruomenėje paslaugų rūšių skaičius </t>
  </si>
  <si>
    <t>Vystyti socialinės paramos individualizuoto kompleksiškumo teikimo modelį</t>
  </si>
  <si>
    <t>Asmenų, patiriančių socialinės rizikos veiksnius, skaičius (asmenų skaičiaus pasikeitimas per laikotarpį)</t>
  </si>
  <si>
    <t>Kompleksinės ir individualizuotos socialinės paramos teikimo, derinant finansinę paramą, socialines paslaugas ir užimtumo didinimo priemones, plėtra</t>
  </si>
  <si>
    <t xml:space="preserve">Asmenų, parengtų integruotis į darbo rinką, skaičius </t>
  </si>
  <si>
    <t xml:space="preserve">Asmenų, gavusių kompleksines paslaugas, skaičius </t>
  </si>
  <si>
    <r>
      <t>Praėjusių metų lėšų 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</si>
  <si>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</si>
  <si>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</si>
  <si>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</si>
  <si>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</si>
  <si>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</si>
  <si>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</si>
  <si>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</si>
  <si>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</si>
  <si>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</si>
  <si>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</si>
  <si>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VKI</t>
  </si>
  <si>
    <t>km</t>
  </si>
  <si>
    <t>0</t>
  </si>
  <si>
    <t>0;8</t>
  </si>
  <si>
    <t>0;7</t>
  </si>
  <si>
    <t>kompl.</t>
  </si>
  <si>
    <t>Modernizuoti esamą ir tvariai vystyti naują miesto infrastruktūrą (SPP 2.3.1.)</t>
  </si>
  <si>
    <t>0;14</t>
  </si>
  <si>
    <t>Modernizuotų šviesoforinių sankryžų skaičius</t>
  </si>
  <si>
    <t>Vykdyti kryptingą darnaus judumo politiką savivaldybėje (SPP 2.1.)</t>
  </si>
  <si>
    <t>vnt</t>
  </si>
  <si>
    <t>0;9</t>
  </si>
  <si>
    <t xml:space="preserve">Parengtas techninis projektas </t>
  </si>
  <si>
    <t>14</t>
  </si>
  <si>
    <t>Finansuoti tarpinstitucinio bendradarbiavimo koordinavimą (TBK)</t>
  </si>
  <si>
    <t>Tvarkyti erdvinių duomenų rinkinį</t>
  </si>
  <si>
    <t>Savivaldybei priskirtai valstybinei žemei ir kitam valstybiniam turtui valdyti, naudoti ir disponuoti  juo patikėjimo teise</t>
  </si>
  <si>
    <t>13</t>
  </si>
  <si>
    <t>Administruoti socialines išmokas, paslaugas ir kompensacijas</t>
  </si>
  <si>
    <t>0;13</t>
  </si>
  <si>
    <t>Teikti duomenis Valstybės suteiktos pagalbos registrui</t>
  </si>
  <si>
    <t>Proc.</t>
  </si>
  <si>
    <t>Asm.</t>
  </si>
  <si>
    <t>Gyvenamosios vietos deklaracijų, asmenų  pateiktų elektroniniu būdu (pagal VĮ „Registrų centras“ pateiktus duomenis)</t>
  </si>
  <si>
    <t>0;16</t>
  </si>
  <si>
    <t>Organizuoti gyventojų gyvenamosios vietos deklaravimą</t>
  </si>
  <si>
    <t xml:space="preserve">Per metus suteikta pirminė teisinė pagalba </t>
  </si>
  <si>
    <t>Teikti pirminę teisinę pagalbą</t>
  </si>
  <si>
    <t>Vykdyti jaunimo teisių apsaugą</t>
  </si>
  <si>
    <t>Administruoti laikinuosius darbus</t>
  </si>
  <si>
    <t>Tvarkyti archyvinius dokumentus</t>
  </si>
  <si>
    <t>0;1</t>
  </si>
  <si>
    <t>Vykdyti žemės ūkio funkcijas</t>
  </si>
  <si>
    <t>Kontroliuoti valstybinės kalbos vartojimą ir taisyklingumą</t>
  </si>
  <si>
    <t>Balai</t>
  </si>
  <si>
    <t>Organizuoti civilinę saugą ir mobilizaciją</t>
  </si>
  <si>
    <t>Vnt.</t>
  </si>
  <si>
    <t>Civilinės būklės aktų įrašymo sudarymo, keitimo, papildymo, atkūrimo anuliavimas bei pakartotinių dokumentų išdavimas per metus</t>
  </si>
  <si>
    <t>0;3</t>
  </si>
  <si>
    <t>Registruoti civilinės būklės aktus</t>
  </si>
  <si>
    <t>Tvarkyti Gyventojų registrą ir teikti duomenis Valstybės registrui</t>
  </si>
  <si>
    <t xml:space="preserve"> Tinkamai įgyvendinti Savivaldybei perduotas valstybės funkcijas</t>
  </si>
  <si>
    <t>Įdiegtas kompleksinis specialistų planavimo modelis</t>
  </si>
  <si>
    <t>Parengta programa</t>
  </si>
  <si>
    <t>Trūkstamų specialybių darbuotojų pritraukimo į savivaldybės įstaigas programos parengimas ir įgyvendinimas</t>
  </si>
  <si>
    <t>Finansinių įsipareigojimų vykdymas (paskolų ir palūkanų mokėjimas pagal grafiką, kitų finansinių įsipareigojimų vykdymas)</t>
  </si>
  <si>
    <t xml:space="preserve">Savivaldybės biudžete numatytos lėšos, reikalingos palūkanoms ir kitoms su paskolomis susijusiomis išlaidoms padengti </t>
  </si>
  <si>
    <t xml:space="preserve">Grąžintos ilgalaikės paskolos ir vykdyti finansiniai įsipareigojimai </t>
  </si>
  <si>
    <t>8/0</t>
  </si>
  <si>
    <t>Kontrolės ir audito tarnybos pareigybių skaičius</t>
  </si>
  <si>
    <t>188692873</t>
  </si>
  <si>
    <t>Užtikrintas Savivaldybės kontrolės ir audito tarnybos darbas</t>
  </si>
  <si>
    <t>4/2</t>
  </si>
  <si>
    <t>Savivaldybės Tarybos narių skaičius</t>
  </si>
  <si>
    <t>Apdraustų biudžetinių įstaigų vadovų atsakomybės draudimu, skaičius</t>
  </si>
  <si>
    <t>Darbuotojų, dirbančių pagal darbo sutartis, pareigybių skaičius</t>
  </si>
  <si>
    <t>Valstybės tarnautojų pareigybių skaičius</t>
  </si>
  <si>
    <t>Savivaldybės įstaigų ir įmonių pateiktų projektų / paraiškų finansavimui gauti skaičius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</si>
  <si>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</si>
  <si>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</si>
  <si>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</si>
  <si>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>gerai</t>
  </si>
  <si>
    <t>Paten- kinamai, gerai, labai gerai</t>
  </si>
  <si>
    <t>Gyventojų pasitenkinimas savivaldybės įstaigų ir įmonių teikiamomis viešosiomis paslaugomis lygis</t>
  </si>
  <si>
    <t>Stiprinti vietos savivaldą ir vykdyti efektyvų miesto įmonių ir įstaigų valdymą (SPP 1.5.)</t>
  </si>
  <si>
    <t>306008754</t>
  </si>
  <si>
    <t>Centralizuotas buhalterinės apskaitos įgyvendinimas</t>
  </si>
  <si>
    <t>Biudžetinių įstaigų, kuriose buhalterinė apskaita vykdoma centralizuotai, skaičius</t>
  </si>
  <si>
    <t>tūkst. Eur</t>
  </si>
  <si>
    <t xml:space="preserve">Organizuotas Savivaldybės administracijos darbas </t>
  </si>
  <si>
    <t xml:space="preserve"> iš jų moterys / vyrai</t>
  </si>
  <si>
    <t>Savivaldybės administracijos darbuotojų kvalifikacijos kėlimas (žmonių skaičius)</t>
  </si>
  <si>
    <t>Sudarytas Administracijos direktoriaus rezervas</t>
  </si>
  <si>
    <t>Dalyvauta Baltijos miestų sąjungos (BMS) ir  Lietuvos savivaldybių asociacijos (LSA) veikloje (organizacijų, kurių narė yra Savivaldybė, skaičius)</t>
  </si>
  <si>
    <t>*Priemonės požymis – nauja priemonė / pažangos projektas (P), tęstinė priemonė / projektas – (T)</t>
  </si>
  <si>
    <t xml:space="preserve">K. Paltaroko gimnazijos ugdymo programų įgyvendinimas </t>
  </si>
  <si>
    <t xml:space="preserve">Neformaliojo ugdymo dermės užtikrinimas </t>
  </si>
  <si>
    <t>„Metų mokytojo“ nominacijų ir premijų skyrimas švietimo darbuotojams (įsteigtų nominacijų skaičius)</t>
  </si>
  <si>
    <t>Pedagoginės-psichologinės tarnybos darbuotojų skaičius</t>
  </si>
  <si>
    <t>Surengtų renginių, skirtų mokytojams apie Pramonės 4.0. tendencijas, skaičius</t>
  </si>
  <si>
    <t>Praktinio mokymo dirbtuvės, pritaikytos Pramonės 4.0 profesiniam ugdymui</t>
  </si>
  <si>
    <t>Profesinio mokymo ir aukštojo mokslo įstaigų išteklių, reikalingų Pramonės 4.0 srities specialistams rengti, vystymas</t>
  </si>
  <si>
    <t>Mažinti poveikį klimato kaitai ir prisitaikyti prie jos (SPP 2.2.)</t>
  </si>
  <si>
    <t>Žalumo indeksas</t>
  </si>
  <si>
    <t>Patobulinti miesto erdvių ir objektų kokybę, jų priežiūrą (SPP 2.2.3.)</t>
  </si>
  <si>
    <t>Įgyvendintų eko sistemą stiprinančių projektų skaičius</t>
  </si>
  <si>
    <t>ha</t>
  </si>
  <si>
    <t>KPP</t>
  </si>
  <si>
    <t>Parų skaičius, kai buvo viršyta kietųjų dalelių KD10 paros ribinė vertė 50 µg/m3</t>
  </si>
  <si>
    <r>
      <t>Paskatinti netaršaus mikrotransporto (paspirtukai, dviračiai, riedžiai ir kt.) infrastruktūros plėtrą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2.1.1)</t>
    </r>
  </si>
  <si>
    <t>Įskaitinių eismo įvykių, kuriuose sužeidžiami pėstieji ir dviratininkai, skaičius</t>
  </si>
  <si>
    <t>Dviračių trasų, pėsčiųjų takų mieste ir jo prieigose įrengimas, atnaujinimas užtikrinant tęstinumą bei junglumą</t>
  </si>
  <si>
    <t>Kelio atkarpų, kuriose perorganizuotas eismas, pritaikant jas saugiam važinėjimui dviračiais – atskirų dviračių takų ir (arba) fiziškai atskirtų dviračių juostų ilgis</t>
  </si>
  <si>
    <t>4</t>
  </si>
  <si>
    <t>Naujų įrengtų dviračių ir pėsčiųjų takų ilgis</t>
  </si>
  <si>
    <t>Atnaujintų dviračių ir pėsčiųjų takų ilgis</t>
  </si>
  <si>
    <t>Dviračių trasų, pėsčiųjų takų mieste ir jo prieigose remontas ir priežiūra</t>
  </si>
  <si>
    <t>Dviračių ir pėsčiųjų takų ilgis (šalia gatvių)</t>
  </si>
  <si>
    <t xml:space="preserve">Klaipėdos g. dalies (nuo Nemuno g. iki miesto ribos) šaligatvio dangos atnaujinimas </t>
  </si>
  <si>
    <t xml:space="preserve">Pušaloto g. dalies (nuo geležinkėlio pervažos iki miesto ribos) pėsčiųjų-dviračių tako asfalto dangos atnaujinimas </t>
  </si>
  <si>
    <t xml:space="preserve">Velžio kel. dalies (nuo Velžio kel. 74 iki miesto ribos) pėsčiųjų-dviračių tako asfalto dangos atnaujinimas </t>
  </si>
  <si>
    <r>
      <t>Padidinti eismo saugumą</t>
    </r>
    <r>
      <rPr>
        <b/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2.1.2.)</t>
    </r>
  </si>
  <si>
    <t>Įskaitinių eismo įvykių skaičius</t>
  </si>
  <si>
    <t xml:space="preserve">Sankryžų modernizavimas ir saugaus eismo užtikrinimas </t>
  </si>
  <si>
    <t xml:space="preserve">Klaipėdos g., Projektuotojų g., Dariaus ir Girėno g. sankryžos rekonstravimas </t>
  </si>
  <si>
    <t>Įrengtų žiedinių sankryžų skaičius</t>
  </si>
  <si>
    <t>Stoties g., Pušaloto g., Marijonų g. sankryžos rekonstravimas</t>
  </si>
  <si>
    <t>Senamiesčio g., S. Kerbedžio g. sankryžos su prieigomis rekonstravimas</t>
  </si>
  <si>
    <t>Elektronikos g., Venslaviškio g. sankryžos su prieigomis rekonstravimas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</si>
  <si>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</si>
  <si>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</si>
  <si>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Šviesoforų postų priežiūra ir eksplotavimas</t>
  </si>
  <si>
    <t>Miesto gatvių horizontalus ir vertikalus ženklinimas</t>
  </si>
  <si>
    <t>Horizontaliai paženklintos, paženklinimu atnaujintos gtavės</t>
  </si>
  <si>
    <t>Kelio ženklų, užtvarų ir kitų eismo saugumo gerinimo priemonių įrengimas ir priežiūra</t>
  </si>
  <si>
    <t>Ramaus eismo gatvių be tranzitinio transporto tinklo plėtra. Eismo intensyvumo miesto centre mažinimas</t>
  </si>
  <si>
    <t>Parengta transporto pralaidumo Panevėžio mieste studija</t>
  </si>
  <si>
    <t>Parengtas gatvių parametrų auditas</t>
  </si>
  <si>
    <r>
      <t>Pasiekti skirtingų transporto būdų darną miesto sistemoje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2.1.3.)</t>
    </r>
  </si>
  <si>
    <t xml:space="preserve">Zonų be CO2  skaičius </t>
  </si>
  <si>
    <t xml:space="preserve">Elektromobilių įkrovimo prieigų tinklo plėtra </t>
  </si>
  <si>
    <t>Elektromobilių įkrovimo prieigų skaičius</t>
  </si>
  <si>
    <r>
      <t>Padidinti naudojimosi viešuoju transportu mastą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2.1.4.)</t>
    </r>
  </si>
  <si>
    <t>Vietinio susisiekimo bendrų maršrutų su kitomis savivaldybėmis skaičius</t>
  </si>
  <si>
    <t>Keleivių pasitenkinimo viešojo transporto paslaugomis pokytis</t>
  </si>
  <si>
    <t>Atliktas transporto maršrutinio tinklo optimizavimas</t>
  </si>
  <si>
    <t>Išplėsti viešojo transporto ir susisiekimo infrastruktūrą bei atnaujinti viešojo transporto priemones (SPP 2.1.5.)</t>
  </si>
  <si>
    <t>Mažiau teršiančių, elektra ir (ar) dujomis varomų viešojo transporto priemonių dalis nuo visų viešojo transporto priemonių</t>
  </si>
  <si>
    <t>27</t>
  </si>
  <si>
    <t>Veikiančių subjektų, siūlančių nuomotis / dalintis automobilius, dviračius ir kitas transporto priemones, skaičius</t>
  </si>
  <si>
    <r>
      <t>Naujos autobusų stoties įrengimas ir prieigų sutvarkymas</t>
    </r>
    <r>
      <rPr>
        <b/>
        <u/>
        <sz val="12"/>
        <rFont val="Times New Roman"/>
        <family val="1"/>
        <charset val="186"/>
      </rPr>
      <t xml:space="preserve"> </t>
    </r>
  </si>
  <si>
    <t>Įrengta nauja autobusų stotis ir sutvarkytos prieigos</t>
  </si>
  <si>
    <t>„Rail Baltica“ transporto mazgo integravimas į Panevėžio miesto transporto tinklą</t>
  </si>
  <si>
    <t>0;7;
8;14</t>
  </si>
  <si>
    <t>Numatyti nauji maršrutai</t>
  </si>
  <si>
    <t>Paskatinti energijos taupymą, atsinaujinančių ir alternatyvių energijos išteklių naudojimą (SPP 2.2.1.)</t>
  </si>
  <si>
    <t>Savivaldybės darnios energetikos plėtros indeksas</t>
  </si>
  <si>
    <t>Kvartalinės renovacijos skatinimas ir plėtra taikant kompleksines energetinio efektyvumo didinimo priemones</t>
  </si>
  <si>
    <t>Kompleksiškai renovuotų daugiabučių namų skaičius</t>
  </si>
  <si>
    <t>Atsinaujinančių išteklių energijos naudojimo plėtros plano  parengimas ir įgyvendinimas</t>
  </si>
  <si>
    <t>Parengtas atsinaujinančių išteklių energijos naudojimo plėtros planas</t>
  </si>
  <si>
    <r>
      <t>Savivaldybės viešųjų pastatų modernizavimas, taikant energijos išteklių panaudojimo efektyvumo didinimo priemones</t>
    </r>
    <r>
      <rPr>
        <b/>
        <u/>
        <sz val="12"/>
        <rFont val="Times New Roman"/>
        <family val="1"/>
        <charset val="186"/>
      </rPr>
      <t xml:space="preserve"> </t>
    </r>
  </si>
  <si>
    <t>Naujų modernizuotų viešųjų pastatų skaičius</t>
  </si>
  <si>
    <t>Naujus aplinkai draugiškesnius šilumos būdus įdiegusių savivaldybės įmonių / organizacijų skaičius</t>
  </si>
  <si>
    <t>Namų ūkių (būstų) šildymo įrenginių inventorizavimas ir vartotojų sąmoningumo didinimas</t>
  </si>
  <si>
    <t>Atlikta namų ūkių (būstų) šildymo įrenginių inventorizacija</t>
  </si>
  <si>
    <t xml:space="preserve">Suformuotų erdvių skaičius </t>
  </si>
  <si>
    <t>Dalyvaujamojo biudžeto modelio taikymas</t>
  </si>
  <si>
    <t>Dalyvaujamojo biudžeto dalies didėjimas (kasmet)</t>
  </si>
  <si>
    <t>Miesto viešųjų erdvių atnaujinimas, priežiūra</t>
  </si>
  <si>
    <t>Vykdoma vejų ir žolynų (želdinių) priežiūra mieste</t>
  </si>
  <si>
    <t>Prižiūrimi ir atnaujinami miesto gėlynai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</si>
  <si>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</si>
  <si>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 xml:space="preserve">Valomos gatvės  </t>
  </si>
  <si>
    <t xml:space="preserve">Valomi šaligatviai </t>
  </si>
  <si>
    <r>
      <t>tūkst. m</t>
    </r>
    <r>
      <rPr>
        <vertAlign val="superscript"/>
        <sz val="12"/>
        <rFont val="Times New Roman"/>
        <family val="1"/>
        <charset val="186"/>
      </rPr>
      <t xml:space="preserve">2   </t>
    </r>
  </si>
  <si>
    <t>Prižiūrimi viešieji tualetai</t>
  </si>
  <si>
    <t>Miesto vejų ir žolynų atnaujinimas ir priežiūra</t>
  </si>
  <si>
    <t>Prižiūrimos šiukšlių dėžės</t>
  </si>
  <si>
    <t>Miesto gėlynų atnaujinimas ir priežiūra</t>
  </si>
  <si>
    <t>Sodinamos gėlės ir dekoratyviniai augalai</t>
  </si>
  <si>
    <t>Miesto želdynų atnaujinimas ir priežiūra</t>
  </si>
  <si>
    <t>Medžių priežiūros paslaugos Panevėžio mieste</t>
  </si>
  <si>
    <t xml:space="preserve">Miesto    teritorijų, viešųjų tualetų valymas, priežiūra, šiukšliadėžių priežiūra </t>
  </si>
  <si>
    <t>Paruošiamųjų darbų atlikimas ir paslaugų suteikimas miesto renginiams</t>
  </si>
  <si>
    <t>Atlikti darbus ir suteikti paslaugas (pastatyti biotualetus, atliekų surinkimo konteinerius, išvalyti teritorijas ir kt.) planuojamiems miesto renginiams</t>
  </si>
  <si>
    <t>Bepriežiūrių, bešeimininkių gyvūnų  laikinoji priežiūra</t>
  </si>
  <si>
    <t xml:space="preserve">Suteikta laikinoji priežiūra bepriežiūriams, bešeimininkiams gyvūnams </t>
  </si>
  <si>
    <t>Požeminių atliekų surinkimo konteinerių aikštelių su požeminiais konteineriais remontas</t>
  </si>
  <si>
    <t>Atliktas pagal poreikį konteinerių su požeminiais konteineriais remontas</t>
  </si>
  <si>
    <t>Bešeimininkių gyvūnų  (kačių) augintinių skaičiaus mažinimo programai vykdyti</t>
  </si>
  <si>
    <t xml:space="preserve">Sterilizuota bešeimininkų kačių   </t>
  </si>
  <si>
    <t xml:space="preserve">Prižiūrima miesto fontanų                                                   </t>
  </si>
  <si>
    <t>Prižiūrima miesto paplūdimių</t>
  </si>
  <si>
    <t xml:space="preserve">Prižiūrimos miesto užtvankos </t>
  </si>
  <si>
    <t>Prižiūrimos skulptūros, paminklai</t>
  </si>
  <si>
    <t>Suremontuota suoliukų</t>
  </si>
  <si>
    <t>Pastatyta naujų suoliukų</t>
  </si>
  <si>
    <t>Pritaikyta viešųjų erdvių  įvairioms socialinėms grupėms (įgyvendintų projektų skaičius)</t>
  </si>
  <si>
    <t xml:space="preserve">Įrengta vaikų žaidimo aikštelių        </t>
  </si>
  <si>
    <t xml:space="preserve">Prižiūrima vaikų žaidimo aikštelių        </t>
  </si>
  <si>
    <t>Vaizdo stebėjimo kameros</t>
  </si>
  <si>
    <t>Renkama rinkliava (parkomatai)</t>
  </si>
  <si>
    <t>Papuošta miesto eglė ir Laisvės aikštė, kartą per metus</t>
  </si>
  <si>
    <t>Skaičiuojama nuo gatvių ir statinių stogų ploto</t>
  </si>
  <si>
    <t>Skatinti miesto plėtrą ir tvarią transformaciją   (SPP 2.3.)</t>
  </si>
  <si>
    <t xml:space="preserve">Apšviestų teritorijų plotas </t>
  </si>
  <si>
    <t>mln. kv. m</t>
  </si>
  <si>
    <t>1,5</t>
  </si>
  <si>
    <t>Miesto vietinės reikšmės kelių ir gatvių infrastruktūros atnaujinimas ir plėtra</t>
  </si>
  <si>
    <t>Atnaujintų ir naujai įrengtų vietinės reikšmės kelių ir gatvių ilgis</t>
  </si>
  <si>
    <t>Panevėžio miesto infrastruktūros objektų naujos statybos, rekonstravimo, kapitalinio, paprastojo remonto darbai dalyvaujant fiziniams ir  (ar) juridiniams asmenims, projektų skaičius</t>
  </si>
  <si>
    <t xml:space="preserve">Vietinės reikšmės kelių ir gatvių su asfalto danga remontas ir priežiūra </t>
  </si>
  <si>
    <t>Vietinės reikšmės kelių ir gatvių su asfalto danga ilgis</t>
  </si>
  <si>
    <t>Vietinės reikšmės kelių ir gatvių su žvyro danga ilgis</t>
  </si>
  <si>
    <t xml:space="preserve">Vietinės reikšmės kelių ir gatvių su asfalto danga atnaujinimas </t>
  </si>
  <si>
    <t>Atnaujintų gatvių su asfalto danga ilgis</t>
  </si>
  <si>
    <t xml:space="preserve">Bendrijų gatvės kapitalinis remontas  </t>
  </si>
  <si>
    <t>Kapitališkai suremontuotos Bendrijų gatvės ilgis</t>
  </si>
  <si>
    <t>Matininkų gatvės kapitalinis remontas</t>
  </si>
  <si>
    <t>Kapitališkai suremontuotos Matininkų gatvės ilgis</t>
  </si>
  <si>
    <t xml:space="preserve">Rėklių gatvės kapitalinis remontas </t>
  </si>
  <si>
    <t>Kapitališkai suremontuotos Rėklių gatvės ilgis</t>
  </si>
  <si>
    <t>Kapitališkai suremontuotos Smėlynės gatvės ilgis</t>
  </si>
  <si>
    <t xml:space="preserve">Beržų gatvės dalies (nuo Pilėnų g. iki Ramygalos g.) rekonstravimas  </t>
  </si>
  <si>
    <t>Rekonstruotos Beržų gatvės dalies (nuo Pilėnų g. iki Ramygalos g.) ilgis</t>
  </si>
  <si>
    <t xml:space="preserve">Parko gatvės dalies (nuo Tulpių g. iki Nemuno g.) kapitalinis remontas  </t>
  </si>
  <si>
    <t>Kapitališkai suremontuotos Parko gatvės dalies (nuo Tulpių g. iki Nemuno g.) ilgis</t>
  </si>
  <si>
    <t xml:space="preserve">Žvaigždžių gatvės dalies (nuo Kniaudiškių g. iki J. Zikaro g.) kapitalinis remontas  </t>
  </si>
  <si>
    <t>Kapitališkai suremontuotos Žvaigždžių gatvės dalies (nuo Kniaudiškių g. iki J. Zikaro g.)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</si>
  <si>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</si>
  <si>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Sietyno gatvės kapitalinis remontas</t>
  </si>
  <si>
    <t>Kapitališkai suremontuotos Sietyno gatvės ilgis</t>
  </si>
  <si>
    <t>Projektavimo darbai</t>
  </si>
  <si>
    <t>Atlikti  inžinerinių statinių techniniai projektai</t>
  </si>
  <si>
    <t>Statinių kadastriniai matavimai</t>
  </si>
  <si>
    <t>Atlikti statinių kadastriniai matavimai</t>
  </si>
  <si>
    <t>Miesto gatvių ir viešųjų erdvių apšvietimo tinklų eksploatavimas, įrengimas, rekonstrukcija ir remontas, viešųjų erdvių ir gatvių apšvietimas, naujų abonentų prijungimas</t>
  </si>
  <si>
    <t xml:space="preserve">Eksploatuojama šviestuvų    </t>
  </si>
  <si>
    <t>Įrengta, rekonstruota apšvietimo tinklų</t>
  </si>
  <si>
    <t>KPPP</t>
  </si>
  <si>
    <t>Suvartota el. energijos</t>
  </si>
  <si>
    <t>GWh</t>
  </si>
  <si>
    <t>Abonentų skaičius</t>
  </si>
  <si>
    <t xml:space="preserve">Žvyruotų gatvių dulkėtumo mažinimas   </t>
  </si>
  <si>
    <t>Žvyruotų gatvių, kuriose sumažintas dulkėtumas, ilgis</t>
  </si>
  <si>
    <t>Vietinės reikšmės kelių ir gatvių su žvyro danga priežiūra, naudojant dulkėjimą mažinančias priemones, ilgis</t>
  </si>
  <si>
    <t>Esamų tiltų ir kitos infrastruktūros remontas ir rekonstrukcija</t>
  </si>
  <si>
    <t>Atliktų tiltų ir kitos infrastruktūros  remonto ar rekonstrukcijos skaičius</t>
  </si>
  <si>
    <t>Kapitališkai suremontuotų tiltų skaičius</t>
  </si>
  <si>
    <t>Daugiabučių gyvenamųjų namų teritorijų infrastruktūros atnaujinimas ir plėtra</t>
  </si>
  <si>
    <t>Įrengtų, atnaujintų objektų skaičius (automobilių aikštelės, vaikų žaidimų aikštelės, šaligatviai, vidaus keliai)</t>
  </si>
  <si>
    <t>Atnaujintų vidaus kelių, automobilių aikštelių skaičius</t>
  </si>
  <si>
    <t>Atnaujintų šaligatvių skaičius</t>
  </si>
  <si>
    <t>Įrengtų, atnaujintų vaikų žaidimų aikštelių skaičius</t>
  </si>
  <si>
    <t>Atnaujintų objektų skaičius</t>
  </si>
  <si>
    <t>Organizuoti kapinių priežiūrą, vienišų žmonių laidojimą</t>
  </si>
  <si>
    <t>Vykdomas kapinių atnaujinimas ir  priežiūra</t>
  </si>
  <si>
    <t xml:space="preserve">tūkst. m2 </t>
  </si>
  <si>
    <t>Palaidota vienišų ir neatpažintų žmonių palaikų</t>
  </si>
  <si>
    <t xml:space="preserve">Kapinių teritorijos atnaujinimas ir priežiūra </t>
  </si>
  <si>
    <t>Kapinių skaitmeninimo informacinės sistemos palaikymas</t>
  </si>
  <si>
    <t>Panevėžio miesto savivaldybės teritorijoje mirusių žmonių palaikų vežimo ir laikymo paslaugos</t>
  </si>
  <si>
    <t>Vienišų ir neatpažintų žmonių palaikų laidojimas</t>
  </si>
  <si>
    <t>Savivaldybei priklausančius statinius rekonstruoti, atnaujinti, modernizuoti, remontuoti, apdrausti ir plėtoti</t>
  </si>
  <si>
    <t xml:space="preserve">Savivaldybei priklausiančių pastatų kasmet pagerintos būklės dalis (nuo visų priklausančių pastatų) </t>
  </si>
  <si>
    <t>Gedimų, įvykusių Savivaldybei priklausančiuose statiniuose, likvidavimas, statinių nugriovimas</t>
  </si>
  <si>
    <t>Likviduota gedimų, vnt.</t>
  </si>
  <si>
    <t>Užsakovo funkcijų vykdymas</t>
  </si>
  <si>
    <t>Apdrausti statybos techniniai prižiūrėtojai, vnt.</t>
  </si>
  <si>
    <t>Išimta statybą leidžiančių dokumentų, vnt.</t>
  </si>
  <si>
    <t>Turto, sukurto įgyvendinant projektus finansuojamus iš ES lėšų, draudimas</t>
  </si>
  <si>
    <t>Apdrausti viešosios paskirties pastatai, vnt</t>
  </si>
  <si>
    <t>Savivaldybei priklausančių pastatų ir inžinerinių statinių rekonstravimas, atnaujinimas (modernizavimas)  ir remontas</t>
  </si>
  <si>
    <t>Atlikti remonto darbai savivaldybei priklausančiuose statiniuose</t>
  </si>
  <si>
    <t>Centralizuotos buhalterijos patalpų remontas</t>
  </si>
  <si>
    <t>Parengtas projektas objektui "Mokslo paskirties pastato dalies, Beržų g. 37, Panevėžys, paskirties keitimo į administracinę, atliekant kapitalinio remonto darbus</t>
  </si>
  <si>
    <t>BMX dviračių takų įrengimas J. Janonio gatvėje</t>
  </si>
  <si>
    <t>Parengtas techninis projektas "Mažųjų dviračių (BMX) kroso trasos rekonstravimas ir kitų sporto pastatų nauja statyba J. Janonio g. 33, Panevėžyje"</t>
  </si>
  <si>
    <t>Nevėžio upės vagos valymui (salos išardymui už Vakarinės gatvės)</t>
  </si>
  <si>
    <t>Išvalyta Nevėžio upės vaga- salos išardymas už Vakarinės gatvės</t>
  </si>
  <si>
    <t>Atlikti techniniai projektai</t>
  </si>
  <si>
    <t>Kolumbariumo darbo projekto parengimo ir statybos darbai</t>
  </si>
  <si>
    <t>Atlikti projektavimo darbai, įrengtas kolumbariumas</t>
  </si>
  <si>
    <t>Signalizacijų įvedimas bendrojo ugdymo mokyklose</t>
  </si>
  <si>
    <t>Sumontuotos signalizacijos bendro ugdymo įstaigose</t>
  </si>
  <si>
    <t>Švietimo įstaigų remontas</t>
  </si>
  <si>
    <t>Atlikti paprastojo remonto darbai</t>
  </si>
  <si>
    <t xml:space="preserve">Iš viso  programai be likučio: </t>
  </si>
  <si>
    <t xml:space="preserve">Viso </t>
  </si>
  <si>
    <t>Panevėžio regioninio STEAM atviros prieigos centro veiklų ir laboratorinės / techninės bazės plėtra ir modernizavimas (Lėšų ir investicijų į laboratorinę / techninę bazę, suma)</t>
  </si>
  <si>
    <t>Pagerinti Savivaldybės veiklos valdymą (SPP 1.5.1.)</t>
  </si>
  <si>
    <t>Kapitališkai suremontuoto S. Daukanto g. šaligatvio  ilgis</t>
  </si>
  <si>
    <t>rodiklis / vieta</t>
  </si>
  <si>
    <t>Eur / metus</t>
  </si>
  <si>
    <t>vnt. / metus</t>
  </si>
  <si>
    <t xml:space="preserve">Pedagoginės-psichologinės tarnybos veikla </t>
  </si>
  <si>
    <t>asm./metus</t>
  </si>
  <si>
    <t>Paslaugų teikimas Panevėžio specialiojoje mokykloje - daugiafunkciniame centre</t>
  </si>
  <si>
    <t>Parengta kvartalų energinio efektyvumo didinimo programa</t>
  </si>
  <si>
    <t>Apskaitos skyrius</t>
  </si>
  <si>
    <t>Teisės skyrius</t>
  </si>
  <si>
    <t>Viešosios tvarkos skyrius</t>
  </si>
  <si>
    <t>Pėsčiųjų ir dviračių tako nuo Vakarinės g. link Berčiūnų gyvenvietės rekonstravimas</t>
  </si>
  <si>
    <t>Naujų miesto lygmens profesinio orientavimo priemonių skaičius</t>
  </si>
  <si>
    <t>7</t>
  </si>
  <si>
    <t xml:space="preserve">S. Daukanto g. šaligatvio kapitalinis remontas </t>
  </si>
  <si>
    <t xml:space="preserve">Viešųjų erdvių ir poilsio zonų infrastruktūros objektų atnaujinimas, remontas ir priežiūra, rinkliava už transporto stovėjimą, miesto puošimas švenčių proga </t>
  </si>
  <si>
    <t xml:space="preserve">Vaikų žaidimo aikštelių ir treniruoklių atnaujinimas, remontas ir priežiūra </t>
  </si>
  <si>
    <t xml:space="preserve">Vaizdo stebėjimo sistemos duomenų perdavimo ir stebėjimo paslaugos  </t>
  </si>
  <si>
    <t xml:space="preserve">Rinkliavos už transporto stovėjimą gatvėse ir aikštėse organizavimas  </t>
  </si>
  <si>
    <t xml:space="preserve">Miesto puošimas švenčių ir renginių metu  </t>
  </si>
  <si>
    <t xml:space="preserve">Mokestis už lietaus nuotekas   </t>
  </si>
  <si>
    <t xml:space="preserve">Vietinės reikšmės kelių ir gatvių su žvyro danga remontas ir priežiūra </t>
  </si>
  <si>
    <t>V. Alanto g. statyba (III etapas – nuo Projektuotojų g. iki V. Alanto g. – Savitiškio g. (Vakarinės g. ) žiedinės sankryžos),  (IV etapas – žiedinė sankryža V. Alanto g. – Savitiškio g. (Vakarinės g.)</t>
  </si>
  <si>
    <t xml:space="preserve">Smėlynės gatvės dalies (nuo geležinkelio pervažos iki miesto ribos) kapitalinis remontas </t>
  </si>
  <si>
    <t xml:space="preserve">Tilto per Nevėžį Nemuno gatvėje, Panevėžio mieste kapitalinis remontas </t>
  </si>
  <si>
    <t>Planuojami asignavimai 2023 m.</t>
  </si>
  <si>
    <t>2025  metų asignavimų projektas</t>
  </si>
  <si>
    <t xml:space="preserve">2023 metai </t>
  </si>
  <si>
    <t>2025 metai</t>
  </si>
  <si>
    <t>6</t>
  </si>
  <si>
    <t>Modernizuotos, įdiegiant inžinerines eismo saugos priemones, neregulioujamos pėsčiųjų perėjos</t>
  </si>
  <si>
    <t xml:space="preserve">Bendras gatvių ilgis, kuriose pritaikytos tranzitą ribojančios priemonės </t>
  </si>
  <si>
    <t>Gatvės, kurioms taikomas "gyvenamos zonos" eismo statusas</t>
  </si>
  <si>
    <t>Sumažintas "juodųjų dėmių" skaičius Panevėžio mieste</t>
  </si>
  <si>
    <t xml:space="preserve">Keleivių naudojimosi viešojo transporto paslaugomis pokytis </t>
  </si>
  <si>
    <t xml:space="preserve">Viešojo transporto maršrutinio tinklo optimizavimas. 
Viešojo transporto infrastruktūros modernizavimas </t>
  </si>
  <si>
    <t>31</t>
  </si>
  <si>
    <t>Įgyvendintas atsinaujinančių išteklių energijos naudojimo plėtros planas</t>
  </si>
  <si>
    <t>Planuojami asignavimai    2023 metams</t>
  </si>
  <si>
    <t>2025 metų asignavimų projektas</t>
  </si>
  <si>
    <t xml:space="preserve">2023–2025 M.  MIESTO INFRASTRUKTŪROS OBJEKTŲ PLĖTROS, MODERNIZAVIMO, PRIEŽIŪROS PROGRAMA (10)                                                                                             
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</si>
  <si>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  <charset val="186"/>
      </rPr>
      <t>)</t>
    </r>
  </si>
  <si>
    <t>Užtikrinti sveiką, saugią emocinę ir fizinę aplinką  švietimo  įstaigose (SPP 3.1.2)</t>
  </si>
  <si>
    <r>
      <t>Užtikrinti STEAM srities dalykų programų įgyvendinimą ir plėtrą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3.1.3)</t>
    </r>
  </si>
  <si>
    <r>
      <t>Paskatinti aukštojo mokslo ir profesinio mokymo įstaigų teikiamų paslaugų atitiktį trumpalaikėms ir ilgalaikėms darbo rinkos poreikių prognozėms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3.2.1)</t>
    </r>
  </si>
  <si>
    <t xml:space="preserve">2023–2025 M.  ŠVIETIMO IR UGDYMO PROGRAMA (13)                                                                                             
</t>
  </si>
  <si>
    <t>229,0/3</t>
  </si>
  <si>
    <r>
      <t>Skatinti socialinės atskirties mažėjimą ir socialinį saugumą (SP 1.3)</t>
    </r>
    <r>
      <rPr>
        <sz val="11"/>
        <rFont val="Times New Roman"/>
        <family val="1"/>
        <charset val="186"/>
      </rPr>
      <t xml:space="preserve">     </t>
    </r>
  </si>
  <si>
    <t>Užtikrinti kokybišką ir efektyvią socialinę paramą bendruomenėje (SP 1.3.1)</t>
  </si>
  <si>
    <t xml:space="preserve">2023–2025 METŲ SAVIVALDYBĖS VALDYMO PROGRAMA (01)                                                                                             
</t>
  </si>
  <si>
    <t>30</t>
  </si>
  <si>
    <t>26500</t>
  </si>
  <si>
    <t>27000</t>
  </si>
  <si>
    <t>27500</t>
  </si>
  <si>
    <t>Suteiktų  socialinę riziką patiriantiems asmenims socialinės paramos rūšių skaičius</t>
  </si>
  <si>
    <t>16000</t>
  </si>
  <si>
    <t>17600</t>
  </si>
  <si>
    <t>19400</t>
  </si>
  <si>
    <t>70</t>
  </si>
  <si>
    <t>2000</t>
  </si>
  <si>
    <t>3300</t>
  </si>
  <si>
    <t>3500</t>
  </si>
  <si>
    <t>3700</t>
  </si>
  <si>
    <t>25</t>
  </si>
  <si>
    <t>64</t>
  </si>
  <si>
    <t>75</t>
  </si>
  <si>
    <t>22</t>
  </si>
  <si>
    <t>1,68</t>
  </si>
  <si>
    <t>1,07</t>
  </si>
  <si>
    <t>1,63</t>
  </si>
  <si>
    <t>A. Mackevičiaus g. šaligatvio kapitalinis remontas</t>
  </si>
  <si>
    <t>Kapitališkai suremontuoto A. Mackevičiaus g. šaligatvio  ilgis</t>
  </si>
  <si>
    <t>Kapitališkai suremontuoto Pramonės g. dalies (nuo Pušaloto g. iki Šiaurinės g.) pėsčiųjų-dviračių tako ilgis</t>
  </si>
  <si>
    <t>Kapitališkai suremontuoto Smėlynės g. dalies (nuo J. Basanavičiaus g. iki geležinkėlio pervažos) šaligatvio  ilgis</t>
  </si>
  <si>
    <t>Atnaujinto Klaipėdos g. dalies (nuo Nemuno g. iki miesto ribos) šaligatvio  ilgis</t>
  </si>
  <si>
    <t>Pievų g. dalies (nuo Rožių g, iki Rėklių g.) pėsčiųjų-dviračių tako kapitalinis remontas</t>
  </si>
  <si>
    <t>Kapitališkai suremontuoto Pievų g. dalies (nuo Rožių g, iki Rėklių g.) pėsčiųjų-dviračių tako ilgis</t>
  </si>
  <si>
    <t>Atnaujinto Pušaloto g. dalies (nuo geležinkėlio pervažos iki miesto ribos) pėsčiųjų-dviračių tako ilgis</t>
  </si>
  <si>
    <t>Atnaujinto Velžio kel. dalies (nuo Velžio kel. 74 iki miesto ribos) pėsčiųjų-dviračių tako ilgis</t>
  </si>
  <si>
    <t>Rekonstruoto pėsčiųjų ir dviračių tako nuo Vakarinės g. link Berčiūnų gyvenvietės ilgis</t>
  </si>
  <si>
    <t>V. Alanto gatvės statybos ilgis</t>
  </si>
  <si>
    <t>Kapitališkai suremontuotos Respublikos g. atkarpos (nuo Vasario 16-osios g. iki Respublikos g. 44) ilgis</t>
  </si>
  <si>
    <t>Pajuostės pl. atkarpos (nuo Nr. 34 iki miesto ribos) kapitalinis remontas</t>
  </si>
  <si>
    <t>Kapitališkai suremontuotos Pajuostės pl. atkarpos (nuo Nr. 34 iki miesto ribos) ilgis</t>
  </si>
  <si>
    <t>Šermukšnių gatvės kapitalinis remontas</t>
  </si>
  <si>
    <t>Kapitališkai suremontuotos Šermukšnių gatvės ilgis</t>
  </si>
  <si>
    <t>468.5</t>
  </si>
  <si>
    <t>Ekrano užtvankos uždorių ir šandorų remontas</t>
  </si>
  <si>
    <t>Paprasto remonto darbai</t>
  </si>
  <si>
    <t xml:space="preserve">"Panevėžio Raimundo Sargūno sporto gimnazijos teritorijoje, Liepų al. 2, Panevėžio m., naujos universalios sporto salės statyba" projekto parengimas </t>
  </si>
  <si>
    <t>„Velotrasos Kultūros ir poilsio parke“</t>
  </si>
  <si>
    <t xml:space="preserve">Parengtas projektas </t>
  </si>
  <si>
    <t>Pramonės g. dalies (nuo Pušaloto g. iki Šiaurinės g.) pėsčiųjų-dviračių tako kapitalinis remontas</t>
  </si>
  <si>
    <t>Smėlynės g. dalies (nuo J. Basanavičiaus g. iki geležinkėlio pervažos) šaligatvio kapitalinis remontas</t>
  </si>
  <si>
    <t>99 / 32</t>
  </si>
  <si>
    <t>95/ 26</t>
  </si>
  <si>
    <t>Bendrojo ugdymo mokyklose besimokančių mokinių skaičius</t>
  </si>
  <si>
    <t>Mokymosi visą gyvenimą programų, susijusių su STEAM kompetencijų ugdymu ir technologijų taikymu, kūrimas ir įgyvendinimas (dalyvių skaičius)</t>
  </si>
  <si>
    <t>Savivaldybės pasirengimo reaguoti į ekstremalias situacijas lygis, ne žemesnis kaip, proc.</t>
  </si>
  <si>
    <t xml:space="preserve">2023–2025 M.  SOCIALINĖS PARAMOS ĮGYVENDINIMO PROGRAMA (15)                                                                                              
</t>
  </si>
  <si>
    <t>Privačių darželių skaičius ("Šermukšniukas", "Debesų kiemas")</t>
  </si>
  <si>
    <t xml:space="preserve">288724610
190374917
190375061
190375595
190375823
190376163
190376882
190377799
190412321
190412474
190413238
190413380
190413576
190413619
190413761
190414144
190414482
190414863
190415246
190416152
190416490
190416871
190417069
190418018
190418356
190418541
190418737
290377070
290417440
303130799
</t>
  </si>
  <si>
    <t xml:space="preserve">288724610
</t>
  </si>
  <si>
    <r>
      <rPr>
        <sz val="8"/>
        <rFont val="Times New Roman"/>
        <family val="1"/>
        <charset val="186"/>
      </rPr>
      <t>288724610</t>
    </r>
    <r>
      <rPr>
        <sz val="8"/>
        <color rgb="FFFF0000"/>
        <rFont val="Times New Roman"/>
        <family val="1"/>
        <charset val="186"/>
      </rPr>
      <t xml:space="preserve">
</t>
    </r>
  </si>
  <si>
    <t xml:space="preserve">288724610
190426456
190426794
190862717
290427210
</t>
  </si>
  <si>
    <t xml:space="preserve">
195472991</t>
  </si>
  <si>
    <t xml:space="preserve">
195473036</t>
  </si>
  <si>
    <t>Archyvinių civilinės būklės aktų įrašų, gautų iš civilinės metrikacijos įstaigų, duomenų tvarkymas</t>
  </si>
  <si>
    <t>Parengtų ir savivaldybės interneto svetainėje paskelbtų atmintinių ir rekomendacijų skaičius</t>
  </si>
  <si>
    <t>Užtikrinti Vietos savivaldos įstatyme numatytų 7 valstybės deleguotų žemės ūkio funkcijų vykdymą</t>
  </si>
  <si>
    <t xml:space="preserve">Jaunimo reikalų koordinatoriams savivaldybėse rekomenduotų atlikti užduočių įgyvendinimas (ne mažiau, kaip) </t>
  </si>
  <si>
    <t>Suderintų į Savivaldybės erdvinių duomenų rinkinį integruotų planų skaičius</t>
  </si>
  <si>
    <t xml:space="preserve">288724610
190419796
190419981
190420040
190420617
190421338
190421719
190422397
190422963
190423150
190423499
190423684
190423727
190423912
190425888
190984151
191816313
191816651
191817034
290422430
303283300
</t>
  </si>
  <si>
    <t xml:space="preserve">Kėdainių g.  naujo vidaus kelio (įvažos) įrengimas </t>
  </si>
  <si>
    <t>Įrengtas naujas vidaus kelias (įvaža)</t>
  </si>
  <si>
    <t>Ramygalos g. kapitalinis remontas, įrengiant šviesoforų postą ties Ramygalos g. Nr. 202</t>
  </si>
  <si>
    <t>Įrengta nauja sankryža</t>
  </si>
  <si>
    <t>Pramonės g. kapitalinis remontas, įrengiant privažiavimą prie Pramonės g. Nr. 7</t>
  </si>
  <si>
    <t>Asmenų, pateiktų elektroniniu būdu, dalies didėjimas per metus ne mažiau kaip 1,5 proc.</t>
  </si>
  <si>
    <t>11/16</t>
  </si>
  <si>
    <t>Panevėžio miesto savivaldybės tarybos
                                    sprendimo Nr. 
1 priedas</t>
  </si>
  <si>
    <t>Panevėžio miesto savivaldybės tarybos
                                    sprendimo Nr. 
2 priedas</t>
  </si>
  <si>
    <t>Panevėžio miesto savivaldybės tarybos
                                    sprendimo Nr. 
4 priedas</t>
  </si>
  <si>
    <t>Panevėžio miesto savivaldybės tarybos
                                    sprendimo Nr. 
6 priedas</t>
  </si>
  <si>
    <t>Panevėžio miesto savivaldybės tarybos
                                    sprendimo Nr. 
7 priedas</t>
  </si>
  <si>
    <t>Panevėžio miesto savivaldybės tarybos
                                    sprendimo Nr. 
8 priedas</t>
  </si>
  <si>
    <t xml:space="preserve">Grąžintos paskolos bei sumokėtos skolos pagal pasirašytas sutartis </t>
  </si>
  <si>
    <t>49</t>
  </si>
  <si>
    <r>
      <t xml:space="preserve">Savivaldybės aplinkos apsaugos rėmimo specialiosios programos lėšos </t>
    </r>
    <r>
      <rPr>
        <b/>
        <sz val="11"/>
        <rFont val="Times New Roman"/>
        <family val="1"/>
        <charset val="186"/>
      </rPr>
      <t>(SBAA)</t>
    </r>
  </si>
  <si>
    <r>
      <t xml:space="preserve">Savivaldybės aplinkos apsaugos rėmimo specialiosios programos lėšų likutis </t>
    </r>
    <r>
      <rPr>
        <b/>
        <sz val="11"/>
        <rFont val="Times New Roman"/>
        <family val="1"/>
        <charset val="186"/>
      </rPr>
      <t>(SBAAL)</t>
    </r>
  </si>
  <si>
    <r>
      <t>Valstybės biudžeto lėšos,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</si>
  <si>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r>
      <t xml:space="preserve">Savivaldybės aplinkos apsaugos rėmimo specialiosios programos lėšų likutis </t>
    </r>
    <r>
      <rPr>
        <b/>
        <sz val="9"/>
        <rFont val="Times New Roman"/>
        <family val="1"/>
        <charset val="186"/>
      </rPr>
      <t>(SBAAL)</t>
    </r>
  </si>
  <si>
    <r>
      <t xml:space="preserve">Savivaldybs aplinkos apsaugos rėmimo  specialiosios programos lėšų likutis </t>
    </r>
    <r>
      <rPr>
        <b/>
        <sz val="9"/>
        <rFont val="Times New Roman"/>
        <family val="1"/>
        <charset val="186"/>
      </rPr>
      <t>(SBAAL)</t>
    </r>
  </si>
  <si>
    <r>
      <t>Užtikrinti kokybišką ir efektyvią sveikatos priežiūrą</t>
    </r>
    <r>
      <rPr>
        <u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1.2.1.)</t>
    </r>
  </si>
  <si>
    <r>
      <t xml:space="preserve">Savivaldybs aplinkos apsaugos rėmimo  specialiosios programos lėšos </t>
    </r>
    <r>
      <rPr>
        <b/>
        <sz val="9"/>
        <rFont val="Times New Roman"/>
        <family val="1"/>
        <charset val="186"/>
      </rPr>
      <t>(SBAA)</t>
    </r>
  </si>
  <si>
    <t>Sudarytas Mero rezervas</t>
  </si>
  <si>
    <t>Sudarytas Mero fondas</t>
  </si>
  <si>
    <t xml:space="preserve">2023–2025 M. SPORTO PROGRAMA (12)                                                                                              
</t>
  </si>
  <si>
    <t xml:space="preserve">   Stiprinti gyventojų sveikatą ir skatinti fizinį aktyvumą siekiant aukšto sporto meistriškumo (SPP 1.2.)</t>
  </si>
  <si>
    <t xml:space="preserve">Fizinio aktyvumo renginiuose dalyvaujančių asmenų sk. </t>
  </si>
  <si>
    <t xml:space="preserve">Sporto renginių skaičius  </t>
  </si>
  <si>
    <t>Sporto įstaigų paslaugų stiprinimas ir plėtra</t>
  </si>
  <si>
    <t>288724610
300036519
304764443</t>
  </si>
  <si>
    <t>0;10</t>
  </si>
  <si>
    <t xml:space="preserve">PMSA pavaldžių sporto įstaigų, įdiegusių kokybės vadybos sistemas, skaičius  </t>
  </si>
  <si>
    <t>Panevėžio sporto centre sportuojančių skaičius</t>
  </si>
  <si>
    <t xml:space="preserve">Futbolo vystymo programoje sportuojančių asmenų skaičius </t>
  </si>
  <si>
    <t>Panevėžio sporto centras</t>
  </si>
  <si>
    <t>Panevėžio sporto centro pajamos už suteiktas paslaugas</t>
  </si>
  <si>
    <t>Sporto ir viešosios aktyvaus laisvalaikio infrastruktūros daugiafunkciškumo plėtojimas ir pritaikymas nustatytiems kokybės standartams</t>
  </si>
  <si>
    <t xml:space="preserve">Atnaujintos, suremontuotos (modernizuotos), rekonstruotos esamos sporto bazės (įskaitant viešąsias erdves, kurios pritaikytos aktyviam laisvalaikiui, fiziniam aktyvumui) arba nauji sporto objektai (viešosios erdvės pritaikytos aktyviam laisvalaikiui ir / arba fiziniam aktyvumui), skaičius  </t>
  </si>
  <si>
    <t>Sukurtos sporto infrastruktūros valdymo priemonės bei sportinio ugdymo apskaitos priemonės</t>
  </si>
  <si>
    <t>1</t>
  </si>
  <si>
    <t>Projektų, skatinančių, populiarinančių sportą, fizinį aktyvumą finansavimas</t>
  </si>
  <si>
    <t xml:space="preserve">Finansuotų projektų, skatinančių, populiarinančių sportą, fizinį aktyvumą, skaičius  </t>
  </si>
  <si>
    <t>Pagerinti aukšto meistriškumo sportininkų rengimo sąlygas (SPP 1.2.2.)</t>
  </si>
  <si>
    <t xml:space="preserve">Aukšto meistriškumo sportininkų skaičius </t>
  </si>
  <si>
    <t xml:space="preserve">Tarptautinių bei nacionalinių fizinio aktyvumo ir sporto renginių organizavimas.
Dalyvavimas sporto varžybose, renginiuose </t>
  </si>
  <si>
    <t xml:space="preserve">Organizuotų tarptautinių, nacionalinių, fizinio aktyvumo sporto renginių bei dalyvavimo varžybose, renginiuose skaičius  </t>
  </si>
  <si>
    <t>Aukšto meistriškumo sportininkų ir jų trenerių skatinimas už sporto laimėjimus</t>
  </si>
  <si>
    <t xml:space="preserve">Savivaldybės skirtos premijos už pasiektus aukštus  sporto rezultatus, skaičius  </t>
  </si>
  <si>
    <t xml:space="preserve">Sporto organizacijų raginimas turėti ilgalaikius planavimo dokumentus (planus, strategijas), finansuoti projektus siekiant kokybinių ir kiekybinių rezultatų </t>
  </si>
  <si>
    <r>
      <t>Sporto organizacijų finansuotini projektai, turintys ilgalaikius planavimo dokumentus (planus, strategijas</t>
    </r>
    <r>
      <rPr>
        <sz val="10"/>
        <rFont val="Calibri"/>
        <family val="2"/>
        <charset val="186"/>
      </rPr>
      <t>)</t>
    </r>
    <r>
      <rPr>
        <sz val="10"/>
        <rFont val="Times New Roman"/>
        <family val="1"/>
        <charset val="186"/>
      </rPr>
      <t xml:space="preserve"> </t>
    </r>
  </si>
  <si>
    <t>Panevėžio miesto savivaldybės tarybos
                                    sprendimo Nr. 
3 priedas</t>
  </si>
  <si>
    <r>
      <t xml:space="preserve">Savivaldybs aplinkos apsaugos rėmimo  specialiosios programos lėšų likutis </t>
    </r>
    <r>
      <rPr>
        <b/>
        <sz val="11"/>
        <rFont val="Times New Roman"/>
        <family val="1"/>
        <charset val="186"/>
      </rPr>
      <t>(SBAAL)</t>
    </r>
  </si>
  <si>
    <t>Požeminės slėptuvės Sietyno g. rekonstravimo projekto parengimas</t>
  </si>
  <si>
    <t xml:space="preserve">Organizuotas Savivaldybės tarybos, Mero, jo politinio (asmeninio) pasitikėjmo tarnautojų darbas </t>
  </si>
  <si>
    <t>Mero, jo politinio (asmeninio) pasitikėjmo tarnautojų pareigybių skaičius</t>
  </si>
  <si>
    <r>
      <t xml:space="preserve">Savivaldybės aplinkos apsaugos rėmimo  specialiosios programos lėšos </t>
    </r>
    <r>
      <rPr>
        <b/>
        <sz val="11"/>
        <rFont val="Times New Roman"/>
        <family val="1"/>
        <charset val="186"/>
      </rPr>
      <t>(SBAA)</t>
    </r>
  </si>
  <si>
    <r>
      <t xml:space="preserve">Savivaldybės aplinkos apsaugos rėmimo  specialiosios programos lėšos </t>
    </r>
    <r>
      <rPr>
        <b/>
        <sz val="9"/>
        <rFont val="Times New Roman"/>
        <family val="1"/>
        <charset val="186"/>
      </rPr>
      <t>(SBAA)</t>
    </r>
  </si>
  <si>
    <t xml:space="preserve">2023–2025 METŲ SAVIVALDYBĖS TURTO VALDYMO PROGRAMA (06)                                                                                             
</t>
  </si>
  <si>
    <t>Pagerinti savivaldybės veiklos valdymą (SPP 1.5.1.)</t>
  </si>
  <si>
    <t>Gyvenamųjų patalpų kadastriniai matavimai ir teisinė registracija, objektų paruošimas pardavimui, turto vertinimas</t>
  </si>
  <si>
    <t xml:space="preserve">Teisiškai įregistruotų objektų skaičius </t>
  </si>
  <si>
    <t>Turto vertinimo ataskaitos</t>
  </si>
  <si>
    <t>Nekilnojamojo turto (išskyrus gyvenamąsias patalpas) teisinė registracija, kadastriniai matavimai, turto vertinimas, inventorizacija, privatizuojamų objektų vertinimas ir patalpų paskirties keitimas</t>
  </si>
  <si>
    <t>Savivaldybės nekilnojamojo turto valdymo strategijos parengimas ir įgyvendinimas</t>
  </si>
  <si>
    <t>Parengta Savivaldybės nekilnojamojo turto valdymo strategija</t>
  </si>
  <si>
    <t xml:space="preserve"> Tinkamai naudoti, saugoti, prižiūrėti, remontuoti ir eksploatuoti Savivaldybės turtą</t>
  </si>
  <si>
    <t>Laukiančiųjų socialinio būsto eilėje aprūpinimas būstu</t>
  </si>
  <si>
    <t>Atlikti  gyvenamųjų   patalpų remontą ir rekonstrukciją, vidaus ir lauko inžinerinių tinklų ir įrenginių remontą</t>
  </si>
  <si>
    <t>Suremontuotų gyvenamųjų patalpų  skaičius</t>
  </si>
  <si>
    <t>Padengti Savivaldybės neišnuomotų  gyvenamųjų patalpų išlaikymo ir priežiūros išlaidas</t>
  </si>
  <si>
    <t>Padengtos Savivaldybės neišnuomotų  gyvenamųjų patalpų išlaikymo ir priežiūros išlaidos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</si>
  <si>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</si>
  <si>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</si>
  <si>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Suremontuotų  negyvenamųjų patalpų skaičius</t>
  </si>
  <si>
    <t>Padengti Savivaldybės neišnuomotų  negyvenamųjų patalpų išlaikymo ir priežiūros išlaidas</t>
  </si>
  <si>
    <t>Padengtos Savivaldybės neišnuomotų  negyvenamųjų patalpų išlaikymo ir priežiūros išlaidos</t>
  </si>
  <si>
    <t>Skirti lėšų išlaidoms už atnaujinamų  namų (negyvenamųjų patalpų) dalį, priklausančią Savivaldybei nuosavybės teise, padengti</t>
  </si>
  <si>
    <t xml:space="preserve">Finansinis turtas </t>
  </si>
  <si>
    <t xml:space="preserve"> 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</si>
  <si>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</si>
  <si>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 ir nuotekų) tinklai </t>
  </si>
  <si>
    <t>Įsigyti, rekonstruoti ir remontuoti Savivaldybės ir socialinį būstą bei kitas gyvenamąsias patalpas (socialinėms paslaugoms teikti)</t>
  </si>
  <si>
    <t xml:space="preserve">Asmenų, aprūpintų gyvenamuoju plotu dėl Savivaldybės ir socialinio būsto fondo bei kito būsto metinio padidėjimo, skaičius </t>
  </si>
  <si>
    <t xml:space="preserve">Nupirkta butų </t>
  </si>
  <si>
    <t xml:space="preserve">2023–2025 METŲ EKONOMINĖS PLĖTROS IR VERSLO SKATINIMO PROGRAMA (05)                                                                                             
</t>
  </si>
  <si>
    <t xml:space="preserve"> Didinti kvalifikuotų darbuotojų pasiūlą (SPP 3.2.)</t>
  </si>
  <si>
    <t>Užimtų gyventojų pagal profesijų grupes, išskyrus
nekvalifikuotus darbininkus, dalis</t>
  </si>
  <si>
    <t>Paskatinti aukštojo mokslo ir profesinio mokymo įstaigų teikiamų paslaugų atitiktį trumpalaikėms ir ilgalaikėms darbo rinkos poreikių prognozėms (SPP 3.2.1.)</t>
  </si>
  <si>
    <t>Proc. nuo visų absolventų</t>
  </si>
  <si>
    <t>Priemonių verslo atstovų įtraukimui į profesinio mokymo ir aukštojo mokslo studijų programų kūrimą ir vykdymą sukūrimas bei įgyvendinimas</t>
  </si>
  <si>
    <t>Verslo atstovų įtraukimo į profesinio mokymo ir aukštojo mokslo studijų programų organizavimą naujų priemonių skaičius/metus</t>
  </si>
  <si>
    <t xml:space="preserve"> Sudaryti mokymosi visą gyvenimą galimybes atsižvelgiant į trumpalaikes ir ilgalaikes darbo rinkos poreikių prognozes (SP 3.2.2.)</t>
  </si>
  <si>
    <t>Vykdomų suaugusiųjų neformaliojo švietimo programų, atitinkančių trumpalaikes ir ilgalaikes darbo rinkos poreikius skaičius</t>
  </si>
  <si>
    <t>Gyventojų perkvalifikavimo sistemos pritaikymas ir įgyvendinimas pagal miesto ekonominės specializacijos poreikius</t>
  </si>
  <si>
    <t>Pagal miesto ekonominės specializacijos kryptis UŽT organizuojamuose mokymuose perkvalifikuotų asmenų skaičius</t>
  </si>
  <si>
    <t>Gyventojų perkvalifikavimo sistemos pritaikymo priemonių skaičius</t>
  </si>
  <si>
    <t>Parengtų ilgalaikių miesto darbo rinkos poreikių prognozių skaičius</t>
  </si>
  <si>
    <t>Pritraukti kvalifikuotą darbo jėgą (SPP 3.2.3.)</t>
  </si>
  <si>
    <t>Darbuotojų inovacinėse įmonėse dalis, palyginti su visų įmonių darbuotojais (apskrities rodiklis)</t>
  </si>
  <si>
    <t xml:space="preserve">Karjeros Panevėžio mieste privalumų rinkodaros vykdymas tikslinėse auditorijose
</t>
  </si>
  <si>
    <t>Įgyvendintos naujos rinkodaros priemonės</t>
  </si>
  <si>
    <t xml:space="preserve">Iš dalies finansuotų verslo misijų skaičius </t>
  </si>
  <si>
    <t>Teigiamai karjeros galimybes Panevėžyje vertinančių Lietuvos gyventojų dalis</t>
  </si>
  <si>
    <t>Priemonėmis ir paskatomis pritraukti aukštos kvalifikacijos darbuotojai iš regionų ir užsienio sukūrimo bei įgyvendinimo pasinaudojusių asmenų skaičius</t>
  </si>
  <si>
    <t>Didinti miesto verslo aplinkos konkurencingumą  (SPP 3.3.)</t>
  </si>
  <si>
    <t>Materialinės investicijos, tenkančios vienam gyventojui</t>
  </si>
  <si>
    <t>Eur</t>
  </si>
  <si>
    <t>Materialinių investicijų, tenkančių vienam gyventojui (Eur), rodiklio santykis su šalies vidurkiu</t>
  </si>
  <si>
    <t xml:space="preserve"> Sudaryti palankias sąlygas verslo įkūrimui (SPP 3.3.1.)</t>
  </si>
  <si>
    <t>MVĮ, tenkančių 1 000 miesto gyventojų, skaičius</t>
  </si>
  <si>
    <t>Bankrotų skaičius</t>
  </si>
  <si>
    <t xml:space="preserve">Paslaugų sistemos asmenims, norintiems pradėti įkurti verslą, sukūrimas ir įgyvendinimas
</t>
  </si>
  <si>
    <t>Suteiktų konsultacijų skaičius</t>
  </si>
  <si>
    <t>Val.</t>
  </si>
  <si>
    <t>Paslaugos gavėjų skaičius</t>
  </si>
  <si>
    <t>Finansinių paskatų verslo įkūrimui sukūrimas ir įgyvendinimas</t>
  </si>
  <si>
    <t>Paskatomis pasinaudojusių verslo subjektų skaičius</t>
  </si>
  <si>
    <t xml:space="preserve"> Sudaryti palankias sąlygas verslo plėtrai ir investicijų pritraukimui (SPP 3.3.2.)</t>
  </si>
  <si>
    <t>TUI, tenkančių vienam gyventojui, dalis lyginant su Lietuvos vidurkiu</t>
  </si>
  <si>
    <t>Įmonių, dalyvaujančių klasterių veiklose, skaičius</t>
  </si>
  <si>
    <t xml:space="preserve">Pažangios pramonės ir paslaugų sektorių plėtrai reikalingos infrastruktūros ir įrangos plėtra
</t>
  </si>
  <si>
    <t>Įgyvendintų projektų skaičius</t>
  </si>
  <si>
    <t>Panevėžio LEZ / Pramonės parko plėtros priemonės</t>
  </si>
  <si>
    <t xml:space="preserve">Reguliarus metodiškai pagrįstas verslo aplinkos vertinimas ir kylančių verslo aplinkos problemų įtraukiant verslo atstovus sprendimas
</t>
  </si>
  <si>
    <t>Atliktų verslo aplinkos įvertinimų skaičius</t>
  </si>
  <si>
    <t>Iš dalies finansuotų projektų skaičius</t>
  </si>
  <si>
    <t>Išspręstų verslo aplinkos problemų dalis</t>
  </si>
  <si>
    <t>Koordinuotų investuotojų pritraukimo ir aptarnavimo iniciatyvų įgyvendinimas</t>
  </si>
  <si>
    <t>Užsienio investuotojų pritraukimo ir aptarnavimo priemonių skaičius</t>
  </si>
  <si>
    <t>Įgyvendintų verslo klasterizacijos ir integracijos į tarptautines vertės grandines skatinimo iniciatyvų skaičius</t>
  </si>
  <si>
    <t>Naujų klasterių Panevėžio mieste skaičius</t>
  </si>
  <si>
    <t>Parama eksportui pasinaudojusių įmonių skaičius</t>
  </si>
  <si>
    <t xml:space="preserve">Viešųjų paslaugų teikimo finansinis užtikrinimas
</t>
  </si>
  <si>
    <t>Kompensuotų nuostolių dydis (bendrovių paslaugų teikimo mastui ir kainoms išlaikyti), kurių akcininkė yra Panevėžio miesto savivaldybė</t>
  </si>
  <si>
    <t xml:space="preserve"> Paskatinti pažangių technologinių sprendimų kūrimą ir diegimą versle (SPP 3.3.3.)</t>
  </si>
  <si>
    <t>Įmonių, diegusių technologines inovacijas, dalis nuo visų įmonių (apskrities rodiklis)</t>
  </si>
  <si>
    <t>Pridėtinė vertė gamybos sąnaudomis pagal veiklos vykdymo vietą (nefinansinių įmonių)</t>
  </si>
  <si>
    <t>Tūkst. Eur</t>
  </si>
  <si>
    <t>Informacijos verslui apie pažangių technologinių sprendimų teikiamas galimybes teikimas</t>
  </si>
  <si>
    <t>Subjektų, pasinaudojusių informacinėmis paslaugomis, skaičius</t>
  </si>
  <si>
    <t>Įvykdytų tyrimų įmonių technologinei pažangai bei pažangių technologijų diegimo, kūrimo ir inovacijų paramos paslaugų poreikiams įvertinti, skaičius</t>
  </si>
  <si>
    <t>Trumpų vertės grandinių skatinimo priemonių skaičius</t>
  </si>
  <si>
    <t>Įmonių, pasinaudojusių trumpų vertės grandinių, grįstų skaitmeninių ir žiedinių technologijų taikymu, skatinimo priemonėmis skaičius</t>
  </si>
  <si>
    <t xml:space="preserve">Inovacinių (technologinių, skaitmeninių) sprendimų ir (arba) auditų atlikimo įmonėse skatinimas
</t>
  </si>
  <si>
    <t>Atliktų inovacinių auditų Panevėžio įmonėse skaičius</t>
  </si>
  <si>
    <t>Inovatyviausios metų įmonės prizas</t>
  </si>
  <si>
    <t>Mokestinėmis lengvatomis įmonėms plėstis ir diegti pažangius technologinius sprendimu, pasinaudojusių įmonių skaičius</t>
  </si>
  <si>
    <t>Paskatinti verslo, mokslo bei viešojo sektoriaus bendradarbiavimą kuriant ir komercializuojant aukštos pridėtinės vertės produktus (SPP 3.3.4.)</t>
  </si>
  <si>
    <t>ES fondams teiktos ir baigtos įgyvendinti įmonių paraiškos kartu su mokslo institucijomis pagal MTEPI (Moksliniai tyrimai, eksperimentinė plėtra, inovacijos) prioritetą</t>
  </si>
  <si>
    <t xml:space="preserve">Mokslo ir verslo bendradarbiavimo iniciatyvų, nukreiptų į aukštos pridėtinės vertės produktų ir paslaugų kūrimą ir vystymą, rėmimas
</t>
  </si>
  <si>
    <t>Mieste veikiančių mokslo įstaigų ir verslo bendradarbiavimo iniciatyvų skaičius</t>
  </si>
  <si>
    <t>Suorganizuoti investuotojų / ekonomikos forumai</t>
  </si>
  <si>
    <t>SVV įmonėms išpirktas parodoms skirtas plotas</t>
  </si>
  <si>
    <t>Bendradarbiaujant išspręstų verslo problemų skaičius</t>
  </si>
  <si>
    <t>Sukurta atviros prieigos laboratorijų tinklo veikimo sistema</t>
  </si>
  <si>
    <t>Atviros prieigos laboratorijų tinklu pasinaudojusių asmenų skaičius</t>
  </si>
  <si>
    <t>Įmonių dalyvavimo MTPI srities
programose skatinimas</t>
  </si>
  <si>
    <t>Įmonių, dalyvaujančių MTPI programose, skaičius</t>
  </si>
  <si>
    <t>Įmonių, pasinaudojusių tarptautinių technologijų perdavimo inovacijų paramos paslaugomis, skaičius</t>
  </si>
  <si>
    <t xml:space="preserve"> Sukurti patrauklią aplinką naujų skaitmeninių technologijų bandymui mieste (SPP 3.3.5.)</t>
  </si>
  <si>
    <t>Naujas skaitmenines technologijas mieste išbandžiusių įmonių skaičius</t>
  </si>
  <si>
    <t>Naujų skaitmeninių technologijų įmonių pritraukimas išbandyti jų produktus ir paslaugas mieste</t>
  </si>
  <si>
    <t>Iniciatyvų naujų skaitmeninių technologijų įmonėms pritraukti išbandyti jų produktus ir paslaugas skaičius</t>
  </si>
  <si>
    <t>Lėšų iš alternatyvių finansavimo šaltinių pritraukimas naujų skaitmeninių technologijų išbandymui reikalingai infrastruktūrai sukurti</t>
  </si>
  <si>
    <t>Mln.Eur</t>
  </si>
  <si>
    <t>Teisinio reguliavimo sistemos pritaikymo ir teisinių kliūčių sumažinimo iniciatyvų skaičius</t>
  </si>
  <si>
    <r>
      <t>Valstybės biudžeto lėšos VB, kurios neapskaitomos biudžete (</t>
    </r>
    <r>
      <rPr>
        <b/>
        <sz val="11"/>
        <rFont val="Times New Roman"/>
        <family val="1"/>
      </rPr>
      <t>VBN</t>
    </r>
    <r>
      <rPr>
        <sz val="11"/>
        <rFont val="Times New Roman"/>
        <family val="1"/>
      </rPr>
      <t>)</t>
    </r>
  </si>
  <si>
    <t xml:space="preserve">2023–2025 M. KULTŪROS IR MENO PROGRAMA (11)                                                                                              
</t>
  </si>
  <si>
    <t xml:space="preserve">Kurti tvarią socialinę ir ekonominę kultūros vertę Panevėžyje (SP 1.1.) </t>
  </si>
  <si>
    <t>Kultūros paslaugas naudojančių gyventojų skaičiaus pokytis</t>
  </si>
  <si>
    <t xml:space="preserve">Kultūros paslaugas naudojančių gyventojų skaičiaus pokyčio vertinimas </t>
  </si>
  <si>
    <t>padidėjęs, nepakitęs, sumažėjęs</t>
  </si>
  <si>
    <t>padidėjęs</t>
  </si>
  <si>
    <t>Padidinti miesto bendruomenės įtrauktį į kultūros kūrimą ir naudojimąsi kultūros produktais bei paslaugomis</t>
  </si>
  <si>
    <t xml:space="preserve">Miesto bendruomenės įtraukties pokytis lyginant su praėjusiais metais </t>
  </si>
  <si>
    <t>teigiamas, nepakitęs, neigiamas</t>
  </si>
  <si>
    <t>teigiamas</t>
  </si>
  <si>
    <t>Kultūros renginių rinkodaros priemonių įgyvendinimas</t>
  </si>
  <si>
    <t>0;6</t>
  </si>
  <si>
    <t>Įgyvendintų renginių rinkodaros priemonių skaičius</t>
  </si>
  <si>
    <t>Sąlygų miesto gyventojams dalyvauti kultūros ir meno veikloje, ugdyti kūrybiškumą ir plėsti meninę veiklą sudarymas</t>
  </si>
  <si>
    <t>Iš dalies finansuotų mėgėjų meno kolektyvų veiklos projektų skaičius per metus</t>
  </si>
  <si>
    <t>Tradicinių ir unikalių (inovatyvių) kultūros projektų rėmimas</t>
  </si>
  <si>
    <t>Iš dalies finansuotų kultūros ir meno projektų skaičius per metus</t>
  </si>
  <si>
    <t>Kofinansuotų kultūros ir meno projektų skaičius per metus</t>
  </si>
  <si>
    <t>17</t>
  </si>
  <si>
    <t>19</t>
  </si>
  <si>
    <t>Finansuotų įvairių renginių skaičius</t>
  </si>
  <si>
    <t>Panevėžio Elenos Mezginaitės viešosios bibliotekos veiklos plėtra</t>
  </si>
  <si>
    <t>190431250</t>
  </si>
  <si>
    <t>Bibliotekos lankytojų skaičius per metus</t>
  </si>
  <si>
    <t>tūkst. vnt.</t>
  </si>
  <si>
    <t xml:space="preserve">Dokumentų išduotis </t>
  </si>
  <si>
    <t>tūkst. fiz. vnt.</t>
  </si>
  <si>
    <t>Suorganizuotų renginių skaičius per metus</t>
  </si>
  <si>
    <t>Renginių lankytojų skaičius per metus</t>
  </si>
  <si>
    <t>Pravestų edukacinių programų skaičius per metus</t>
  </si>
  <si>
    <t>Edukacinių programų dalyvių skaičius per metus</t>
  </si>
  <si>
    <t>Kvalifikaciją kėlusių specialistų per metus dalis nuo visų specialistų skaičiaus</t>
  </si>
  <si>
    <t>Lankytojų pasitenkinimo teikiamomis paslaugomis vertinimas</t>
  </si>
  <si>
    <t>teigiamas, neigiamas</t>
  </si>
  <si>
    <t>Paslaugų kokybės pokytis pagal ekspertinį / anketinį vertinimą</t>
  </si>
  <si>
    <t xml:space="preserve">teigiamas, neigiamas </t>
  </si>
  <si>
    <t>Panevėžio kraštotyros muziejaus veiklos plėtra</t>
  </si>
  <si>
    <t>190431446</t>
  </si>
  <si>
    <t>Muziejaus lankytojų skaičius per metus</t>
  </si>
  <si>
    <t>Edukacinių programų lankytojų skaičius per metus</t>
  </si>
  <si>
    <t>Įsigytų meno kūrinių skaičius per metus</t>
  </si>
  <si>
    <t xml:space="preserve">Suskaitmenintų / paskelbtų dokumentų skaičius per metus </t>
  </si>
  <si>
    <t>600/500</t>
  </si>
  <si>
    <t>650/500</t>
  </si>
  <si>
    <t>700/500</t>
  </si>
  <si>
    <t>Panevėžio miesto dailės galerijos veiklos plėtra</t>
  </si>
  <si>
    <t>302477544</t>
  </si>
  <si>
    <t>Parodų skaičius per metus</t>
  </si>
  <si>
    <t xml:space="preserve">Parodų lankytojų skaičius  </t>
  </si>
  <si>
    <t>Naujų parengtų edukacinių programų skaičius per metus</t>
  </si>
  <si>
    <t>Įvykusių tarptautinių renginių skaičius per metus</t>
  </si>
  <si>
    <t>Stasio Eidrigevičiaus menų centro veiklos plėtra</t>
  </si>
  <si>
    <t>304929400</t>
  </si>
  <si>
    <t>Stasio Eidrigevičiaus vardo ir SEMC viešinimo renginių skaičius</t>
  </si>
  <si>
    <t>Įgyvendintų projektų skaičius per metus</t>
  </si>
  <si>
    <t>Parengtų Stasio Eidrigevičiaus meno kūrinių aprašų skaičius per metus</t>
  </si>
  <si>
    <t>Stasio Eidrigevičiaus perduotų meno kūrinių skaičius</t>
  </si>
  <si>
    <t>Profesionalių menininkų vizualaus meno parodų skaičius per metus</t>
  </si>
  <si>
    <t>Dalyvavimų tarptautiniuose renginiuose užsienyje skaičius per metus</t>
  </si>
  <si>
    <t>Kultūros centro Panevėžio bendruomenių rūmų veiklos plėtra</t>
  </si>
  <si>
    <t>193278297</t>
  </si>
  <si>
    <t>Suorganizuotų lauko renginių skaičius per metus</t>
  </si>
  <si>
    <t>Suorganizuotų etnokultūrinių renginių skaičius per metus</t>
  </si>
  <si>
    <t>Renginių lankytojų skaičius (be lauko renginių)</t>
  </si>
  <si>
    <t>Mėgėjų meno kolektyvų skaičius per metus</t>
  </si>
  <si>
    <t xml:space="preserve">Mėgėjų meno kolektyvų dalyvių skaičius per metus </t>
  </si>
  <si>
    <t>Edukacinių programų  dalyvių skaičius per metus</t>
  </si>
  <si>
    <t>Kino centro „Garsas“ veiklos plėtra</t>
  </si>
  <si>
    <t>148504349</t>
  </si>
  <si>
    <t>Nekomercinio kino rodymas (proc.)</t>
  </si>
  <si>
    <t>Kino renginių skaičius</t>
  </si>
  <si>
    <t>Edukacinių programų skaičius per metus</t>
  </si>
  <si>
    <t xml:space="preserve">Žiūrovų (lankytojų) skaičius per metus </t>
  </si>
  <si>
    <t>Naujų parengtų ar atnaujintų edukacinių programų per metus</t>
  </si>
  <si>
    <t>Programų dalyvių skaičiaus pokytis per metus</t>
  </si>
  <si>
    <t>Įvykusių tarptautinių renginių skaičius per metus)</t>
  </si>
  <si>
    <r>
      <t>Sudaryti palankias sąlygas profesionalaus meno ir kultūros vystymuisi</t>
    </r>
    <r>
      <rPr>
        <i/>
        <sz val="11"/>
        <rFont val="Times New Roman"/>
        <family val="1"/>
        <charset val="186"/>
      </rPr>
      <t xml:space="preserve">  </t>
    </r>
  </si>
  <si>
    <t xml:space="preserve">Profesionalaus meno ir kultūros renginių skaičiaus pokytis </t>
  </si>
  <si>
    <t>Profesionalaus meno skatinimas ir plėtra</t>
  </si>
  <si>
    <t>Finansuotų profesionalaus meno projektų dalis nuo viso finansuotų kultūros ir meno projektų skaičiaus</t>
  </si>
  <si>
    <t>Kultūros ir meno premijų nominacijų skaičius</t>
  </si>
  <si>
    <t>Kultūros ir meno stipendiją gavusių menininkų skaičius per metus</t>
  </si>
  <si>
    <r>
      <t>Meno rezidencijų kūrimas</t>
    </r>
    <r>
      <rPr>
        <u/>
        <sz val="11"/>
        <rFont val="Times New Roman"/>
        <family val="1"/>
        <charset val="186"/>
      </rPr>
      <t xml:space="preserve"> </t>
    </r>
  </si>
  <si>
    <t>Pritrauktų rezidentų skaičius per metus</t>
  </si>
  <si>
    <t>Teatro „Menas“ veiklos plėtra</t>
  </si>
  <si>
    <t>190432352</t>
  </si>
  <si>
    <t>Spektaklių skaičius per metus</t>
  </si>
  <si>
    <t xml:space="preserve">Premjerų skaičius per metus </t>
  </si>
  <si>
    <t>Žiūrovų (lankytojų) skaičius  per metus</t>
  </si>
  <si>
    <t>Lėlių vežimo teatro veiklos plėtra</t>
  </si>
  <si>
    <t>191782373</t>
  </si>
  <si>
    <t>Muzikinio teatro veiklos plėtra</t>
  </si>
  <si>
    <t>148428990</t>
  </si>
  <si>
    <t>Koncertų skaičius per metus</t>
  </si>
  <si>
    <t>Naujų parengtų koncertinių programų skaičius per metus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</si>
  <si>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</si>
  <si>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t xml:space="preserve">Savivaldybės kultūros ir meno įstaigų paslaugas naudojančių lankytojų skaičiaus pokytis  </t>
  </si>
  <si>
    <t>Kultūros paslaugų prieinamumo ir patrauklumo didinimas, modernizuojant kultūros įstaigų infrastruktūrą ir pritaikant daugiafunkcinėms ir daugiakultūrinėms paslaugoms</t>
  </si>
  <si>
    <t xml:space="preserve">Parengtas kultūros įstaigų modernizavimo ir pritaikymo daugiafunkcinėms bei daugiakultūrinėms paskirties paslaugoms planas </t>
  </si>
  <si>
    <t>Modernizuotų / pritaikytų daugiafunkcinėms ir daugiakultūrinėms paskirties paslaugoms kultūros įstaigų skaičius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</si>
  <si>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</si>
  <si>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</si>
  <si>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Panevėžio miesto kultūros ir meno įstaigų tinklo optimizavimas</t>
  </si>
  <si>
    <t>Parengta kultūros plėtros galimybių studija</t>
  </si>
  <si>
    <t>Vadovaujantis kultūros plėtros galimybių studijos išvadomis, parengtas kultūros ir meno įstaigų optimizavimo planas</t>
  </si>
  <si>
    <t>Kultūros įstaigų teikiamų paslaugų kokybės ir poreikių analizė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</si>
  <si>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  <charset val="186"/>
      </rPr>
      <t>)</t>
    </r>
  </si>
  <si>
    <t>Atlikti nekilnojamojo turto (išskyrus gyvenamąsias patalpas) remontą ir rekonstrukciją, vidaus ir lauko inžinerinių tinklų ir įrenginių remontą</t>
  </si>
  <si>
    <t>Panevėžio nekilnojamojo turto valdymo centro veikla</t>
  </si>
  <si>
    <r>
      <t xml:space="preserve">Savivaldybės aplinkos apsaugos rėmimo specialiosios programos lėšos </t>
    </r>
    <r>
      <rPr>
        <b/>
        <sz val="9"/>
        <rFont val="Times New Roman"/>
        <family val="1"/>
        <charset val="186"/>
      </rPr>
      <t>(SBAA)</t>
    </r>
  </si>
  <si>
    <t>Panevėžio miesto savivaldybės tarybos
                                    sprendimo Nr. 
5 priedas</t>
  </si>
  <si>
    <t>Įsteigtos pareigybės,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</si>
</sst>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"/>
  </numFmts>
  <fonts count="87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2"/>
      <name val="Arial"/>
      <family val="2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vertAlign val="superscript"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2"/>
      <color rgb="FFFF0000"/>
      <name val="Arial"/>
      <family val="2"/>
      <charset val="186"/>
    </font>
    <font>
      <i/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  <charset val="186"/>
    </font>
    <font>
      <b/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Calibri"/>
      <family val="2"/>
      <charset val="186"/>
    </font>
    <font>
      <sz val="12"/>
      <color theme="7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trike/>
      <sz val="1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2"/>
      <color theme="5" tint="-0.249977111117893"/>
      <name val="Times New Roman"/>
      <family val="1"/>
    </font>
    <font>
      <b/>
      <sz val="12"/>
      <color theme="9" tint="-0.249977111117893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sz val="10"/>
      <color theme="5"/>
      <name val="Times New Roman"/>
      <family val="1"/>
      <charset val="186"/>
    </font>
    <font>
      <sz val="10"/>
      <name val="Calibri"/>
      <family val="2"/>
      <charset val="186"/>
    </font>
    <font>
      <u/>
      <sz val="1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theme="5"/>
      <name val="Times New Roman"/>
      <family val="1"/>
      <charset val="186"/>
    </font>
    <font>
      <sz val="11"/>
      <color theme="5"/>
      <name val="Times New Roman"/>
      <family val="1"/>
      <charset val="186"/>
    </font>
    <font>
      <sz val="9"/>
      <color theme="5"/>
      <name val="Arial"/>
      <family val="2"/>
      <charset val="186"/>
    </font>
    <font>
      <sz val="10"/>
      <color theme="5"/>
      <name val="Arial"/>
      <family val="2"/>
      <charset val="186"/>
    </font>
    <font>
      <sz val="12"/>
      <color theme="5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theme="5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6" fillId="0" borderId="0"/>
    <xf numFmtId="0" fontId="14" fillId="0" borderId="0"/>
    <xf numFmtId="0" fontId="8" fillId="0" borderId="0"/>
    <xf numFmtId="0" fontId="17" fillId="0" borderId="0"/>
    <xf numFmtId="0" fontId="11" fillId="0" borderId="0"/>
    <xf numFmtId="164" fontId="17" fillId="0" borderId="0" applyFont="0" applyFill="0" applyBorder="0" applyAlignment="0" applyProtection="0"/>
    <xf numFmtId="0" fontId="11" fillId="0" borderId="0"/>
    <xf numFmtId="9" fontId="18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8" fillId="15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812">
    <xf numFmtId="0" fontId="0" fillId="0" borderId="0" xfId="0"/>
    <xf numFmtId="0" fontId="13" fillId="0" borderId="28" xfId="0" applyFont="1" applyBorder="1" applyAlignment="1">
      <alignment horizontal="center" vertical="top" wrapText="1"/>
    </xf>
    <xf numFmtId="0" fontId="13" fillId="0" borderId="12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26" xfId="0" applyFont="1" applyBorder="1" applyAlignment="1">
      <alignment vertical="top" wrapText="1"/>
    </xf>
    <xf numFmtId="0" fontId="13" fillId="0" borderId="21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3" fillId="0" borderId="29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36" xfId="0" applyFont="1" applyBorder="1"/>
    <xf numFmtId="0" fontId="25" fillId="0" borderId="26" xfId="0" applyFont="1" applyBorder="1"/>
    <xf numFmtId="0" fontId="11" fillId="8" borderId="40" xfId="0" applyFont="1" applyFill="1" applyBorder="1"/>
    <xf numFmtId="49" fontId="7" fillId="8" borderId="28" xfId="0" applyNumberFormat="1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33" xfId="0" applyFont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/>
    </xf>
    <xf numFmtId="0" fontId="11" fillId="0" borderId="0" xfId="0" applyFont="1"/>
    <xf numFmtId="2" fontId="0" fillId="0" borderId="0" xfId="0" applyNumberFormat="1"/>
    <xf numFmtId="0" fontId="31" fillId="0" borderId="11" xfId="0" applyFont="1" applyBorder="1"/>
    <xf numFmtId="0" fontId="25" fillId="0" borderId="0" xfId="0" applyFont="1"/>
    <xf numFmtId="0" fontId="29" fillId="0" borderId="1" xfId="0" applyFont="1" applyBorder="1" applyAlignment="1">
      <alignment horizontal="center" vertical="center" textRotation="90"/>
    </xf>
    <xf numFmtId="0" fontId="29" fillId="0" borderId="45" xfId="0" applyFont="1" applyBorder="1" applyAlignment="1">
      <alignment horizontal="center" vertical="center" textRotation="90"/>
    </xf>
    <xf numFmtId="0" fontId="26" fillId="8" borderId="40" xfId="0" applyFont="1" applyFill="1" applyBorder="1" applyAlignment="1">
      <alignment horizontal="left" vertical="top"/>
    </xf>
    <xf numFmtId="0" fontId="26" fillId="2" borderId="40" xfId="0" applyFont="1" applyFill="1" applyBorder="1" applyAlignment="1">
      <alignment horizontal="left" vertical="top"/>
    </xf>
    <xf numFmtId="0" fontId="26" fillId="0" borderId="39" xfId="0" applyFont="1" applyBorder="1" applyAlignment="1">
      <alignment vertical="top"/>
    </xf>
    <xf numFmtId="49" fontId="26" fillId="2" borderId="1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top"/>
    </xf>
    <xf numFmtId="49" fontId="26" fillId="7" borderId="21" xfId="0" applyNumberFormat="1" applyFont="1" applyFill="1" applyBorder="1" applyAlignment="1">
      <alignment horizontal="center" vertical="top"/>
    </xf>
    <xf numFmtId="0" fontId="26" fillId="7" borderId="23" xfId="0" applyFont="1" applyFill="1" applyBorder="1" applyAlignment="1">
      <alignment horizontal="center" vertical="top"/>
    </xf>
    <xf numFmtId="165" fontId="26" fillId="7" borderId="21" xfId="0" applyNumberFormat="1" applyFont="1" applyFill="1" applyBorder="1" applyAlignment="1">
      <alignment horizontal="center" vertical="top" wrapText="1"/>
    </xf>
    <xf numFmtId="0" fontId="26" fillId="7" borderId="22" xfId="0" applyFont="1" applyFill="1" applyBorder="1" applyAlignment="1">
      <alignment horizontal="left" vertical="top" wrapText="1"/>
    </xf>
    <xf numFmtId="0" fontId="26" fillId="7" borderId="24" xfId="0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center" vertical="top"/>
    </xf>
    <xf numFmtId="2" fontId="26" fillId="6" borderId="28" xfId="0" applyNumberFormat="1" applyFont="1" applyFill="1" applyBorder="1" applyAlignment="1">
      <alignment horizontal="center" vertical="top"/>
    </xf>
    <xf numFmtId="0" fontId="14" fillId="0" borderId="6" xfId="0" applyFont="1" applyBorder="1" applyAlignment="1">
      <alignment vertical="top" wrapText="1"/>
    </xf>
    <xf numFmtId="9" fontId="29" fillId="0" borderId="45" xfId="0" applyNumberFormat="1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5" fillId="7" borderId="11" xfId="0" applyNumberFormat="1" applyFont="1" applyFill="1" applyBorder="1" applyAlignment="1">
      <alignment vertical="top" wrapText="1"/>
    </xf>
    <xf numFmtId="0" fontId="14" fillId="7" borderId="11" xfId="0" applyFont="1" applyFill="1" applyBorder="1" applyAlignment="1">
      <alignment vertical="top" wrapText="1"/>
    </xf>
    <xf numFmtId="0" fontId="11" fillId="8" borderId="11" xfId="0" applyFont="1" applyFill="1" applyBorder="1"/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165" fontId="14" fillId="10" borderId="35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165" fontId="14" fillId="10" borderId="1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/>
    </xf>
    <xf numFmtId="0" fontId="14" fillId="0" borderId="37" xfId="0" applyFont="1" applyBorder="1" applyAlignment="1">
      <alignment horizontal="left" vertical="top" wrapText="1"/>
    </xf>
    <xf numFmtId="0" fontId="14" fillId="0" borderId="37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4" fillId="0" borderId="49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0" fontId="14" fillId="0" borderId="61" xfId="0" applyFont="1" applyBorder="1" applyAlignment="1">
      <alignment vertical="top" wrapText="1"/>
    </xf>
    <xf numFmtId="0" fontId="14" fillId="0" borderId="61" xfId="0" applyFont="1" applyBorder="1" applyAlignment="1">
      <alignment horizontal="center" vertical="center"/>
    </xf>
    <xf numFmtId="0" fontId="14" fillId="0" borderId="37" xfId="0" applyFont="1" applyBorder="1" applyAlignment="1">
      <alignment vertical="top" wrapText="1"/>
    </xf>
    <xf numFmtId="0" fontId="14" fillId="0" borderId="33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0" borderId="7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3" xfId="0" applyFont="1" applyBorder="1" applyAlignment="1">
      <alignment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38" xfId="0" applyFont="1" applyBorder="1" applyAlignment="1">
      <alignment vertical="center" wrapText="1"/>
    </xf>
    <xf numFmtId="0" fontId="15" fillId="0" borderId="15" xfId="0" applyFont="1" applyBorder="1" applyAlignment="1">
      <alignment vertical="top"/>
    </xf>
    <xf numFmtId="49" fontId="15" fillId="0" borderId="11" xfId="0" applyNumberFormat="1" applyFont="1" applyBorder="1" applyAlignment="1">
      <alignment vertical="top" wrapText="1"/>
    </xf>
    <xf numFmtId="0" fontId="14" fillId="0" borderId="69" xfId="0" applyFont="1" applyBorder="1" applyAlignment="1">
      <alignment wrapText="1"/>
    </xf>
    <xf numFmtId="0" fontId="14" fillId="5" borderId="11" xfId="0" applyFont="1" applyFill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38" xfId="0" applyFont="1" applyBorder="1" applyAlignment="1">
      <alignment wrapText="1"/>
    </xf>
    <xf numFmtId="0" fontId="14" fillId="0" borderId="52" xfId="0" applyFont="1" applyBorder="1" applyAlignment="1">
      <alignment vertical="top" wrapText="1"/>
    </xf>
    <xf numFmtId="0" fontId="14" fillId="0" borderId="23" xfId="0" applyFont="1" applyBorder="1" applyAlignment="1">
      <alignment vertical="center" wrapText="1"/>
    </xf>
    <xf numFmtId="0" fontId="14" fillId="0" borderId="73" xfId="0" applyFont="1" applyBorder="1" applyAlignment="1">
      <alignment horizontal="left" vertical="top" wrapText="1"/>
    </xf>
    <xf numFmtId="0" fontId="15" fillId="8" borderId="15" xfId="0" applyFont="1" applyFill="1" applyBorder="1" applyAlignment="1">
      <alignment vertical="top"/>
    </xf>
    <xf numFmtId="0" fontId="34" fillId="8" borderId="11" xfId="0" applyFont="1" applyFill="1" applyBorder="1" applyAlignment="1">
      <alignment vertical="top"/>
    </xf>
    <xf numFmtId="0" fontId="15" fillId="8" borderId="11" xfId="0" applyFont="1" applyFill="1" applyBorder="1" applyAlignment="1">
      <alignment vertical="top"/>
    </xf>
    <xf numFmtId="0" fontId="26" fillId="8" borderId="11" xfId="0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0" fontId="15" fillId="7" borderId="15" xfId="0" applyFont="1" applyFill="1" applyBorder="1" applyAlignment="1">
      <alignment vertical="top"/>
    </xf>
    <xf numFmtId="0" fontId="15" fillId="7" borderId="11" xfId="0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2" fontId="11" fillId="0" borderId="0" xfId="0" applyNumberFormat="1" applyFont="1" applyAlignment="1">
      <alignment horizontal="center"/>
    </xf>
    <xf numFmtId="2" fontId="29" fillId="0" borderId="1" xfId="0" applyNumberFormat="1" applyFont="1" applyBorder="1" applyAlignment="1">
      <alignment horizontal="center" vertical="center" textRotation="90"/>
    </xf>
    <xf numFmtId="2" fontId="29" fillId="0" borderId="45" xfId="0" applyNumberFormat="1" applyFont="1" applyBorder="1" applyAlignment="1">
      <alignment horizontal="center" vertical="center" textRotation="90"/>
    </xf>
    <xf numFmtId="2" fontId="14" fillId="10" borderId="5" xfId="0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29" fillId="5" borderId="35" xfId="0" applyFont="1" applyFill="1" applyBorder="1" applyAlignment="1">
      <alignment horizontal="center" vertical="top" wrapText="1"/>
    </xf>
    <xf numFmtId="49" fontId="26" fillId="5" borderId="16" xfId="0" applyNumberFormat="1" applyFont="1" applyFill="1" applyBorder="1" applyAlignment="1">
      <alignment horizontal="center" vertical="top" wrapText="1"/>
    </xf>
    <xf numFmtId="49" fontId="26" fillId="5" borderId="44" xfId="0" applyNumberFormat="1" applyFont="1" applyFill="1" applyBorder="1" applyAlignment="1">
      <alignment horizontal="center" vertical="top" wrapText="1"/>
    </xf>
    <xf numFmtId="0" fontId="31" fillId="5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/>
    </xf>
    <xf numFmtId="165" fontId="26" fillId="12" borderId="21" xfId="0" applyNumberFormat="1" applyFont="1" applyFill="1" applyBorder="1" applyAlignment="1">
      <alignment horizontal="center" vertical="top"/>
    </xf>
    <xf numFmtId="0" fontId="14" fillId="5" borderId="14" xfId="0" applyFont="1" applyFill="1" applyBorder="1" applyAlignment="1">
      <alignment horizontal="center" vertical="top" wrapText="1"/>
    </xf>
    <xf numFmtId="165" fontId="14" fillId="0" borderId="2" xfId="0" applyNumberFormat="1" applyFont="1" applyBorder="1" applyAlignment="1">
      <alignment horizontal="center" vertical="top"/>
    </xf>
    <xf numFmtId="165" fontId="14" fillId="0" borderId="30" xfId="0" applyNumberFormat="1" applyFont="1" applyBorder="1" applyAlignment="1">
      <alignment horizontal="center" vertical="top"/>
    </xf>
    <xf numFmtId="165" fontId="14" fillId="10" borderId="59" xfId="0" applyNumberFormat="1" applyFont="1" applyFill="1" applyBorder="1" applyAlignment="1">
      <alignment horizontal="center" vertical="top"/>
    </xf>
    <xf numFmtId="0" fontId="14" fillId="0" borderId="71" xfId="0" applyFont="1" applyBorder="1" applyAlignment="1">
      <alignment horizontal="justify" vertical="center"/>
    </xf>
    <xf numFmtId="165" fontId="15" fillId="11" borderId="4" xfId="0" applyNumberFormat="1" applyFont="1" applyFill="1" applyBorder="1" applyAlignment="1">
      <alignment horizontal="center" vertical="top"/>
    </xf>
    <xf numFmtId="165" fontId="15" fillId="7" borderId="28" xfId="0" applyNumberFormat="1" applyFont="1" applyFill="1" applyBorder="1" applyAlignment="1">
      <alignment horizontal="center" vertical="top"/>
    </xf>
    <xf numFmtId="0" fontId="14" fillId="0" borderId="69" xfId="0" applyFont="1" applyBorder="1" applyAlignment="1">
      <alignment horizontal="justify" vertical="center"/>
    </xf>
    <xf numFmtId="165" fontId="14" fillId="5" borderId="59" xfId="0" applyNumberFormat="1" applyFont="1" applyFill="1" applyBorder="1" applyAlignment="1">
      <alignment horizontal="center" vertical="top"/>
    </xf>
    <xf numFmtId="165" fontId="14" fillId="5" borderId="30" xfId="0" applyNumberFormat="1" applyFont="1" applyFill="1" applyBorder="1" applyAlignment="1">
      <alignment horizontal="center" vertical="top"/>
    </xf>
    <xf numFmtId="165" fontId="15" fillId="8" borderId="21" xfId="7" applyNumberFormat="1" applyFont="1" applyFill="1" applyBorder="1" applyAlignment="1">
      <alignment horizontal="center" vertical="top"/>
    </xf>
    <xf numFmtId="165" fontId="15" fillId="6" borderId="28" xfId="0" applyNumberFormat="1" applyFont="1" applyFill="1" applyBorder="1" applyAlignment="1">
      <alignment horizontal="center" vertical="top"/>
    </xf>
    <xf numFmtId="165" fontId="15" fillId="4" borderId="28" xfId="0" applyNumberFormat="1" applyFont="1" applyFill="1" applyBorder="1" applyAlignment="1">
      <alignment vertical="top" wrapText="1"/>
    </xf>
    <xf numFmtId="165" fontId="14" fillId="0" borderId="2" xfId="0" applyNumberFormat="1" applyFont="1" applyBorder="1" applyAlignment="1">
      <alignment vertical="top" wrapText="1"/>
    </xf>
    <xf numFmtId="165" fontId="14" fillId="0" borderId="30" xfId="0" applyNumberFormat="1" applyFont="1" applyBorder="1" applyAlignment="1">
      <alignment vertical="top" wrapText="1"/>
    </xf>
    <xf numFmtId="165" fontId="14" fillId="0" borderId="30" xfId="33" applyNumberFormat="1" applyFont="1" applyBorder="1" applyAlignment="1">
      <alignment vertical="top" wrapText="1"/>
    </xf>
    <xf numFmtId="165" fontId="14" fillId="0" borderId="3" xfId="0" applyNumberFormat="1" applyFont="1" applyBorder="1" applyAlignment="1">
      <alignment vertical="top" wrapText="1"/>
    </xf>
    <xf numFmtId="165" fontId="15" fillId="9" borderId="28" xfId="0" applyNumberFormat="1" applyFont="1" applyFill="1" applyBorder="1" applyAlignment="1">
      <alignment vertical="top" wrapText="1"/>
    </xf>
    <xf numFmtId="0" fontId="14" fillId="0" borderId="13" xfId="0" applyFont="1" applyBorder="1" applyAlignment="1">
      <alignment horizontal="center" vertical="center"/>
    </xf>
    <xf numFmtId="2" fontId="14" fillId="10" borderId="56" xfId="0" applyNumberFormat="1" applyFont="1" applyFill="1" applyBorder="1" applyAlignment="1">
      <alignment horizontal="center" vertical="center" wrapText="1"/>
    </xf>
    <xf numFmtId="0" fontId="14" fillId="10" borderId="57" xfId="0" applyFont="1" applyFill="1" applyBorder="1" applyAlignment="1">
      <alignment horizontal="center" vertical="center" wrapText="1"/>
    </xf>
    <xf numFmtId="49" fontId="26" fillId="2" borderId="36" xfId="0" applyNumberFormat="1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horizontal="center" vertical="top"/>
    </xf>
    <xf numFmtId="0" fontId="31" fillId="0" borderId="0" xfId="0" applyFont="1"/>
    <xf numFmtId="2" fontId="32" fillId="9" borderId="12" xfId="0" applyNumberFormat="1" applyFont="1" applyFill="1" applyBorder="1" applyAlignment="1">
      <alignment vertical="top" wrapText="1"/>
    </xf>
    <xf numFmtId="2" fontId="32" fillId="9" borderId="28" xfId="0" applyNumberFormat="1" applyFont="1" applyFill="1" applyBorder="1" applyAlignment="1">
      <alignment vertical="top" wrapText="1"/>
    </xf>
    <xf numFmtId="2" fontId="31" fillId="0" borderId="2" xfId="0" applyNumberFormat="1" applyFont="1" applyBorder="1" applyAlignment="1">
      <alignment vertical="top" wrapText="1"/>
    </xf>
    <xf numFmtId="0" fontId="29" fillId="0" borderId="0" xfId="0" applyFont="1" applyAlignment="1">
      <alignment vertical="top"/>
    </xf>
    <xf numFmtId="2" fontId="32" fillId="4" borderId="28" xfId="0" applyNumberFormat="1" applyFont="1" applyFill="1" applyBorder="1" applyAlignment="1">
      <alignment vertical="top" wrapText="1"/>
    </xf>
    <xf numFmtId="0" fontId="35" fillId="0" borderId="0" xfId="0" applyFont="1" applyAlignment="1">
      <alignment vertical="top"/>
    </xf>
    <xf numFmtId="2" fontId="31" fillId="0" borderId="3" xfId="0" applyNumberFormat="1" applyFont="1" applyBorder="1" applyAlignment="1">
      <alignment horizontal="center" vertical="top" wrapText="1"/>
    </xf>
    <xf numFmtId="2" fontId="31" fillId="0" borderId="4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165" fontId="29" fillId="0" borderId="0" xfId="0" applyNumberFormat="1" applyFont="1" applyAlignment="1">
      <alignment vertical="top"/>
    </xf>
    <xf numFmtId="2" fontId="32" fillId="4" borderId="28" xfId="0" applyNumberFormat="1" applyFont="1" applyFill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49" fontId="26" fillId="0" borderId="0" xfId="0" applyNumberFormat="1" applyFont="1" applyAlignment="1">
      <alignment vertical="top" wrapText="1"/>
    </xf>
    <xf numFmtId="49" fontId="29" fillId="0" borderId="0" xfId="0" applyNumberFormat="1" applyFont="1" applyAlignment="1">
      <alignment vertical="top"/>
    </xf>
    <xf numFmtId="49" fontId="29" fillId="0" borderId="40" xfId="0" applyNumberFormat="1" applyFont="1" applyBorder="1" applyAlignment="1">
      <alignment vertical="top"/>
    </xf>
    <xf numFmtId="9" fontId="35" fillId="0" borderId="45" xfId="0" applyNumberFormat="1" applyFont="1" applyBorder="1" applyAlignment="1">
      <alignment horizontal="center" vertical="top"/>
    </xf>
    <xf numFmtId="9" fontId="35" fillId="5" borderId="1" xfId="0" applyNumberFormat="1" applyFont="1" applyFill="1" applyBorder="1" applyAlignment="1">
      <alignment horizontal="center" vertical="top"/>
    </xf>
    <xf numFmtId="0" fontId="35" fillId="5" borderId="53" xfId="0" applyFont="1" applyFill="1" applyBorder="1" applyAlignment="1">
      <alignment horizontal="center" vertical="center"/>
    </xf>
    <xf numFmtId="0" fontId="35" fillId="5" borderId="52" xfId="0" applyFont="1" applyFill="1" applyBorder="1" applyAlignment="1">
      <alignment horizontal="left" vertical="top" wrapText="1"/>
    </xf>
    <xf numFmtId="165" fontId="26" fillId="5" borderId="4" xfId="0" applyNumberFormat="1" applyFont="1" applyFill="1" applyBorder="1" applyAlignment="1">
      <alignment horizontal="center" vertical="top"/>
    </xf>
    <xf numFmtId="0" fontId="26" fillId="5" borderId="10" xfId="0" applyFont="1" applyFill="1" applyBorder="1" applyAlignment="1">
      <alignment horizontal="center" vertical="top"/>
    </xf>
    <xf numFmtId="0" fontId="35" fillId="0" borderId="7" xfId="0" applyFont="1" applyBorder="1" applyAlignment="1">
      <alignment horizontal="center" vertical="top"/>
    </xf>
    <xf numFmtId="0" fontId="35" fillId="5" borderId="5" xfId="0" applyFont="1" applyFill="1" applyBorder="1" applyAlignment="1">
      <alignment horizontal="center" vertical="top"/>
    </xf>
    <xf numFmtId="0" fontId="29" fillId="5" borderId="49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left" vertical="top" wrapText="1"/>
    </xf>
    <xf numFmtId="165" fontId="29" fillId="5" borderId="25" xfId="0" applyNumberFormat="1" applyFont="1" applyFill="1" applyBorder="1" applyAlignment="1">
      <alignment horizontal="center" vertical="top"/>
    </xf>
    <xf numFmtId="165" fontId="29" fillId="5" borderId="2" xfId="0" applyNumberFormat="1" applyFont="1" applyFill="1" applyBorder="1" applyAlignment="1">
      <alignment horizontal="center" vertical="top"/>
    </xf>
    <xf numFmtId="0" fontId="29" fillId="5" borderId="2" xfId="0" applyFont="1" applyFill="1" applyBorder="1" applyAlignment="1">
      <alignment horizontal="center" vertical="top"/>
    </xf>
    <xf numFmtId="0" fontId="29" fillId="5" borderId="18" xfId="0" applyFont="1" applyFill="1" applyBorder="1" applyAlignment="1">
      <alignment vertical="top" wrapText="1"/>
    </xf>
    <xf numFmtId="165" fontId="29" fillId="0" borderId="7" xfId="0" applyNumberFormat="1" applyFont="1" applyBorder="1" applyAlignment="1">
      <alignment horizontal="center" vertical="top"/>
    </xf>
    <xf numFmtId="165" fontId="29" fillId="5" borderId="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/>
    </xf>
    <xf numFmtId="9" fontId="29" fillId="5" borderId="1" xfId="0" applyNumberFormat="1" applyFont="1" applyFill="1" applyBorder="1" applyAlignment="1">
      <alignment horizontal="center" vertical="top"/>
    </xf>
    <xf numFmtId="0" fontId="26" fillId="5" borderId="21" xfId="0" applyFont="1" applyFill="1" applyBorder="1" applyAlignment="1">
      <alignment vertical="top" wrapText="1"/>
    </xf>
    <xf numFmtId="0" fontId="44" fillId="0" borderId="0" xfId="0" applyFont="1"/>
    <xf numFmtId="0" fontId="26" fillId="13" borderId="12" xfId="0" applyFont="1" applyFill="1" applyBorder="1" applyAlignment="1">
      <alignment vertical="top" wrapText="1"/>
    </xf>
    <xf numFmtId="49" fontId="26" fillId="7" borderId="15" xfId="0" applyNumberFormat="1" applyFont="1" applyFill="1" applyBorder="1" applyAlignment="1">
      <alignment horizontal="center" vertical="top"/>
    </xf>
    <xf numFmtId="49" fontId="29" fillId="5" borderId="51" xfId="0" applyNumberFormat="1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49" fontId="29" fillId="0" borderId="57" xfId="0" applyNumberFormat="1" applyFont="1" applyBorder="1" applyAlignment="1">
      <alignment horizontal="center" vertical="top"/>
    </xf>
    <xf numFmtId="49" fontId="29" fillId="5" borderId="56" xfId="0" applyNumberFormat="1" applyFont="1" applyFill="1" applyBorder="1" applyAlignment="1">
      <alignment horizontal="center" vertical="top"/>
    </xf>
    <xf numFmtId="0" fontId="29" fillId="5" borderId="56" xfId="0" applyFont="1" applyFill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top"/>
    </xf>
    <xf numFmtId="0" fontId="29" fillId="5" borderId="56" xfId="0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center"/>
    </xf>
    <xf numFmtId="49" fontId="29" fillId="5" borderId="17" xfId="0" applyNumberFormat="1" applyFont="1" applyFill="1" applyBorder="1" applyAlignment="1">
      <alignment horizontal="center" vertical="top"/>
    </xf>
    <xf numFmtId="165" fontId="29" fillId="10" borderId="58" xfId="0" applyNumberFormat="1" applyFont="1" applyFill="1" applyBorder="1" applyAlignment="1">
      <alignment horizontal="left" vertical="center" wrapText="1"/>
    </xf>
    <xf numFmtId="165" fontId="29" fillId="5" borderId="26" xfId="0" applyNumberFormat="1" applyFont="1" applyFill="1" applyBorder="1" applyAlignment="1">
      <alignment horizontal="center" vertical="top"/>
    </xf>
    <xf numFmtId="165" fontId="29" fillId="5" borderId="9" xfId="0" applyNumberFormat="1" applyFont="1" applyFill="1" applyBorder="1" applyAlignment="1">
      <alignment horizontal="center" vertical="top"/>
    </xf>
    <xf numFmtId="0" fontId="29" fillId="0" borderId="34" xfId="0" applyFont="1" applyBorder="1" applyAlignment="1">
      <alignment horizontal="center" vertical="top"/>
    </xf>
    <xf numFmtId="0" fontId="29" fillId="5" borderId="35" xfId="0" applyFont="1" applyFill="1" applyBorder="1" applyAlignment="1">
      <alignment horizontal="center" vertical="center"/>
    </xf>
    <xf numFmtId="165" fontId="29" fillId="5" borderId="41" xfId="0" applyNumberFormat="1" applyFont="1" applyFill="1" applyBorder="1" applyAlignment="1">
      <alignment horizontal="center" vertical="top"/>
    </xf>
    <xf numFmtId="165" fontId="29" fillId="5" borderId="30" xfId="0" applyNumberFormat="1" applyFont="1" applyFill="1" applyBorder="1" applyAlignment="1">
      <alignment horizontal="center" vertical="top"/>
    </xf>
    <xf numFmtId="0" fontId="29" fillId="5" borderId="30" xfId="0" applyFont="1" applyFill="1" applyBorder="1" applyAlignment="1">
      <alignment horizontal="center" vertical="top"/>
    </xf>
    <xf numFmtId="165" fontId="29" fillId="10" borderId="31" xfId="0" applyNumberFormat="1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 vertical="center"/>
    </xf>
    <xf numFmtId="0" fontId="35" fillId="5" borderId="32" xfId="0" applyFont="1" applyFill="1" applyBorder="1" applyAlignment="1">
      <alignment horizontal="left" vertical="top"/>
    </xf>
    <xf numFmtId="0" fontId="29" fillId="5" borderId="36" xfId="0" applyFont="1" applyFill="1" applyBorder="1" applyAlignment="1">
      <alignment horizontal="left" vertical="top" wrapText="1"/>
    </xf>
    <xf numFmtId="165" fontId="29" fillId="0" borderId="33" xfId="0" applyNumberFormat="1" applyFont="1" applyBorder="1" applyAlignment="1">
      <alignment horizontal="left" vertical="center" wrapText="1"/>
    </xf>
    <xf numFmtId="0" fontId="29" fillId="5" borderId="33" xfId="0" applyFont="1" applyFill="1" applyBorder="1" applyAlignment="1">
      <alignment horizontal="center" vertical="top"/>
    </xf>
    <xf numFmtId="0" fontId="29" fillId="0" borderId="14" xfId="0" applyFont="1" applyBorder="1" applyAlignment="1">
      <alignment horizontal="left" vertical="top"/>
    </xf>
    <xf numFmtId="0" fontId="29" fillId="0" borderId="51" xfId="0" applyFont="1" applyBorder="1" applyAlignment="1">
      <alignment horizontal="left" vertical="top"/>
    </xf>
    <xf numFmtId="0" fontId="29" fillId="0" borderId="51" xfId="0" applyFont="1" applyBorder="1" applyAlignment="1">
      <alignment vertical="center" wrapText="1"/>
    </xf>
    <xf numFmtId="0" fontId="26" fillId="5" borderId="22" xfId="0" applyFont="1" applyFill="1" applyBorder="1" applyAlignment="1">
      <alignment horizontal="left" vertical="top"/>
    </xf>
    <xf numFmtId="49" fontId="26" fillId="7" borderId="28" xfId="0" applyNumberFormat="1" applyFont="1" applyFill="1" applyBorder="1" applyAlignment="1">
      <alignment horizontal="center" vertical="top"/>
    </xf>
    <xf numFmtId="0" fontId="26" fillId="5" borderId="12" xfId="0" applyFont="1" applyFill="1" applyBorder="1" applyAlignment="1">
      <alignment vertical="top" wrapText="1"/>
    </xf>
    <xf numFmtId="0" fontId="44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left" vertical="top"/>
    </xf>
    <xf numFmtId="0" fontId="14" fillId="0" borderId="50" xfId="0" applyFont="1" applyBorder="1" applyAlignment="1">
      <alignment horizontal="left" vertical="top"/>
    </xf>
    <xf numFmtId="0" fontId="14" fillId="0" borderId="50" xfId="0" applyFont="1" applyBorder="1" applyAlignment="1">
      <alignment horizontal="center" vertical="center" wrapText="1"/>
    </xf>
    <xf numFmtId="0" fontId="29" fillId="0" borderId="50" xfId="0" applyFont="1" applyBorder="1" applyAlignment="1">
      <alignment vertical="center" wrapText="1"/>
    </xf>
    <xf numFmtId="49" fontId="26" fillId="8" borderId="39" xfId="0" applyNumberFormat="1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left" vertical="top"/>
    </xf>
    <xf numFmtId="0" fontId="7" fillId="8" borderId="40" xfId="0" applyFont="1" applyFill="1" applyBorder="1" applyAlignment="1">
      <alignment horizontal="left" vertical="top"/>
    </xf>
    <xf numFmtId="0" fontId="7" fillId="2" borderId="40" xfId="0" applyFont="1" applyFill="1" applyBorder="1" applyAlignment="1">
      <alignment horizontal="left" vertical="top"/>
    </xf>
    <xf numFmtId="0" fontId="27" fillId="2" borderId="40" xfId="0" applyFont="1" applyFill="1" applyBorder="1" applyAlignment="1">
      <alignment horizontal="left" vertical="top"/>
    </xf>
    <xf numFmtId="0" fontId="28" fillId="2" borderId="40" xfId="0" applyFont="1" applyFill="1" applyBorder="1" applyAlignment="1">
      <alignment horizontal="left" vertical="top"/>
    </xf>
    <xf numFmtId="0" fontId="27" fillId="8" borderId="40" xfId="0" applyFont="1" applyFill="1" applyBorder="1" applyAlignment="1">
      <alignment horizontal="left" vertical="top"/>
    </xf>
    <xf numFmtId="0" fontId="27" fillId="8" borderId="0" xfId="0" applyFont="1" applyFill="1" applyAlignment="1">
      <alignment vertical="top"/>
    </xf>
    <xf numFmtId="0" fontId="12" fillId="0" borderId="0" xfId="0" applyFont="1" applyAlignment="1">
      <alignment vertical="top" wrapText="1"/>
    </xf>
    <xf numFmtId="2" fontId="26" fillId="4" borderId="28" xfId="0" applyNumberFormat="1" applyFont="1" applyFill="1" applyBorder="1" applyAlignment="1">
      <alignment vertical="top" wrapText="1"/>
    </xf>
    <xf numFmtId="2" fontId="29" fillId="0" borderId="30" xfId="0" applyNumberFormat="1" applyFont="1" applyBorder="1" applyAlignment="1">
      <alignment horizontal="center" vertical="top" wrapText="1"/>
    </xf>
    <xf numFmtId="2" fontId="29" fillId="0" borderId="38" xfId="0" applyNumberFormat="1" applyFont="1" applyBorder="1" applyAlignment="1">
      <alignment horizontal="center" vertical="top" wrapText="1"/>
    </xf>
    <xf numFmtId="2" fontId="29" fillId="0" borderId="2" xfId="0" applyNumberFormat="1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/>
    </xf>
    <xf numFmtId="0" fontId="29" fillId="0" borderId="51" xfId="0" applyFont="1" applyBorder="1" applyAlignment="1">
      <alignment horizontal="center" vertical="top"/>
    </xf>
    <xf numFmtId="0" fontId="13" fillId="8" borderId="0" xfId="0" applyFont="1" applyFill="1"/>
    <xf numFmtId="165" fontId="0" fillId="0" borderId="0" xfId="0" applyNumberFormat="1"/>
    <xf numFmtId="2" fontId="8" fillId="0" borderId="0" xfId="0" applyNumberFormat="1" applyFont="1" applyAlignment="1">
      <alignment horizontal="left" vertical="top" wrapText="1"/>
    </xf>
    <xf numFmtId="49" fontId="29" fillId="5" borderId="22" xfId="0" applyNumberFormat="1" applyFont="1" applyFill="1" applyBorder="1" applyAlignment="1">
      <alignment horizontal="center" vertical="top"/>
    </xf>
    <xf numFmtId="165" fontId="26" fillId="5" borderId="21" xfId="0" applyNumberFormat="1" applyFont="1" applyFill="1" applyBorder="1" applyAlignment="1">
      <alignment horizontal="center" vertical="top"/>
    </xf>
    <xf numFmtId="165" fontId="29" fillId="10" borderId="22" xfId="0" applyNumberFormat="1" applyFont="1" applyFill="1" applyBorder="1" applyAlignment="1">
      <alignment horizontal="left" vertical="center" wrapText="1"/>
    </xf>
    <xf numFmtId="49" fontId="29" fillId="0" borderId="24" xfId="0" applyNumberFormat="1" applyFont="1" applyBorder="1" applyAlignment="1">
      <alignment horizontal="center" vertical="top"/>
    </xf>
    <xf numFmtId="49" fontId="26" fillId="5" borderId="48" xfId="0" applyNumberFormat="1" applyFont="1" applyFill="1" applyBorder="1" applyAlignment="1">
      <alignment vertical="top" wrapText="1"/>
    </xf>
    <xf numFmtId="0" fontId="40" fillId="0" borderId="0" xfId="0" applyFont="1"/>
    <xf numFmtId="0" fontId="31" fillId="5" borderId="13" xfId="0" applyFont="1" applyFill="1" applyBorder="1" applyAlignment="1">
      <alignment vertical="top" wrapText="1"/>
    </xf>
    <xf numFmtId="0" fontId="31" fillId="5" borderId="44" xfId="0" applyFont="1" applyFill="1" applyBorder="1" applyAlignment="1">
      <alignment horizontal="center" vertical="top" wrapText="1"/>
    </xf>
    <xf numFmtId="0" fontId="26" fillId="5" borderId="47" xfId="0" applyFont="1" applyFill="1" applyBorder="1" applyAlignment="1">
      <alignment horizontal="center" vertical="top"/>
    </xf>
    <xf numFmtId="165" fontId="26" fillId="5" borderId="3" xfId="0" applyNumberFormat="1" applyFont="1" applyFill="1" applyBorder="1" applyAlignment="1">
      <alignment horizontal="center" vertical="top"/>
    </xf>
    <xf numFmtId="165" fontId="29" fillId="10" borderId="67" xfId="0" applyNumberFormat="1" applyFont="1" applyFill="1" applyBorder="1" applyAlignment="1">
      <alignment horizontal="left" vertical="center" wrapText="1"/>
    </xf>
    <xf numFmtId="49" fontId="29" fillId="0" borderId="25" xfId="0" applyNumberFormat="1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4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vertical="top"/>
    </xf>
    <xf numFmtId="49" fontId="13" fillId="8" borderId="28" xfId="0" applyNumberFormat="1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vertical="top"/>
    </xf>
    <xf numFmtId="0" fontId="12" fillId="2" borderId="11" xfId="0" applyFont="1" applyFill="1" applyBorder="1" applyAlignment="1">
      <alignment horizontal="left" vertical="top"/>
    </xf>
    <xf numFmtId="0" fontId="49" fillId="8" borderId="11" xfId="0" applyFont="1" applyFill="1" applyBorder="1"/>
    <xf numFmtId="0" fontId="13" fillId="2" borderId="12" xfId="0" applyFont="1" applyFill="1" applyBorder="1" applyAlignment="1">
      <alignment horizontal="left" vertical="top"/>
    </xf>
    <xf numFmtId="49" fontId="13" fillId="8" borderId="36" xfId="0" applyNumberFormat="1" applyFont="1" applyFill="1" applyBorder="1" applyAlignment="1">
      <alignment horizontal="center" vertical="top" wrapText="1"/>
    </xf>
    <xf numFmtId="0" fontId="13" fillId="0" borderId="36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13" fillId="2" borderId="15" xfId="0" applyNumberFormat="1" applyFont="1" applyFill="1" applyBorder="1" applyAlignment="1">
      <alignment horizontal="center" vertical="top"/>
    </xf>
    <xf numFmtId="49" fontId="13" fillId="7" borderId="28" xfId="0" applyNumberFormat="1" applyFont="1" applyFill="1" applyBorder="1" applyAlignment="1">
      <alignment horizontal="center" vertical="top"/>
    </xf>
    <xf numFmtId="0" fontId="13" fillId="7" borderId="11" xfId="0" applyFont="1" applyFill="1" applyBorder="1" applyAlignment="1">
      <alignment vertical="center"/>
    </xf>
    <xf numFmtId="49" fontId="13" fillId="7" borderId="11" xfId="0" applyNumberFormat="1" applyFont="1" applyFill="1" applyBorder="1" applyAlignment="1">
      <alignment vertical="top" wrapText="1"/>
    </xf>
    <xf numFmtId="0" fontId="49" fillId="7" borderId="11" xfId="0" applyFont="1" applyFill="1" applyBorder="1" applyAlignment="1">
      <alignment vertical="top" wrapText="1"/>
    </xf>
    <xf numFmtId="49" fontId="13" fillId="2" borderId="39" xfId="0" applyNumberFormat="1" applyFont="1" applyFill="1" applyBorder="1" applyAlignment="1">
      <alignment horizontal="center" vertical="top"/>
    </xf>
    <xf numFmtId="0" fontId="49" fillId="0" borderId="40" xfId="0" applyFont="1" applyBorder="1" applyAlignment="1">
      <alignment vertical="top" wrapText="1"/>
    </xf>
    <xf numFmtId="49" fontId="13" fillId="5" borderId="29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 vertical="top"/>
    </xf>
    <xf numFmtId="165" fontId="12" fillId="10" borderId="2" xfId="0" applyNumberFormat="1" applyFont="1" applyFill="1" applyBorder="1" applyAlignment="1">
      <alignment horizontal="center" vertical="top"/>
    </xf>
    <xf numFmtId="165" fontId="12" fillId="0" borderId="25" xfId="0" applyNumberFormat="1" applyFont="1" applyBorder="1" applyAlignment="1">
      <alignment horizontal="center" vertical="top"/>
    </xf>
    <xf numFmtId="165" fontId="12" fillId="10" borderId="5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top" wrapText="1"/>
    </xf>
    <xf numFmtId="0" fontId="12" fillId="0" borderId="59" xfId="0" applyFont="1" applyBorder="1" applyAlignment="1">
      <alignment horizontal="center" vertical="top"/>
    </xf>
    <xf numFmtId="165" fontId="12" fillId="0" borderId="59" xfId="0" applyNumberFormat="1" applyFont="1" applyBorder="1" applyAlignment="1">
      <alignment horizontal="center" vertical="top"/>
    </xf>
    <xf numFmtId="165" fontId="12" fillId="10" borderId="59" xfId="0" applyNumberFormat="1" applyFont="1" applyFill="1" applyBorder="1" applyAlignment="1">
      <alignment horizontal="center" vertical="top"/>
    </xf>
    <xf numFmtId="165" fontId="12" fillId="0" borderId="60" xfId="0" applyNumberFormat="1" applyFont="1" applyBorder="1" applyAlignment="1">
      <alignment horizontal="center" vertical="top"/>
    </xf>
    <xf numFmtId="0" fontId="12" fillId="5" borderId="37" xfId="0" applyFont="1" applyFill="1" applyBorder="1" applyAlignment="1">
      <alignment vertical="center" wrapText="1"/>
    </xf>
    <xf numFmtId="165" fontId="12" fillId="10" borderId="17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/>
    </xf>
    <xf numFmtId="0" fontId="49" fillId="5" borderId="21" xfId="0" applyFont="1" applyFill="1" applyBorder="1" applyAlignment="1">
      <alignment horizontal="center" vertical="top" wrapText="1"/>
    </xf>
    <xf numFmtId="0" fontId="13" fillId="11" borderId="22" xfId="0" applyFont="1" applyFill="1" applyBorder="1" applyAlignment="1">
      <alignment horizontal="center" vertical="top"/>
    </xf>
    <xf numFmtId="165" fontId="13" fillId="11" borderId="4" xfId="0" applyNumberFormat="1" applyFont="1" applyFill="1" applyBorder="1" applyAlignment="1">
      <alignment horizontal="center" vertical="top"/>
    </xf>
    <xf numFmtId="0" fontId="12" fillId="0" borderId="53" xfId="0" applyFont="1" applyBorder="1" applyAlignment="1">
      <alignment horizontal="left" vertical="top"/>
    </xf>
    <xf numFmtId="0" fontId="51" fillId="5" borderId="30" xfId="0" applyFont="1" applyFill="1" applyBorder="1" applyAlignment="1">
      <alignment horizontal="center" vertical="top"/>
    </xf>
    <xf numFmtId="165" fontId="51" fillId="5" borderId="3" xfId="0" applyNumberFormat="1" applyFont="1" applyFill="1" applyBorder="1" applyAlignment="1">
      <alignment horizontal="center" vertical="top"/>
    </xf>
    <xf numFmtId="165" fontId="51" fillId="5" borderId="47" xfId="0" applyNumberFormat="1" applyFont="1" applyFill="1" applyBorder="1" applyAlignment="1">
      <alignment horizontal="center" vertical="top"/>
    </xf>
    <xf numFmtId="0" fontId="51" fillId="5" borderId="55" xfId="0" applyFont="1" applyFill="1" applyBorder="1" applyAlignment="1">
      <alignment vertical="top" wrapText="1"/>
    </xf>
    <xf numFmtId="165" fontId="51" fillId="5" borderId="50" xfId="0" applyNumberFormat="1" applyFont="1" applyFill="1" applyBorder="1" applyAlignment="1">
      <alignment horizontal="center" vertical="top" wrapText="1"/>
    </xf>
    <xf numFmtId="0" fontId="51" fillId="5" borderId="37" xfId="0" applyFont="1" applyFill="1" applyBorder="1" applyAlignment="1">
      <alignment vertical="top" wrapText="1"/>
    </xf>
    <xf numFmtId="165" fontId="51" fillId="5" borderId="35" xfId="0" applyNumberFormat="1" applyFont="1" applyFill="1" applyBorder="1" applyAlignment="1">
      <alignment horizontal="center" vertical="top" wrapText="1"/>
    </xf>
    <xf numFmtId="0" fontId="51" fillId="5" borderId="30" xfId="0" applyFont="1" applyFill="1" applyBorder="1" applyAlignment="1">
      <alignment vertical="center" wrapText="1"/>
    </xf>
    <xf numFmtId="0" fontId="51" fillId="5" borderId="3" xfId="0" applyFont="1" applyFill="1" applyBorder="1" applyAlignment="1">
      <alignment horizontal="center" vertical="top"/>
    </xf>
    <xf numFmtId="0" fontId="49" fillId="7" borderId="15" xfId="0" applyFont="1" applyFill="1" applyBorder="1" applyAlignment="1">
      <alignment horizontal="center" vertical="top" wrapText="1"/>
    </xf>
    <xf numFmtId="0" fontId="49" fillId="7" borderId="11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/>
    </xf>
    <xf numFmtId="165" fontId="13" fillId="7" borderId="28" xfId="0" applyNumberFormat="1" applyFont="1" applyFill="1" applyBorder="1" applyAlignment="1">
      <alignment horizontal="center" vertical="top"/>
    </xf>
    <xf numFmtId="0" fontId="12" fillId="7" borderId="23" xfId="0" applyFont="1" applyFill="1" applyBorder="1" applyAlignment="1">
      <alignment horizontal="left" vertical="top"/>
    </xf>
    <xf numFmtId="0" fontId="12" fillId="7" borderId="22" xfId="0" applyFont="1" applyFill="1" applyBorder="1" applyAlignment="1">
      <alignment horizontal="left" vertical="top"/>
    </xf>
    <xf numFmtId="9" fontId="12" fillId="7" borderId="22" xfId="0" applyNumberFormat="1" applyFont="1" applyFill="1" applyBorder="1" applyAlignment="1">
      <alignment horizontal="center" vertical="top"/>
    </xf>
    <xf numFmtId="9" fontId="12" fillId="7" borderId="24" xfId="0" applyNumberFormat="1" applyFont="1" applyFill="1" applyBorder="1" applyAlignment="1">
      <alignment horizontal="center" vertical="top"/>
    </xf>
    <xf numFmtId="0" fontId="13" fillId="7" borderId="39" xfId="0" applyFont="1" applyFill="1" applyBorder="1" applyAlignment="1">
      <alignment vertical="top"/>
    </xf>
    <xf numFmtId="49" fontId="13" fillId="7" borderId="40" xfId="0" applyNumberFormat="1" applyFont="1" applyFill="1" applyBorder="1" applyAlignment="1">
      <alignment vertical="top" wrapText="1"/>
    </xf>
    <xf numFmtId="0" fontId="54" fillId="7" borderId="40" xfId="0" applyFont="1" applyFill="1" applyBorder="1" applyAlignment="1">
      <alignment vertical="top" wrapText="1"/>
    </xf>
    <xf numFmtId="0" fontId="54" fillId="7" borderId="43" xfId="0" applyFont="1" applyFill="1" applyBorder="1" applyAlignment="1">
      <alignment vertical="top" wrapText="1"/>
    </xf>
    <xf numFmtId="49" fontId="13" fillId="0" borderId="11" xfId="0" applyNumberFormat="1" applyFont="1" applyBorder="1" applyAlignment="1">
      <alignment vertical="top" wrapText="1"/>
    </xf>
    <xf numFmtId="0" fontId="54" fillId="0" borderId="11" xfId="0" applyFont="1" applyBorder="1" applyAlignment="1">
      <alignment vertical="top" wrapText="1"/>
    </xf>
    <xf numFmtId="0" fontId="12" fillId="0" borderId="65" xfId="0" applyFont="1" applyBorder="1" applyAlignment="1">
      <alignment horizontal="justify" vertical="center"/>
    </xf>
    <xf numFmtId="0" fontId="12" fillId="5" borderId="2" xfId="0" applyFont="1" applyFill="1" applyBorder="1" applyAlignment="1">
      <alignment horizontal="center" vertical="top"/>
    </xf>
    <xf numFmtId="165" fontId="12" fillId="5" borderId="2" xfId="0" applyNumberFormat="1" applyFont="1" applyFill="1" applyBorder="1" applyAlignment="1">
      <alignment horizontal="center" vertical="top"/>
    </xf>
    <xf numFmtId="0" fontId="12" fillId="5" borderId="30" xfId="0" applyFont="1" applyFill="1" applyBorder="1" applyAlignment="1">
      <alignment horizontal="center" vertical="top"/>
    </xf>
    <xf numFmtId="165" fontId="12" fillId="5" borderId="30" xfId="0" applyNumberFormat="1" applyFont="1" applyFill="1" applyBorder="1" applyAlignment="1">
      <alignment horizontal="center" vertical="top"/>
    </xf>
    <xf numFmtId="0" fontId="13" fillId="5" borderId="33" xfId="0" applyFont="1" applyFill="1" applyBorder="1" applyAlignment="1">
      <alignment horizontal="center" vertical="top"/>
    </xf>
    <xf numFmtId="165" fontId="13" fillId="5" borderId="30" xfId="0" applyNumberFormat="1" applyFont="1" applyFill="1" applyBorder="1" applyAlignment="1">
      <alignment horizontal="center" vertical="top"/>
    </xf>
    <xf numFmtId="0" fontId="12" fillId="0" borderId="35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top"/>
    </xf>
    <xf numFmtId="2" fontId="12" fillId="0" borderId="9" xfId="0" applyNumberFormat="1" applyFont="1" applyBorder="1" applyAlignment="1">
      <alignment horizontal="center" vertical="top"/>
    </xf>
    <xf numFmtId="165" fontId="12" fillId="0" borderId="9" xfId="0" applyNumberFormat="1" applyFont="1" applyBorder="1" applyAlignment="1">
      <alignment horizontal="center" vertical="top"/>
    </xf>
    <xf numFmtId="165" fontId="12" fillId="0" borderId="30" xfId="0" applyNumberFormat="1" applyFont="1" applyBorder="1" applyAlignment="1">
      <alignment horizontal="center" vertical="top"/>
    </xf>
    <xf numFmtId="0" fontId="12" fillId="5" borderId="47" xfId="0" applyFont="1" applyFill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165" fontId="12" fillId="0" borderId="3" xfId="0" applyNumberFormat="1" applyFont="1" applyBorder="1" applyAlignment="1">
      <alignment horizontal="center" vertical="top"/>
    </xf>
    <xf numFmtId="0" fontId="12" fillId="5" borderId="62" xfId="36" applyFont="1" applyFill="1" applyBorder="1" applyAlignment="1">
      <alignment vertical="top" wrapText="1"/>
    </xf>
    <xf numFmtId="0" fontId="29" fillId="5" borderId="17" xfId="36" applyFont="1" applyFill="1" applyBorder="1" applyAlignment="1">
      <alignment horizontal="center" vertical="top" wrapText="1"/>
    </xf>
    <xf numFmtId="165" fontId="12" fillId="0" borderId="4" xfId="0" applyNumberFormat="1" applyFont="1" applyBorder="1" applyAlignment="1">
      <alignment horizontal="center" vertical="top"/>
    </xf>
    <xf numFmtId="0" fontId="12" fillId="0" borderId="35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3" fillId="11" borderId="10" xfId="0" applyFont="1" applyFill="1" applyBorder="1" applyAlignment="1">
      <alignment horizontal="center" vertical="top"/>
    </xf>
    <xf numFmtId="165" fontId="13" fillId="11" borderId="2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49" fontId="13" fillId="5" borderId="16" xfId="0" applyNumberFormat="1" applyFont="1" applyFill="1" applyBorder="1" applyAlignment="1">
      <alignment horizontal="center" vertical="top" wrapText="1"/>
    </xf>
    <xf numFmtId="165" fontId="12" fillId="10" borderId="35" xfId="0" applyNumberFormat="1" applyFont="1" applyFill="1" applyBorder="1" applyAlignment="1">
      <alignment horizontal="center" vertical="center" wrapText="1"/>
    </xf>
    <xf numFmtId="49" fontId="13" fillId="5" borderId="44" xfId="0" applyNumberFormat="1" applyFont="1" applyFill="1" applyBorder="1" applyAlignment="1">
      <alignment horizontal="center" vertical="top" wrapText="1"/>
    </xf>
    <xf numFmtId="165" fontId="12" fillId="10" borderId="30" xfId="0" applyNumberFormat="1" applyFont="1" applyFill="1" applyBorder="1" applyAlignment="1">
      <alignment horizontal="center" vertical="top"/>
    </xf>
    <xf numFmtId="165" fontId="12" fillId="0" borderId="41" xfId="0" applyNumberFormat="1" applyFont="1" applyBorder="1" applyAlignment="1">
      <alignment horizontal="center" vertical="top"/>
    </xf>
    <xf numFmtId="2" fontId="12" fillId="0" borderId="30" xfId="0" applyNumberFormat="1" applyFont="1" applyBorder="1" applyAlignment="1">
      <alignment horizontal="center" vertical="top"/>
    </xf>
    <xf numFmtId="0" fontId="49" fillId="5" borderId="19" xfId="0" applyFont="1" applyFill="1" applyBorder="1" applyAlignment="1">
      <alignment horizontal="center" vertical="top" wrapText="1"/>
    </xf>
    <xf numFmtId="0" fontId="12" fillId="5" borderId="21" xfId="0" applyFont="1" applyFill="1" applyBorder="1" applyAlignment="1">
      <alignment vertical="top" wrapText="1"/>
    </xf>
    <xf numFmtId="0" fontId="12" fillId="0" borderId="32" xfId="0" applyFont="1" applyBorder="1" applyAlignment="1">
      <alignment horizontal="left" vertical="top"/>
    </xf>
    <xf numFmtId="9" fontId="12" fillId="0" borderId="1" xfId="0" applyNumberFormat="1" applyFont="1" applyBorder="1" applyAlignment="1">
      <alignment horizontal="center" vertical="top"/>
    </xf>
    <xf numFmtId="9" fontId="12" fillId="0" borderId="45" xfId="0" applyNumberFormat="1" applyFont="1" applyBorder="1" applyAlignment="1">
      <alignment horizontal="center" vertical="top"/>
    </xf>
    <xf numFmtId="49" fontId="13" fillId="3" borderId="28" xfId="0" applyNumberFormat="1" applyFont="1" applyFill="1" applyBorder="1" applyAlignment="1">
      <alignment horizontal="center" vertical="top"/>
    </xf>
    <xf numFmtId="0" fontId="13" fillId="0" borderId="15" xfId="0" applyFont="1" applyBorder="1"/>
    <xf numFmtId="0" fontId="54" fillId="5" borderId="65" xfId="0" applyFont="1" applyFill="1" applyBorder="1" applyAlignment="1">
      <alignment vertical="top" wrapText="1"/>
    </xf>
    <xf numFmtId="0" fontId="49" fillId="5" borderId="66" xfId="0" applyFont="1" applyFill="1" applyBorder="1" applyAlignment="1">
      <alignment horizontal="center" vertical="top" wrapText="1"/>
    </xf>
    <xf numFmtId="0" fontId="12" fillId="0" borderId="40" xfId="0" applyFont="1" applyBorder="1" applyAlignment="1">
      <alignment horizontal="left" vertical="top" wrapText="1"/>
    </xf>
    <xf numFmtId="165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3" fillId="7" borderId="15" xfId="0" applyFont="1" applyFill="1" applyBorder="1" applyAlignment="1">
      <alignment vertical="center"/>
    </xf>
    <xf numFmtId="0" fontId="12" fillId="0" borderId="49" xfId="0" applyFont="1" applyBorder="1" applyAlignment="1">
      <alignment horizontal="left" vertical="top" wrapText="1"/>
    </xf>
    <xf numFmtId="165" fontId="12" fillId="10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21" xfId="0" applyFont="1" applyBorder="1" applyAlignment="1">
      <alignment vertical="top" wrapText="1"/>
    </xf>
    <xf numFmtId="0" fontId="13" fillId="7" borderId="21" xfId="0" applyFont="1" applyFill="1" applyBorder="1" applyAlignment="1">
      <alignment horizontal="center" vertical="top"/>
    </xf>
    <xf numFmtId="165" fontId="13" fillId="7" borderId="21" xfId="0" applyNumberFormat="1" applyFont="1" applyFill="1" applyBorder="1" applyAlignment="1">
      <alignment horizontal="center" vertical="top"/>
    </xf>
    <xf numFmtId="0" fontId="13" fillId="7" borderId="15" xfId="0" applyFont="1" applyFill="1" applyBorder="1" applyAlignment="1">
      <alignment vertical="top"/>
    </xf>
    <xf numFmtId="165" fontId="12" fillId="10" borderId="65" xfId="0" applyNumberFormat="1" applyFont="1" applyFill="1" applyBorder="1" applyAlignment="1">
      <alignment horizontal="center" vertical="center" wrapText="1"/>
    </xf>
    <xf numFmtId="165" fontId="54" fillId="7" borderId="11" xfId="0" applyNumberFormat="1" applyFont="1" applyFill="1" applyBorder="1" applyAlignment="1">
      <alignment horizontal="left" vertical="top" wrapText="1"/>
    </xf>
    <xf numFmtId="165" fontId="54" fillId="7" borderId="28" xfId="0" applyNumberFormat="1" applyFont="1" applyFill="1" applyBorder="1" applyAlignment="1">
      <alignment horizontal="left" vertical="top" wrapText="1"/>
    </xf>
    <xf numFmtId="165" fontId="54" fillId="7" borderId="28" xfId="0" applyNumberFormat="1" applyFont="1" applyFill="1" applyBorder="1" applyAlignment="1">
      <alignment horizontal="center" vertical="top" wrapText="1"/>
    </xf>
    <xf numFmtId="0" fontId="54" fillId="7" borderId="11" xfId="0" applyFont="1" applyFill="1" applyBorder="1" applyAlignment="1">
      <alignment horizontal="left" vertical="top" wrapText="1"/>
    </xf>
    <xf numFmtId="0" fontId="54" fillId="7" borderId="12" xfId="0" applyFont="1" applyFill="1" applyBorder="1" applyAlignment="1">
      <alignment horizontal="left" vertical="top" wrapText="1"/>
    </xf>
    <xf numFmtId="49" fontId="13" fillId="2" borderId="28" xfId="0" applyNumberFormat="1" applyFont="1" applyFill="1" applyBorder="1" applyAlignment="1">
      <alignment horizontal="center" vertical="top" wrapText="1"/>
    </xf>
    <xf numFmtId="165" fontId="13" fillId="8" borderId="28" xfId="7" applyNumberFormat="1" applyFont="1" applyFill="1" applyBorder="1" applyAlignment="1">
      <alignment horizontal="center" vertical="top"/>
    </xf>
    <xf numFmtId="49" fontId="13" fillId="8" borderId="15" xfId="7" applyNumberFormat="1" applyFont="1" applyFill="1" applyBorder="1" applyAlignment="1">
      <alignment vertical="top"/>
    </xf>
    <xf numFmtId="49" fontId="13" fillId="8" borderId="11" xfId="7" applyNumberFormat="1" applyFont="1" applyFill="1" applyBorder="1" applyAlignment="1">
      <alignment vertical="top"/>
    </xf>
    <xf numFmtId="49" fontId="13" fillId="8" borderId="12" xfId="7" applyNumberFormat="1" applyFont="1" applyFill="1" applyBorder="1" applyAlignment="1">
      <alignment vertical="top"/>
    </xf>
    <xf numFmtId="0" fontId="12" fillId="0" borderId="56" xfId="0" applyFont="1" applyBorder="1" applyAlignment="1">
      <alignment horizontal="center" vertical="center"/>
    </xf>
    <xf numFmtId="49" fontId="13" fillId="7" borderId="23" xfId="0" applyNumberFormat="1" applyFont="1" applyFill="1" applyBorder="1" applyAlignment="1">
      <alignment horizontal="center" vertical="top"/>
    </xf>
    <xf numFmtId="0" fontId="13" fillId="7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vertical="top" wrapText="1"/>
    </xf>
    <xf numFmtId="0" fontId="13" fillId="5" borderId="65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top"/>
    </xf>
    <xf numFmtId="0" fontId="12" fillId="5" borderId="7" xfId="0" applyFont="1" applyFill="1" applyBorder="1" applyAlignment="1">
      <alignment horizontal="center" vertical="top"/>
    </xf>
    <xf numFmtId="0" fontId="13" fillId="14" borderId="10" xfId="0" applyFont="1" applyFill="1" applyBorder="1" applyAlignment="1">
      <alignment horizontal="center" vertical="top"/>
    </xf>
    <xf numFmtId="165" fontId="13" fillId="14" borderId="4" xfId="0" applyNumberFormat="1" applyFont="1" applyFill="1" applyBorder="1" applyAlignment="1">
      <alignment horizontal="center" vertical="top"/>
    </xf>
    <xf numFmtId="0" fontId="56" fillId="0" borderId="52" xfId="0" applyFont="1" applyBorder="1" applyAlignment="1">
      <alignment horizontal="left" vertical="top"/>
    </xf>
    <xf numFmtId="9" fontId="56" fillId="0" borderId="1" xfId="0" applyNumberFormat="1" applyFont="1" applyBorder="1" applyAlignment="1">
      <alignment horizontal="center" vertical="top"/>
    </xf>
    <xf numFmtId="9" fontId="56" fillId="0" borderId="45" xfId="0" applyNumberFormat="1" applyFont="1" applyBorder="1" applyAlignment="1">
      <alignment horizontal="center" vertical="top"/>
    </xf>
    <xf numFmtId="49" fontId="13" fillId="2" borderId="9" xfId="0" applyNumberFormat="1" applyFont="1" applyFill="1" applyBorder="1" applyAlignment="1">
      <alignment vertical="top"/>
    </xf>
    <xf numFmtId="49" fontId="13" fillId="3" borderId="9" xfId="0" applyNumberFormat="1" applyFont="1" applyFill="1" applyBorder="1" applyAlignment="1">
      <alignment vertical="top"/>
    </xf>
    <xf numFmtId="49" fontId="13" fillId="5" borderId="46" xfId="0" applyNumberFormat="1" applyFont="1" applyFill="1" applyBorder="1" applyAlignment="1">
      <alignment vertical="top" wrapText="1"/>
    </xf>
    <xf numFmtId="0" fontId="49" fillId="5" borderId="44" xfId="0" applyFont="1" applyFill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3" fillId="2" borderId="21" xfId="0" applyNumberFormat="1" applyFont="1" applyFill="1" applyBorder="1" applyAlignment="1">
      <alignment vertical="top"/>
    </xf>
    <xf numFmtId="49" fontId="13" fillId="3" borderId="21" xfId="0" applyNumberFormat="1" applyFont="1" applyFill="1" applyBorder="1" applyAlignment="1">
      <alignment vertical="top"/>
    </xf>
    <xf numFmtId="49" fontId="13" fillId="5" borderId="18" xfId="0" applyNumberFormat="1" applyFont="1" applyFill="1" applyBorder="1" applyAlignment="1">
      <alignment vertical="top" wrapText="1"/>
    </xf>
    <xf numFmtId="165" fontId="12" fillId="14" borderId="4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top"/>
    </xf>
    <xf numFmtId="0" fontId="12" fillId="0" borderId="53" xfId="0" applyFont="1" applyBorder="1" applyAlignment="1">
      <alignment horizontal="center" vertical="center"/>
    </xf>
    <xf numFmtId="49" fontId="13" fillId="2" borderId="29" xfId="0" applyNumberFormat="1" applyFont="1" applyFill="1" applyBorder="1" applyAlignment="1">
      <alignment vertical="top"/>
    </xf>
    <xf numFmtId="49" fontId="13" fillId="3" borderId="29" xfId="0" applyNumberFormat="1" applyFont="1" applyFill="1" applyBorder="1" applyAlignment="1">
      <alignment vertical="top"/>
    </xf>
    <xf numFmtId="49" fontId="13" fillId="5" borderId="55" xfId="0" applyNumberFormat="1" applyFont="1" applyFill="1" applyBorder="1" applyAlignment="1">
      <alignment vertical="top" wrapText="1"/>
    </xf>
    <xf numFmtId="0" fontId="49" fillId="5" borderId="1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3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5" borderId="1" xfId="0" applyFont="1" applyFill="1" applyBorder="1" applyAlignment="1">
      <alignment vertical="top" wrapText="1"/>
    </xf>
    <xf numFmtId="0" fontId="12" fillId="5" borderId="45" xfId="0" applyFont="1" applyFill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top"/>
    </xf>
    <xf numFmtId="0" fontId="49" fillId="5" borderId="20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/>
    </xf>
    <xf numFmtId="165" fontId="12" fillId="10" borderId="52" xfId="0" applyNumberFormat="1" applyFont="1" applyFill="1" applyBorder="1" applyAlignment="1">
      <alignment vertical="top" wrapText="1"/>
    </xf>
    <xf numFmtId="0" fontId="12" fillId="0" borderId="46" xfId="0" applyFont="1" applyBorder="1" applyAlignment="1">
      <alignment vertical="top" wrapText="1"/>
    </xf>
    <xf numFmtId="0" fontId="12" fillId="0" borderId="69" xfId="0" applyFont="1" applyBorder="1" applyAlignment="1">
      <alignment vertical="top" wrapText="1"/>
    </xf>
    <xf numFmtId="0" fontId="12" fillId="0" borderId="65" xfId="0" applyFont="1" applyBorder="1" applyAlignment="1">
      <alignment horizontal="center" vertical="center" wrapText="1"/>
    </xf>
    <xf numFmtId="165" fontId="12" fillId="10" borderId="69" xfId="0" applyNumberFormat="1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vertical="top" wrapText="1"/>
    </xf>
    <xf numFmtId="165" fontId="12" fillId="10" borderId="69" xfId="0" applyNumberFormat="1" applyFont="1" applyFill="1" applyBorder="1" applyAlignment="1">
      <alignment horizontal="left" vertical="top" wrapText="1"/>
    </xf>
    <xf numFmtId="0" fontId="12" fillId="5" borderId="28" xfId="0" applyFont="1" applyFill="1" applyBorder="1" applyAlignment="1">
      <alignment vertical="top" wrapText="1"/>
    </xf>
    <xf numFmtId="49" fontId="12" fillId="0" borderId="2" xfId="0" applyNumberFormat="1" applyFont="1" applyBorder="1" applyAlignment="1">
      <alignment vertical="top"/>
    </xf>
    <xf numFmtId="165" fontId="12" fillId="0" borderId="8" xfId="0" applyNumberFormat="1" applyFont="1" applyBorder="1" applyAlignment="1">
      <alignment horizontal="center" vertical="top"/>
    </xf>
    <xf numFmtId="165" fontId="12" fillId="10" borderId="71" xfId="0" applyNumberFormat="1" applyFont="1" applyFill="1" applyBorder="1" applyAlignment="1">
      <alignment horizontal="left" vertical="top" wrapText="1"/>
    </xf>
    <xf numFmtId="0" fontId="51" fillId="5" borderId="28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center" wrapText="1"/>
    </xf>
    <xf numFmtId="165" fontId="12" fillId="0" borderId="70" xfId="0" applyNumberFormat="1" applyFont="1" applyBorder="1" applyAlignment="1">
      <alignment horizontal="center" vertical="top"/>
    </xf>
    <xf numFmtId="0" fontId="12" fillId="0" borderId="37" xfId="0" applyFont="1" applyBorder="1" applyAlignment="1">
      <alignment horizontal="left"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0" fontId="49" fillId="0" borderId="33" xfId="0" applyFont="1" applyBorder="1"/>
    <xf numFmtId="165" fontId="12" fillId="0" borderId="38" xfId="0" applyNumberFormat="1" applyFont="1" applyBorder="1" applyAlignment="1">
      <alignment horizontal="center" vertical="top"/>
    </xf>
    <xf numFmtId="0" fontId="13" fillId="5" borderId="30" xfId="0" applyFont="1" applyFill="1" applyBorder="1" applyAlignment="1">
      <alignment horizontal="center" vertical="top"/>
    </xf>
    <xf numFmtId="165" fontId="12" fillId="5" borderId="59" xfId="0" applyNumberFormat="1" applyFont="1" applyFill="1" applyBorder="1" applyAlignment="1">
      <alignment horizontal="center" vertical="top"/>
    </xf>
    <xf numFmtId="165" fontId="12" fillId="5" borderId="58" xfId="0" applyNumberFormat="1" applyFont="1" applyFill="1" applyBorder="1" applyAlignment="1">
      <alignment horizontal="center" vertical="top"/>
    </xf>
    <xf numFmtId="49" fontId="13" fillId="8" borderId="21" xfId="0" applyNumberFormat="1" applyFont="1" applyFill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13" fillId="0" borderId="18" xfId="0" applyNumberFormat="1" applyFont="1" applyBorder="1" applyAlignment="1">
      <alignment horizontal="center" vertical="top" wrapText="1"/>
    </xf>
    <xf numFmtId="0" fontId="13" fillId="14" borderId="22" xfId="0" applyFont="1" applyFill="1" applyBorder="1" applyAlignment="1">
      <alignment horizontal="center" vertical="top"/>
    </xf>
    <xf numFmtId="165" fontId="13" fillId="14" borderId="21" xfId="0" applyNumberFormat="1" applyFont="1" applyFill="1" applyBorder="1" applyAlignment="1">
      <alignment horizontal="center" vertical="top"/>
    </xf>
    <xf numFmtId="165" fontId="13" fillId="14" borderId="23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left" vertical="center" wrapText="1"/>
    </xf>
    <xf numFmtId="165" fontId="51" fillId="0" borderId="49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left" vertical="center" wrapText="1"/>
    </xf>
    <xf numFmtId="165" fontId="51" fillId="0" borderId="53" xfId="0" applyNumberFormat="1" applyFont="1" applyBorder="1" applyAlignment="1">
      <alignment horizontal="center" vertical="center" wrapText="1"/>
    </xf>
    <xf numFmtId="49" fontId="51" fillId="0" borderId="28" xfId="0" applyNumberFormat="1" applyFont="1" applyBorder="1" applyAlignment="1">
      <alignment horizontal="center" vertical="top"/>
    </xf>
    <xf numFmtId="0" fontId="51" fillId="0" borderId="28" xfId="0" applyFont="1" applyBorder="1" applyAlignment="1">
      <alignment horizontal="center" vertical="center"/>
    </xf>
    <xf numFmtId="165" fontId="51" fillId="0" borderId="28" xfId="0" applyNumberFormat="1" applyFont="1" applyBorder="1" applyAlignment="1">
      <alignment horizontal="center" vertical="top"/>
    </xf>
    <xf numFmtId="165" fontId="51" fillId="0" borderId="11" xfId="0" applyNumberFormat="1" applyFont="1" applyBorder="1" applyAlignment="1">
      <alignment horizontal="center" vertical="top"/>
    </xf>
    <xf numFmtId="0" fontId="51" fillId="0" borderId="28" xfId="0" applyFont="1" applyBorder="1" applyAlignment="1">
      <alignment horizontal="left" vertical="center" wrapText="1"/>
    </xf>
    <xf numFmtId="165" fontId="51" fillId="0" borderId="74" xfId="0" applyNumberFormat="1" applyFont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left" vertical="top" wrapText="1"/>
    </xf>
    <xf numFmtId="0" fontId="51" fillId="0" borderId="9" xfId="0" applyFont="1" applyBorder="1" applyAlignment="1">
      <alignment horizontal="center" vertical="center"/>
    </xf>
    <xf numFmtId="165" fontId="51" fillId="0" borderId="59" xfId="0" applyNumberFormat="1" applyFont="1" applyBorder="1" applyAlignment="1">
      <alignment horizontal="center" vertical="top"/>
    </xf>
    <xf numFmtId="165" fontId="51" fillId="0" borderId="70" xfId="0" applyNumberFormat="1" applyFont="1" applyBorder="1" applyAlignment="1">
      <alignment horizontal="center" vertical="top"/>
    </xf>
    <xf numFmtId="165" fontId="51" fillId="0" borderId="62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vertical="top" wrapText="1"/>
    </xf>
    <xf numFmtId="49" fontId="13" fillId="2" borderId="28" xfId="0" applyNumberFormat="1" applyFont="1" applyFill="1" applyBorder="1" applyAlignment="1">
      <alignment horizontal="center" vertical="top"/>
    </xf>
    <xf numFmtId="49" fontId="13" fillId="2" borderId="55" xfId="0" applyNumberFormat="1" applyFont="1" applyFill="1" applyBorder="1" applyAlignment="1">
      <alignment horizontal="center" vertical="top" wrapText="1"/>
    </xf>
    <xf numFmtId="165" fontId="13" fillId="8" borderId="21" xfId="7" applyNumberFormat="1" applyFont="1" applyFill="1" applyBorder="1" applyAlignment="1">
      <alignment horizontal="center" vertical="top"/>
    </xf>
    <xf numFmtId="49" fontId="13" fillId="8" borderId="22" xfId="7" applyNumberFormat="1" applyFont="1" applyFill="1" applyBorder="1" applyAlignment="1">
      <alignment vertical="top"/>
    </xf>
    <xf numFmtId="49" fontId="13" fillId="8" borderId="24" xfId="7" applyNumberFormat="1" applyFont="1" applyFill="1" applyBorder="1" applyAlignment="1">
      <alignment vertical="top"/>
    </xf>
    <xf numFmtId="49" fontId="13" fillId="8" borderId="40" xfId="7" applyNumberFormat="1" applyFont="1" applyFill="1" applyBorder="1" applyAlignment="1">
      <alignment horizontal="right" vertical="top"/>
    </xf>
    <xf numFmtId="49" fontId="13" fillId="8" borderId="43" xfId="7" applyNumberFormat="1" applyFont="1" applyFill="1" applyBorder="1" applyAlignment="1">
      <alignment horizontal="right" vertical="top"/>
    </xf>
    <xf numFmtId="165" fontId="13" fillId="8" borderId="9" xfId="7" applyNumberFormat="1" applyFont="1" applyFill="1" applyBorder="1" applyAlignment="1">
      <alignment horizontal="center" vertical="top"/>
    </xf>
    <xf numFmtId="49" fontId="13" fillId="8" borderId="0" xfId="7" applyNumberFormat="1" applyFont="1" applyFill="1" applyAlignment="1">
      <alignment vertical="top"/>
    </xf>
    <xf numFmtId="49" fontId="13" fillId="8" borderId="26" xfId="7" applyNumberFormat="1" applyFont="1" applyFill="1" applyBorder="1" applyAlignment="1">
      <alignment vertical="top"/>
    </xf>
    <xf numFmtId="49" fontId="13" fillId="0" borderId="11" xfId="7" applyNumberFormat="1" applyFont="1" applyBorder="1" applyAlignment="1">
      <alignment horizontal="right" vertical="top"/>
    </xf>
    <xf numFmtId="165" fontId="13" fillId="0" borderId="11" xfId="7" applyNumberFormat="1" applyFont="1" applyBorder="1" applyAlignment="1">
      <alignment horizontal="center" vertical="top"/>
    </xf>
    <xf numFmtId="165" fontId="13" fillId="0" borderId="12" xfId="7" applyNumberFormat="1" applyFont="1" applyBorder="1" applyAlignment="1">
      <alignment horizontal="center" vertical="top"/>
    </xf>
    <xf numFmtId="0" fontId="12" fillId="5" borderId="15" xfId="7" applyFont="1" applyFill="1" applyBorder="1" applyAlignment="1">
      <alignment horizontal="left" vertical="top" wrapText="1"/>
    </xf>
    <xf numFmtId="49" fontId="12" fillId="0" borderId="69" xfId="7" applyNumberFormat="1" applyFont="1" applyBorder="1" applyAlignment="1">
      <alignment vertical="top" wrapText="1"/>
    </xf>
    <xf numFmtId="49" fontId="12" fillId="0" borderId="65" xfId="7" applyNumberFormat="1" applyFont="1" applyBorder="1" applyAlignment="1">
      <alignment horizontal="center" vertical="top"/>
    </xf>
    <xf numFmtId="49" fontId="13" fillId="0" borderId="65" xfId="7" applyNumberFormat="1" applyFont="1" applyBorder="1" applyAlignment="1">
      <alignment vertical="top"/>
    </xf>
    <xf numFmtId="49" fontId="13" fillId="0" borderId="66" xfId="7" applyNumberFormat="1" applyFont="1" applyBorder="1" applyAlignment="1">
      <alignment vertical="top"/>
    </xf>
    <xf numFmtId="49" fontId="56" fillId="0" borderId="15" xfId="7" applyNumberFormat="1" applyFont="1" applyBorder="1" applyAlignment="1">
      <alignment vertical="top"/>
    </xf>
    <xf numFmtId="0" fontId="12" fillId="5" borderId="50" xfId="0" applyFont="1" applyFill="1" applyBorder="1" applyAlignment="1">
      <alignment vertical="center" wrapText="1"/>
    </xf>
    <xf numFmtId="49" fontId="13" fillId="5" borderId="19" xfId="0" applyNumberFormat="1" applyFont="1" applyFill="1" applyBorder="1" applyAlignment="1">
      <alignment horizontal="center" vertical="top" wrapText="1"/>
    </xf>
    <xf numFmtId="0" fontId="12" fillId="5" borderId="18" xfId="0" applyFont="1" applyFill="1" applyBorder="1" applyAlignment="1">
      <alignment horizontal="left" vertical="center" wrapText="1"/>
    </xf>
    <xf numFmtId="49" fontId="51" fillId="0" borderId="26" xfId="0" applyNumberFormat="1" applyFont="1" applyBorder="1" applyAlignment="1">
      <alignment vertical="top"/>
    </xf>
    <xf numFmtId="49" fontId="51" fillId="0" borderId="9" xfId="0" applyNumberFormat="1" applyFont="1" applyBorder="1" applyAlignment="1">
      <alignment vertical="top"/>
    </xf>
    <xf numFmtId="0" fontId="20" fillId="5" borderId="2" xfId="0" applyFont="1" applyFill="1" applyBorder="1" applyAlignment="1">
      <alignment horizontal="center" vertical="top"/>
    </xf>
    <xf numFmtId="0" fontId="51" fillId="5" borderId="59" xfId="0" applyFont="1" applyFill="1" applyBorder="1" applyAlignment="1">
      <alignment horizontal="center" vertical="top"/>
    </xf>
    <xf numFmtId="165" fontId="51" fillId="5" borderId="41" xfId="0" applyNumberFormat="1" applyFont="1" applyFill="1" applyBorder="1" applyAlignment="1">
      <alignment horizontal="center" vertical="top"/>
    </xf>
    <xf numFmtId="165" fontId="51" fillId="5" borderId="30" xfId="0" applyNumberFormat="1" applyFont="1" applyFill="1" applyBorder="1" applyAlignment="1">
      <alignment horizontal="center" vertical="top"/>
    </xf>
    <xf numFmtId="165" fontId="51" fillId="5" borderId="64" xfId="0" applyNumberFormat="1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vertical="center" wrapText="1"/>
    </xf>
    <xf numFmtId="165" fontId="51" fillId="5" borderId="35" xfId="0" applyNumberFormat="1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vertical="top" wrapText="1"/>
    </xf>
    <xf numFmtId="165" fontId="51" fillId="5" borderId="62" xfId="0" applyNumberFormat="1" applyFont="1" applyFill="1" applyBorder="1" applyAlignment="1">
      <alignment horizontal="center" vertical="center" wrapText="1"/>
    </xf>
    <xf numFmtId="0" fontId="51" fillId="5" borderId="35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vertical="top" wrapText="1"/>
    </xf>
    <xf numFmtId="0" fontId="12" fillId="0" borderId="31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165" fontId="12" fillId="0" borderId="51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top"/>
    </xf>
    <xf numFmtId="165" fontId="12" fillId="0" borderId="24" xfId="0" applyNumberFormat="1" applyFont="1" applyBorder="1" applyAlignment="1">
      <alignment horizontal="center" vertical="top"/>
    </xf>
    <xf numFmtId="165" fontId="12" fillId="0" borderId="56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51" xfId="0" applyFont="1" applyBorder="1" applyAlignment="1">
      <alignment horizontal="left" vertical="top"/>
    </xf>
    <xf numFmtId="9" fontId="12" fillId="0" borderId="51" xfId="0" applyNumberFormat="1" applyFont="1" applyBorder="1" applyAlignment="1">
      <alignment horizontal="center" vertical="top"/>
    </xf>
    <xf numFmtId="9" fontId="12" fillId="0" borderId="14" xfId="0" applyNumberFormat="1" applyFont="1" applyBorder="1" applyAlignment="1">
      <alignment horizontal="center" vertical="top"/>
    </xf>
    <xf numFmtId="165" fontId="12" fillId="5" borderId="25" xfId="0" applyNumberFormat="1" applyFont="1" applyFill="1" applyBorder="1" applyAlignment="1">
      <alignment horizontal="center" vertical="top"/>
    </xf>
    <xf numFmtId="165" fontId="12" fillId="5" borderId="41" xfId="0" applyNumberFormat="1" applyFont="1" applyFill="1" applyBorder="1" applyAlignment="1">
      <alignment horizontal="center" vertical="top"/>
    </xf>
    <xf numFmtId="0" fontId="12" fillId="5" borderId="3" xfId="0" applyFont="1" applyFill="1" applyBorder="1" applyAlignment="1">
      <alignment horizontal="center" vertical="top"/>
    </xf>
    <xf numFmtId="165" fontId="12" fillId="5" borderId="68" xfId="0" applyNumberFormat="1" applyFont="1" applyFill="1" applyBorder="1" applyAlignment="1">
      <alignment horizontal="center" vertical="top"/>
    </xf>
    <xf numFmtId="165" fontId="12" fillId="5" borderId="3" xfId="0" applyNumberFormat="1" applyFont="1" applyFill="1" applyBorder="1" applyAlignment="1">
      <alignment horizontal="center" vertical="top"/>
    </xf>
    <xf numFmtId="0" fontId="13" fillId="14" borderId="15" xfId="0" applyFont="1" applyFill="1" applyBorder="1" applyAlignment="1">
      <alignment horizontal="center" vertical="top"/>
    </xf>
    <xf numFmtId="165" fontId="13" fillId="14" borderId="28" xfId="0" applyNumberFormat="1" applyFont="1" applyFill="1" applyBorder="1" applyAlignment="1">
      <alignment horizontal="center" vertical="top"/>
    </xf>
    <xf numFmtId="165" fontId="12" fillId="5" borderId="20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vertical="top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/>
    </xf>
    <xf numFmtId="0" fontId="12" fillId="5" borderId="6" xfId="0" applyFont="1" applyFill="1" applyBorder="1" applyAlignment="1">
      <alignment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vertical="top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top"/>
    </xf>
    <xf numFmtId="0" fontId="12" fillId="5" borderId="63" xfId="0" applyFont="1" applyFill="1" applyBorder="1" applyAlignment="1">
      <alignment horizontal="center" vertical="top" wrapText="1"/>
    </xf>
    <xf numFmtId="0" fontId="12" fillId="5" borderId="6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vertical="top" wrapText="1"/>
    </xf>
    <xf numFmtId="0" fontId="13" fillId="0" borderId="35" xfId="0" applyFont="1" applyBorder="1" applyAlignment="1">
      <alignment horizontal="left" vertical="top"/>
    </xf>
    <xf numFmtId="0" fontId="12" fillId="10" borderId="3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0" fontId="12" fillId="5" borderId="61" xfId="0" applyFont="1" applyFill="1" applyBorder="1" applyAlignment="1">
      <alignment horizontal="left" vertical="top" wrapText="1"/>
    </xf>
    <xf numFmtId="165" fontId="13" fillId="0" borderId="30" xfId="0" applyNumberFormat="1" applyFont="1" applyBorder="1" applyAlignment="1">
      <alignment horizontal="center" vertical="top"/>
    </xf>
    <xf numFmtId="165" fontId="13" fillId="10" borderId="30" xfId="0" applyNumberFormat="1" applyFont="1" applyFill="1" applyBorder="1" applyAlignment="1">
      <alignment horizontal="center" vertical="top"/>
    </xf>
    <xf numFmtId="165" fontId="13" fillId="0" borderId="41" xfId="0" applyNumberFormat="1" applyFont="1" applyBorder="1" applyAlignment="1">
      <alignment horizontal="center" vertical="top"/>
    </xf>
    <xf numFmtId="49" fontId="13" fillId="5" borderId="16" xfId="0" applyNumberFormat="1" applyFont="1" applyFill="1" applyBorder="1" applyAlignment="1">
      <alignment vertical="top" wrapText="1"/>
    </xf>
    <xf numFmtId="49" fontId="13" fillId="5" borderId="44" xfId="0" applyNumberFormat="1" applyFont="1" applyFill="1" applyBorder="1" applyAlignment="1">
      <alignment vertical="top" wrapText="1"/>
    </xf>
    <xf numFmtId="49" fontId="13" fillId="5" borderId="19" xfId="0" applyNumberFormat="1" applyFont="1" applyFill="1" applyBorder="1" applyAlignment="1">
      <alignment vertical="top" wrapText="1"/>
    </xf>
    <xf numFmtId="0" fontId="12" fillId="0" borderId="45" xfId="0" applyFont="1" applyBorder="1" applyAlignment="1">
      <alignment horizontal="center" wrapText="1"/>
    </xf>
    <xf numFmtId="0" fontId="12" fillId="0" borderId="31" xfId="0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/>
    </xf>
    <xf numFmtId="165" fontId="13" fillId="10" borderId="52" xfId="0" applyNumberFormat="1" applyFont="1" applyFill="1" applyBorder="1" applyAlignment="1">
      <alignment horizontal="left" vertical="center" wrapText="1"/>
    </xf>
    <xf numFmtId="165" fontId="12" fillId="10" borderId="53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12" fillId="10" borderId="31" xfId="0" applyNumberFormat="1" applyFont="1" applyFill="1" applyBorder="1" applyAlignment="1">
      <alignment horizontal="left" vertical="center" wrapText="1"/>
    </xf>
    <xf numFmtId="165" fontId="12" fillId="10" borderId="33" xfId="0" applyNumberFormat="1" applyFont="1" applyFill="1" applyBorder="1" applyAlignment="1">
      <alignment horizontal="left" vertical="center" wrapText="1"/>
    </xf>
    <xf numFmtId="0" fontId="49" fillId="0" borderId="33" xfId="0" applyFont="1" applyBorder="1" applyAlignment="1">
      <alignment vertical="center" wrapText="1"/>
    </xf>
    <xf numFmtId="0" fontId="12" fillId="0" borderId="47" xfId="0" applyFont="1" applyBorder="1" applyAlignment="1">
      <alignment horizontal="center" vertical="top"/>
    </xf>
    <xf numFmtId="165" fontId="12" fillId="10" borderId="3" xfId="0" applyNumberFormat="1" applyFont="1" applyFill="1" applyBorder="1" applyAlignment="1">
      <alignment horizontal="center" vertical="top"/>
    </xf>
    <xf numFmtId="165" fontId="12" fillId="0" borderId="68" xfId="0" applyNumberFormat="1" applyFont="1" applyBorder="1" applyAlignment="1">
      <alignment horizontal="center" vertical="top"/>
    </xf>
    <xf numFmtId="49" fontId="13" fillId="5" borderId="74" xfId="0" applyNumberFormat="1" applyFont="1" applyFill="1" applyBorder="1" applyAlignment="1">
      <alignment horizontal="center" vertical="top" wrapText="1"/>
    </xf>
    <xf numFmtId="49" fontId="13" fillId="5" borderId="76" xfId="0" applyNumberFormat="1" applyFont="1" applyFill="1" applyBorder="1" applyAlignment="1">
      <alignment horizontal="center" vertical="top" wrapText="1"/>
    </xf>
    <xf numFmtId="49" fontId="12" fillId="0" borderId="28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vertical="top"/>
    </xf>
    <xf numFmtId="0" fontId="13" fillId="0" borderId="65" xfId="0" applyFont="1" applyBorder="1" applyAlignment="1">
      <alignment horizontal="center" vertical="top"/>
    </xf>
    <xf numFmtId="165" fontId="13" fillId="0" borderId="65" xfId="0" applyNumberFormat="1" applyFont="1" applyBorder="1" applyAlignment="1">
      <alignment horizontal="center" vertical="top"/>
    </xf>
    <xf numFmtId="165" fontId="13" fillId="0" borderId="76" xfId="0" applyNumberFormat="1" applyFont="1" applyBorder="1" applyAlignment="1">
      <alignment horizontal="center" vertical="top"/>
    </xf>
    <xf numFmtId="0" fontId="12" fillId="0" borderId="28" xfId="0" applyFont="1" applyBorder="1" applyAlignment="1">
      <alignment vertical="center" wrapText="1"/>
    </xf>
    <xf numFmtId="0" fontId="12" fillId="5" borderId="28" xfId="0" applyFont="1" applyFill="1" applyBorder="1" applyAlignment="1">
      <alignment horizontal="left" vertical="top" wrapText="1"/>
    </xf>
    <xf numFmtId="49" fontId="13" fillId="2" borderId="15" xfId="0" applyNumberFormat="1" applyFont="1" applyFill="1" applyBorder="1" applyAlignment="1">
      <alignment vertical="top"/>
    </xf>
    <xf numFmtId="49" fontId="13" fillId="3" borderId="28" xfId="0" applyNumberFormat="1" applyFont="1" applyFill="1" applyBorder="1" applyAlignment="1">
      <alignment vertical="top"/>
    </xf>
    <xf numFmtId="49" fontId="13" fillId="5" borderId="74" xfId="0" applyNumberFormat="1" applyFont="1" applyFill="1" applyBorder="1" applyAlignment="1">
      <alignment vertical="top" wrapText="1"/>
    </xf>
    <xf numFmtId="49" fontId="13" fillId="5" borderId="66" xfId="0" applyNumberFormat="1" applyFont="1" applyFill="1" applyBorder="1" applyAlignment="1">
      <alignment horizontal="center" vertical="top" wrapText="1"/>
    </xf>
    <xf numFmtId="49" fontId="12" fillId="0" borderId="28" xfId="0" applyNumberFormat="1" applyFont="1" applyBorder="1" applyAlignment="1">
      <alignment vertical="top"/>
    </xf>
    <xf numFmtId="49" fontId="12" fillId="0" borderId="69" xfId="0" applyNumberFormat="1" applyFont="1" applyBorder="1" applyAlignment="1">
      <alignment horizontal="center" vertical="top"/>
    </xf>
    <xf numFmtId="0" fontId="12" fillId="5" borderId="28" xfId="0" applyFont="1" applyFill="1" applyBorder="1" applyAlignment="1">
      <alignment vertical="center" wrapText="1"/>
    </xf>
    <xf numFmtId="165" fontId="12" fillId="5" borderId="74" xfId="0" applyNumberFormat="1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 wrapText="1"/>
    </xf>
    <xf numFmtId="49" fontId="13" fillId="5" borderId="69" xfId="0" applyNumberFormat="1" applyFont="1" applyFill="1" applyBorder="1" applyAlignment="1">
      <alignment horizontal="center" vertical="top" wrapText="1"/>
    </xf>
    <xf numFmtId="0" fontId="13" fillId="7" borderId="69" xfId="0" applyFont="1" applyFill="1" applyBorder="1" applyAlignment="1">
      <alignment horizontal="left" vertical="top"/>
    </xf>
    <xf numFmtId="49" fontId="13" fillId="8" borderId="23" xfId="7" applyNumberFormat="1" applyFont="1" applyFill="1" applyBorder="1" applyAlignment="1">
      <alignment vertical="top"/>
    </xf>
    <xf numFmtId="165" fontId="13" fillId="6" borderId="21" xfId="7" applyNumberFormat="1" applyFont="1" applyFill="1" applyBorder="1" applyAlignment="1">
      <alignment horizontal="center" vertical="top"/>
    </xf>
    <xf numFmtId="49" fontId="13" fillId="6" borderId="23" xfId="7" applyNumberFormat="1" applyFont="1" applyFill="1" applyBorder="1" applyAlignment="1">
      <alignment vertical="top"/>
    </xf>
    <xf numFmtId="49" fontId="13" fillId="6" borderId="22" xfId="7" applyNumberFormat="1" applyFont="1" applyFill="1" applyBorder="1" applyAlignment="1">
      <alignment vertical="top"/>
    </xf>
    <xf numFmtId="49" fontId="13" fillId="6" borderId="24" xfId="7" applyNumberFormat="1" applyFont="1" applyFill="1" applyBorder="1" applyAlignment="1">
      <alignment vertical="top"/>
    </xf>
    <xf numFmtId="2" fontId="13" fillId="6" borderId="28" xfId="0" applyNumberFormat="1" applyFont="1" applyFill="1" applyBorder="1" applyAlignment="1">
      <alignment horizontal="center" vertical="top"/>
    </xf>
    <xf numFmtId="0" fontId="29" fillId="0" borderId="30" xfId="33" applyFont="1" applyBorder="1" applyAlignment="1">
      <alignment horizontal="center" vertical="top" wrapText="1"/>
    </xf>
    <xf numFmtId="165" fontId="29" fillId="0" borderId="38" xfId="33" applyNumberFormat="1" applyFont="1" applyBorder="1" applyAlignment="1">
      <alignment horizontal="center" vertical="top" wrapText="1"/>
    </xf>
    <xf numFmtId="165" fontId="29" fillId="0" borderId="30" xfId="33" applyNumberFormat="1" applyFont="1" applyBorder="1" applyAlignment="1">
      <alignment horizontal="center" vertical="top" wrapText="1"/>
    </xf>
    <xf numFmtId="2" fontId="12" fillId="5" borderId="30" xfId="0" applyNumberFormat="1" applyFont="1" applyFill="1" applyBorder="1" applyAlignment="1">
      <alignment horizontal="center" vertical="top"/>
    </xf>
    <xf numFmtId="165" fontId="12" fillId="5" borderId="2" xfId="0" applyNumberFormat="1" applyFont="1" applyFill="1" applyBorder="1" applyAlignment="1">
      <alignment horizontal="center" vertical="center"/>
    </xf>
    <xf numFmtId="49" fontId="26" fillId="5" borderId="50" xfId="0" applyNumberFormat="1" applyFont="1" applyFill="1" applyBorder="1" applyAlignment="1">
      <alignment vertical="top" wrapText="1"/>
    </xf>
    <xf numFmtId="49" fontId="26" fillId="5" borderId="51" xfId="0" applyNumberFormat="1" applyFont="1" applyFill="1" applyBorder="1" applyAlignment="1">
      <alignment vertical="top" wrapText="1"/>
    </xf>
    <xf numFmtId="16" fontId="29" fillId="5" borderId="51" xfId="0" applyNumberFormat="1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165" fontId="12" fillId="0" borderId="25" xfId="0" applyNumberFormat="1" applyFont="1" applyBorder="1" applyAlignment="1">
      <alignment horizontal="center" vertical="center"/>
    </xf>
    <xf numFmtId="165" fontId="13" fillId="10" borderId="58" xfId="0" applyNumberFormat="1" applyFont="1" applyFill="1" applyBorder="1" applyAlignment="1">
      <alignment horizontal="left" vertical="center" wrapText="1"/>
    </xf>
    <xf numFmtId="165" fontId="13" fillId="10" borderId="32" xfId="0" applyNumberFormat="1" applyFont="1" applyFill="1" applyBorder="1" applyAlignment="1">
      <alignment horizontal="left" vertical="center" wrapText="1"/>
    </xf>
    <xf numFmtId="49" fontId="14" fillId="0" borderId="40" xfId="0" applyNumberFormat="1" applyFont="1" applyBorder="1" applyAlignment="1">
      <alignment vertical="top"/>
    </xf>
    <xf numFmtId="165" fontId="11" fillId="0" borderId="0" xfId="0" applyNumberFormat="1" applyFont="1"/>
    <xf numFmtId="0" fontId="62" fillId="0" borderId="15" xfId="0" applyFont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14" fillId="5" borderId="0" xfId="0" applyFont="1" applyFill="1" applyAlignment="1">
      <alignment horizontal="left" vertical="top" wrapText="1"/>
    </xf>
    <xf numFmtId="165" fontId="12" fillId="10" borderId="9" xfId="0" applyNumberFormat="1" applyFont="1" applyFill="1" applyBorder="1" applyAlignment="1">
      <alignment horizontal="center" vertical="top"/>
    </xf>
    <xf numFmtId="165" fontId="12" fillId="0" borderId="26" xfId="0" applyNumberFormat="1" applyFont="1" applyBorder="1" applyAlignment="1">
      <alignment horizontal="center" vertical="top"/>
    </xf>
    <xf numFmtId="165" fontId="44" fillId="0" borderId="0" xfId="0" applyNumberFormat="1" applyFont="1"/>
    <xf numFmtId="2" fontId="44" fillId="0" borderId="0" xfId="0" applyNumberFormat="1" applyFont="1"/>
    <xf numFmtId="165" fontId="44" fillId="5" borderId="0" xfId="0" applyNumberFormat="1" applyFont="1" applyFill="1"/>
    <xf numFmtId="2" fontId="44" fillId="5" borderId="0" xfId="0" applyNumberFormat="1" applyFont="1" applyFill="1"/>
    <xf numFmtId="0" fontId="13" fillId="7" borderId="40" xfId="0" applyFont="1" applyFill="1" applyBorder="1"/>
    <xf numFmtId="165" fontId="29" fillId="10" borderId="52" xfId="0" applyNumberFormat="1" applyFont="1" applyFill="1" applyBorder="1" applyAlignment="1">
      <alignment horizontal="left" vertical="center" wrapText="1"/>
    </xf>
    <xf numFmtId="49" fontId="29" fillId="0" borderId="14" xfId="0" applyNumberFormat="1" applyFont="1" applyBorder="1" applyAlignment="1">
      <alignment horizontal="center" vertical="top"/>
    </xf>
    <xf numFmtId="49" fontId="22" fillId="2" borderId="55" xfId="0" applyNumberFormat="1" applyFont="1" applyFill="1" applyBorder="1" applyAlignment="1">
      <alignment horizontal="center" vertical="top" wrapText="1"/>
    </xf>
    <xf numFmtId="2" fontId="15" fillId="6" borderId="28" xfId="0" applyNumberFormat="1" applyFont="1" applyFill="1" applyBorder="1" applyAlignment="1">
      <alignment horizontal="center" vertical="top"/>
    </xf>
    <xf numFmtId="49" fontId="14" fillId="0" borderId="0" xfId="0" applyNumberFormat="1" applyFont="1" applyAlignment="1">
      <alignment vertical="top"/>
    </xf>
    <xf numFmtId="2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right" vertical="top"/>
    </xf>
    <xf numFmtId="2" fontId="46" fillId="4" borderId="28" xfId="0" applyNumberFormat="1" applyFont="1" applyFill="1" applyBorder="1" applyAlignment="1">
      <alignment horizontal="center" vertical="top" wrapText="1"/>
    </xf>
    <xf numFmtId="2" fontId="47" fillId="0" borderId="2" xfId="0" applyNumberFormat="1" applyFont="1" applyBorder="1" applyAlignment="1">
      <alignment horizontal="center" vertical="top" wrapText="1"/>
    </xf>
    <xf numFmtId="2" fontId="47" fillId="0" borderId="8" xfId="0" applyNumberFormat="1" applyFont="1" applyBorder="1" applyAlignment="1">
      <alignment horizontal="center" vertical="top" wrapText="1"/>
    </xf>
    <xf numFmtId="2" fontId="47" fillId="0" borderId="30" xfId="0" applyNumberFormat="1" applyFont="1" applyBorder="1" applyAlignment="1">
      <alignment horizontal="center" vertical="top" wrapText="1"/>
    </xf>
    <xf numFmtId="2" fontId="47" fillId="0" borderId="38" xfId="0" applyNumberFormat="1" applyFont="1" applyBorder="1" applyAlignment="1">
      <alignment horizontal="center" vertical="top" wrapText="1"/>
    </xf>
    <xf numFmtId="0" fontId="25" fillId="0" borderId="30" xfId="33" applyFont="1" applyBorder="1" applyAlignment="1">
      <alignment horizontal="center" vertical="top" wrapText="1"/>
    </xf>
    <xf numFmtId="0" fontId="25" fillId="0" borderId="38" xfId="33" applyFont="1" applyBorder="1" applyAlignment="1">
      <alignment horizontal="center" vertical="top" wrapText="1"/>
    </xf>
    <xf numFmtId="2" fontId="47" fillId="0" borderId="3" xfId="0" applyNumberFormat="1" applyFont="1" applyBorder="1" applyAlignment="1">
      <alignment horizontal="center" vertical="top" wrapText="1"/>
    </xf>
    <xf numFmtId="2" fontId="47" fillId="0" borderId="47" xfId="0" applyNumberFormat="1" applyFont="1" applyBorder="1" applyAlignment="1">
      <alignment horizontal="center" vertical="top" wrapText="1"/>
    </xf>
    <xf numFmtId="0" fontId="15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1" fillId="0" borderId="11" xfId="0" applyFont="1" applyBorder="1"/>
    <xf numFmtId="0" fontId="14" fillId="5" borderId="5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top" wrapText="1"/>
    </xf>
    <xf numFmtId="165" fontId="15" fillId="7" borderId="21" xfId="0" applyNumberFormat="1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 wrapText="1"/>
    </xf>
    <xf numFmtId="49" fontId="22" fillId="2" borderId="15" xfId="0" applyNumberFormat="1" applyFont="1" applyFill="1" applyBorder="1" applyAlignment="1">
      <alignment horizontal="center" vertical="top"/>
    </xf>
    <xf numFmtId="49" fontId="15" fillId="5" borderId="40" xfId="0" applyNumberFormat="1" applyFont="1" applyFill="1" applyBorder="1" applyAlignment="1">
      <alignment vertical="top" wrapText="1"/>
    </xf>
    <xf numFmtId="49" fontId="15" fillId="5" borderId="29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vertical="top" wrapText="1"/>
    </xf>
    <xf numFmtId="49" fontId="15" fillId="5" borderId="9" xfId="0" applyNumberFormat="1" applyFont="1" applyFill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/>
    </xf>
    <xf numFmtId="0" fontId="14" fillId="0" borderId="58" xfId="0" applyFont="1" applyBorder="1" applyAlignment="1">
      <alignment horizontal="center" vertical="top"/>
    </xf>
    <xf numFmtId="49" fontId="15" fillId="5" borderId="22" xfId="0" applyNumberFormat="1" applyFont="1" applyFill="1" applyBorder="1" applyAlignment="1">
      <alignment vertical="top" wrapText="1"/>
    </xf>
    <xf numFmtId="49" fontId="15" fillId="5" borderId="21" xfId="0" applyNumberFormat="1" applyFont="1" applyFill="1" applyBorder="1" applyAlignment="1">
      <alignment horizontal="center" vertical="top" wrapText="1"/>
    </xf>
    <xf numFmtId="0" fontId="15" fillId="11" borderId="10" xfId="0" applyFont="1" applyFill="1" applyBorder="1" applyAlignment="1">
      <alignment horizontal="center" vertical="top"/>
    </xf>
    <xf numFmtId="49" fontId="15" fillId="3" borderId="28" xfId="0" applyNumberFormat="1" applyFont="1" applyFill="1" applyBorder="1" applyAlignment="1">
      <alignment horizontal="center" vertical="top"/>
    </xf>
    <xf numFmtId="0" fontId="11" fillId="7" borderId="15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0" fontId="15" fillId="7" borderId="28" xfId="0" applyFont="1" applyFill="1" applyBorder="1" applyAlignment="1">
      <alignment horizontal="center" vertical="top"/>
    </xf>
    <xf numFmtId="0" fontId="14" fillId="7" borderId="15" xfId="0" applyFont="1" applyFill="1" applyBorder="1" applyAlignment="1">
      <alignment horizontal="left" vertical="top"/>
    </xf>
    <xf numFmtId="0" fontId="14" fillId="7" borderId="11" xfId="0" applyFont="1" applyFill="1" applyBorder="1" applyAlignment="1">
      <alignment horizontal="left" vertical="top"/>
    </xf>
    <xf numFmtId="9" fontId="14" fillId="7" borderId="11" xfId="0" applyNumberFormat="1" applyFont="1" applyFill="1" applyBorder="1" applyAlignment="1">
      <alignment horizontal="center" vertical="top"/>
    </xf>
    <xf numFmtId="9" fontId="14" fillId="7" borderId="12" xfId="0" applyNumberFormat="1" applyFont="1" applyFill="1" applyBorder="1" applyAlignment="1">
      <alignment horizontal="center" vertical="top"/>
    </xf>
    <xf numFmtId="0" fontId="34" fillId="7" borderId="11" xfId="0" applyFont="1" applyFill="1" applyBorder="1" applyAlignment="1">
      <alignment vertical="top" wrapText="1"/>
    </xf>
    <xf numFmtId="0" fontId="34" fillId="7" borderId="12" xfId="0" applyFont="1" applyFill="1" applyBorder="1" applyAlignment="1">
      <alignment vertical="top" wrapText="1"/>
    </xf>
    <xf numFmtId="49" fontId="22" fillId="2" borderId="39" xfId="0" applyNumberFormat="1" applyFont="1" applyFill="1" applyBorder="1" applyAlignment="1">
      <alignment horizontal="center" vertical="top"/>
    </xf>
    <xf numFmtId="0" fontId="34" fillId="0" borderId="11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11" fillId="5" borderId="21" xfId="0" applyFont="1" applyFill="1" applyBorder="1" applyAlignment="1">
      <alignment horizontal="center" vertical="top" wrapText="1"/>
    </xf>
    <xf numFmtId="0" fontId="15" fillId="11" borderId="32" xfId="0" applyFont="1" applyFill="1" applyBorder="1" applyAlignment="1">
      <alignment horizontal="center" vertical="top"/>
    </xf>
    <xf numFmtId="165" fontId="15" fillId="7" borderId="21" xfId="0" applyNumberFormat="1" applyFont="1" applyFill="1" applyBorder="1" applyAlignment="1">
      <alignment horizontal="center" vertical="top"/>
    </xf>
    <xf numFmtId="49" fontId="15" fillId="8" borderId="22" xfId="7" applyNumberFormat="1" applyFont="1" applyFill="1" applyBorder="1" applyAlignment="1">
      <alignment vertical="top"/>
    </xf>
    <xf numFmtId="49" fontId="15" fillId="8" borderId="24" xfId="7" applyNumberFormat="1" applyFont="1" applyFill="1" applyBorder="1" applyAlignment="1">
      <alignment vertical="top"/>
    </xf>
    <xf numFmtId="0" fontId="14" fillId="0" borderId="0" xfId="0" applyFont="1" applyAlignment="1">
      <alignment horizontal="center" vertical="top"/>
    </xf>
    <xf numFmtId="49" fontId="13" fillId="0" borderId="0" xfId="0" applyNumberFormat="1" applyFont="1" applyAlignment="1">
      <alignment vertical="top" wrapText="1"/>
    </xf>
    <xf numFmtId="165" fontId="33" fillId="0" borderId="0" xfId="0" applyNumberFormat="1" applyFont="1" applyAlignment="1">
      <alignment vertical="top"/>
    </xf>
    <xf numFmtId="0" fontId="26" fillId="8" borderId="11" xfId="0" applyFont="1" applyFill="1" applyBorder="1" applyAlignment="1">
      <alignment horizontal="left" vertical="top"/>
    </xf>
    <xf numFmtId="0" fontId="26" fillId="2" borderId="11" xfId="0" applyFont="1" applyFill="1" applyBorder="1" applyAlignment="1">
      <alignment horizontal="left" vertical="top"/>
    </xf>
    <xf numFmtId="0" fontId="26" fillId="0" borderId="23" xfId="0" applyFont="1" applyBorder="1" applyAlignment="1">
      <alignment vertical="top"/>
    </xf>
    <xf numFmtId="0" fontId="26" fillId="0" borderId="22" xfId="0" applyFont="1" applyBorder="1" applyAlignment="1">
      <alignment horizontal="left" vertical="top"/>
    </xf>
    <xf numFmtId="0" fontId="29" fillId="0" borderId="22" xfId="0" applyFont="1" applyBorder="1" applyAlignment="1">
      <alignment horizontal="left" vertical="top"/>
    </xf>
    <xf numFmtId="0" fontId="26" fillId="0" borderId="15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2" fontId="29" fillId="0" borderId="70" xfId="0" applyNumberFormat="1" applyFont="1" applyBorder="1" applyAlignment="1">
      <alignment horizontal="center" vertical="top" wrapText="1"/>
    </xf>
    <xf numFmtId="2" fontId="29" fillId="0" borderId="59" xfId="0" applyNumberFormat="1" applyFont="1" applyBorder="1" applyAlignment="1">
      <alignment horizontal="center" vertical="top" wrapText="1"/>
    </xf>
    <xf numFmtId="0" fontId="14" fillId="0" borderId="69" xfId="0" applyFont="1" applyBorder="1" applyAlignment="1">
      <alignment vertical="center" wrapText="1"/>
    </xf>
    <xf numFmtId="0" fontId="14" fillId="0" borderId="58" xfId="0" applyFont="1" applyBorder="1" applyAlignment="1">
      <alignment horizontal="justify" vertical="center"/>
    </xf>
    <xf numFmtId="0" fontId="15" fillId="7" borderId="11" xfId="0" applyFont="1" applyFill="1" applyBorder="1" applyAlignment="1">
      <alignment vertical="top"/>
    </xf>
    <xf numFmtId="0" fontId="51" fillId="5" borderId="25" xfId="0" applyFont="1" applyFill="1" applyBorder="1" applyAlignment="1">
      <alignment vertical="center" wrapText="1"/>
    </xf>
    <xf numFmtId="49" fontId="51" fillId="5" borderId="26" xfId="0" applyNumberFormat="1" applyFont="1" applyFill="1" applyBorder="1" applyAlignment="1">
      <alignment vertical="top"/>
    </xf>
    <xf numFmtId="0" fontId="51" fillId="5" borderId="61" xfId="0" applyFont="1" applyFill="1" applyBorder="1" applyAlignment="1">
      <alignment vertical="center" wrapText="1"/>
    </xf>
    <xf numFmtId="0" fontId="51" fillId="5" borderId="41" xfId="0" applyFont="1" applyFill="1" applyBorder="1" applyAlignment="1">
      <alignment vertical="center" wrapText="1"/>
    </xf>
    <xf numFmtId="0" fontId="51" fillId="5" borderId="75" xfId="0" applyFont="1" applyFill="1" applyBorder="1" applyAlignment="1">
      <alignment vertical="center" wrapText="1"/>
    </xf>
    <xf numFmtId="165" fontId="52" fillId="5" borderId="9" xfId="0" applyNumberFormat="1" applyFont="1" applyFill="1" applyBorder="1" applyAlignment="1">
      <alignment horizontal="center" vertical="top"/>
    </xf>
    <xf numFmtId="165" fontId="52" fillId="5" borderId="36" xfId="0" applyNumberFormat="1" applyFont="1" applyFill="1" applyBorder="1" applyAlignment="1">
      <alignment horizontal="center" vertical="top"/>
    </xf>
    <xf numFmtId="0" fontId="14" fillId="7" borderId="76" xfId="0" applyFont="1" applyFill="1" applyBorder="1" applyAlignment="1">
      <alignment horizontal="center" vertical="top"/>
    </xf>
    <xf numFmtId="0" fontId="14" fillId="7" borderId="76" xfId="0" applyFont="1" applyFill="1" applyBorder="1" applyAlignment="1">
      <alignment vertical="top"/>
    </xf>
    <xf numFmtId="0" fontId="14" fillId="0" borderId="6" xfId="0" applyFont="1" applyBorder="1" applyAlignment="1">
      <alignment horizontal="left" vertical="top" wrapText="1"/>
    </xf>
    <xf numFmtId="165" fontId="13" fillId="0" borderId="59" xfId="0" applyNumberFormat="1" applyFont="1" applyBorder="1" applyAlignment="1">
      <alignment horizontal="center" vertical="top"/>
    </xf>
    <xf numFmtId="165" fontId="13" fillId="10" borderId="59" xfId="0" applyNumberFormat="1" applyFont="1" applyFill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2" fontId="14" fillId="0" borderId="30" xfId="0" applyNumberFormat="1" applyFont="1" applyBorder="1" applyAlignment="1">
      <alignment horizontal="center" vertical="top"/>
    </xf>
    <xf numFmtId="165" fontId="14" fillId="10" borderId="30" xfId="0" applyNumberFormat="1" applyFont="1" applyFill="1" applyBorder="1" applyAlignment="1">
      <alignment horizontal="center" vertical="top"/>
    </xf>
    <xf numFmtId="165" fontId="14" fillId="10" borderId="2" xfId="0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top"/>
    </xf>
    <xf numFmtId="49" fontId="22" fillId="7" borderId="15" xfId="0" applyNumberFormat="1" applyFont="1" applyFill="1" applyBorder="1" applyAlignment="1">
      <alignment horizontal="center" vertical="top"/>
    </xf>
    <xf numFmtId="49" fontId="15" fillId="5" borderId="16" xfId="0" applyNumberFormat="1" applyFont="1" applyFill="1" applyBorder="1" applyAlignment="1">
      <alignment horizontal="center" vertical="top" wrapText="1"/>
    </xf>
    <xf numFmtId="49" fontId="15" fillId="5" borderId="44" xfId="0" applyNumberFormat="1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/>
    </xf>
    <xf numFmtId="0" fontId="14" fillId="5" borderId="37" xfId="0" applyFont="1" applyFill="1" applyBorder="1" applyAlignment="1">
      <alignment vertical="top" wrapText="1"/>
    </xf>
    <xf numFmtId="0" fontId="14" fillId="5" borderId="6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top" wrapText="1"/>
    </xf>
    <xf numFmtId="0" fontId="14" fillId="5" borderId="56" xfId="0" applyFont="1" applyFill="1" applyBorder="1" applyAlignment="1">
      <alignment horizontal="center" vertical="top" wrapText="1"/>
    </xf>
    <xf numFmtId="0" fontId="14" fillId="5" borderId="56" xfId="0" applyFont="1" applyFill="1" applyBorder="1" applyAlignment="1">
      <alignment horizontal="center" vertical="top"/>
    </xf>
    <xf numFmtId="0" fontId="29" fillId="2" borderId="40" xfId="0" applyFont="1" applyFill="1" applyBorder="1" applyAlignment="1">
      <alignment horizontal="left" vertical="top"/>
    </xf>
    <xf numFmtId="0" fontId="26" fillId="5" borderId="22" xfId="0" applyFont="1" applyFill="1" applyBorder="1" applyAlignment="1">
      <alignment horizontal="center" vertical="top"/>
    </xf>
    <xf numFmtId="165" fontId="14" fillId="5" borderId="2" xfId="0" applyNumberFormat="1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center" vertical="top"/>
    </xf>
    <xf numFmtId="165" fontId="15" fillId="5" borderId="4" xfId="0" applyNumberFormat="1" applyFont="1" applyFill="1" applyBorder="1" applyAlignment="1">
      <alignment horizontal="center" vertical="top"/>
    </xf>
    <xf numFmtId="9" fontId="14" fillId="0" borderId="45" xfId="0" applyNumberFormat="1" applyFont="1" applyBorder="1" applyAlignment="1">
      <alignment horizontal="center" vertical="top"/>
    </xf>
    <xf numFmtId="0" fontId="15" fillId="7" borderId="0" xfId="0" applyFont="1" applyFill="1" applyAlignment="1">
      <alignment vertical="top"/>
    </xf>
    <xf numFmtId="0" fontId="14" fillId="0" borderId="52" xfId="0" applyFont="1" applyBorder="1" applyAlignment="1">
      <alignment horizontal="left" vertical="top" wrapText="1"/>
    </xf>
    <xf numFmtId="49" fontId="22" fillId="2" borderId="36" xfId="0" applyNumberFormat="1" applyFont="1" applyFill="1" applyBorder="1" applyAlignment="1">
      <alignment horizontal="center" vertical="top"/>
    </xf>
    <xf numFmtId="49" fontId="22" fillId="2" borderId="21" xfId="0" applyNumberFormat="1" applyFont="1" applyFill="1" applyBorder="1" applyAlignment="1">
      <alignment horizontal="center" vertical="top"/>
    </xf>
    <xf numFmtId="49" fontId="22" fillId="7" borderId="21" xfId="0" applyNumberFormat="1" applyFont="1" applyFill="1" applyBorder="1" applyAlignment="1">
      <alignment horizontal="center" vertical="top"/>
    </xf>
    <xf numFmtId="49" fontId="13" fillId="2" borderId="31" xfId="0" applyNumberFormat="1" applyFont="1" applyFill="1" applyBorder="1" applyAlignment="1">
      <alignment horizontal="center" vertical="top"/>
    </xf>
    <xf numFmtId="49" fontId="13" fillId="2" borderId="36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3" borderId="9" xfId="0" applyNumberFormat="1" applyFont="1" applyFill="1" applyBorder="1" applyAlignment="1">
      <alignment horizontal="center" vertical="top"/>
    </xf>
    <xf numFmtId="49" fontId="51" fillId="0" borderId="9" xfId="0" applyNumberFormat="1" applyFont="1" applyBorder="1" applyAlignment="1">
      <alignment horizontal="center" vertical="top"/>
    </xf>
    <xf numFmtId="49" fontId="13" fillId="2" borderId="21" xfId="0" applyNumberFormat="1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21" xfId="0" applyNumberFormat="1" applyFont="1" applyFill="1" applyBorder="1" applyAlignment="1">
      <alignment horizontal="center" vertical="top"/>
    </xf>
    <xf numFmtId="0" fontId="13" fillId="5" borderId="2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49" fontId="13" fillId="5" borderId="48" xfId="0" applyNumberFormat="1" applyFont="1" applyFill="1" applyBorder="1" applyAlignment="1">
      <alignment horizontal="center" vertical="top" wrapText="1"/>
    </xf>
    <xf numFmtId="0" fontId="49" fillId="5" borderId="20" xfId="0" applyFont="1" applyFill="1" applyBorder="1" applyAlignment="1">
      <alignment horizontal="center" vertical="top" wrapText="1"/>
    </xf>
    <xf numFmtId="49" fontId="12" fillId="0" borderId="29" xfId="0" applyNumberFormat="1" applyFont="1" applyBorder="1" applyAlignment="1">
      <alignment horizontal="center" vertical="top"/>
    </xf>
    <xf numFmtId="49" fontId="13" fillId="5" borderId="13" xfId="0" applyNumberFormat="1" applyFont="1" applyFill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/>
    </xf>
    <xf numFmtId="0" fontId="13" fillId="5" borderId="21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horizontal="left" vertical="top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35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/>
    </xf>
    <xf numFmtId="0" fontId="12" fillId="7" borderId="12" xfId="0" applyFont="1" applyFill="1" applyBorder="1" applyAlignment="1">
      <alignment horizontal="center" vertical="top"/>
    </xf>
    <xf numFmtId="0" fontId="56" fillId="7" borderId="23" xfId="0" applyFont="1" applyFill="1" applyBorder="1" applyAlignment="1">
      <alignment horizontal="center" vertical="top"/>
    </xf>
    <xf numFmtId="0" fontId="56" fillId="7" borderId="22" xfId="0" applyFont="1" applyFill="1" applyBorder="1" applyAlignment="1">
      <alignment horizontal="center" vertical="top"/>
    </xf>
    <xf numFmtId="0" fontId="56" fillId="7" borderId="24" xfId="0" applyFont="1" applyFill="1" applyBorder="1" applyAlignment="1">
      <alignment horizontal="center" vertical="top"/>
    </xf>
    <xf numFmtId="49" fontId="13" fillId="7" borderId="21" xfId="0" applyNumberFormat="1" applyFont="1" applyFill="1" applyBorder="1" applyAlignment="1">
      <alignment horizontal="center" vertical="top"/>
    </xf>
    <xf numFmtId="49" fontId="13" fillId="2" borderId="39" xfId="0" applyNumberFormat="1" applyFont="1" applyFill="1" applyBorder="1" applyAlignment="1">
      <alignment horizontal="center" vertical="top" wrapText="1"/>
    </xf>
    <xf numFmtId="165" fontId="12" fillId="5" borderId="56" xfId="0" applyNumberFormat="1" applyFont="1" applyFill="1" applyBorder="1" applyAlignment="1">
      <alignment horizontal="center" vertical="center" wrapText="1"/>
    </xf>
    <xf numFmtId="165" fontId="12" fillId="5" borderId="17" xfId="0" applyNumberFormat="1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3" fillId="7" borderId="11" xfId="0" applyFont="1" applyFill="1" applyBorder="1" applyAlignment="1">
      <alignment horizontal="center" vertical="top"/>
    </xf>
    <xf numFmtId="49" fontId="15" fillId="3" borderId="9" xfId="0" applyNumberFormat="1" applyFont="1" applyFill="1" applyBorder="1" applyAlignment="1">
      <alignment vertical="top"/>
    </xf>
    <xf numFmtId="0" fontId="14" fillId="0" borderId="5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55" fillId="2" borderId="15" xfId="0" applyNumberFormat="1" applyFont="1" applyFill="1" applyBorder="1" applyAlignment="1">
      <alignment horizontal="center" vertical="top"/>
    </xf>
    <xf numFmtId="49" fontId="55" fillId="7" borderId="28" xfId="0" applyNumberFormat="1" applyFont="1" applyFill="1" applyBorder="1" applyAlignment="1">
      <alignment horizontal="center" vertical="top"/>
    </xf>
    <xf numFmtId="49" fontId="55" fillId="7" borderId="11" xfId="0" applyNumberFormat="1" applyFont="1" applyFill="1" applyBorder="1" applyAlignment="1">
      <alignment vertical="top" wrapText="1"/>
    </xf>
    <xf numFmtId="49" fontId="55" fillId="2" borderId="39" xfId="0" applyNumberFormat="1" applyFont="1" applyFill="1" applyBorder="1" applyAlignment="1">
      <alignment horizontal="center" vertical="top"/>
    </xf>
    <xf numFmtId="49" fontId="55" fillId="7" borderId="9" xfId="0" applyNumberFormat="1" applyFont="1" applyFill="1" applyBorder="1" applyAlignment="1">
      <alignment horizontal="center" vertical="top"/>
    </xf>
    <xf numFmtId="0" fontId="55" fillId="0" borderId="39" xfId="0" applyFont="1" applyBorder="1" applyAlignment="1">
      <alignment vertical="center"/>
    </xf>
    <xf numFmtId="49" fontId="55" fillId="0" borderId="40" xfId="0" applyNumberFormat="1" applyFont="1" applyBorder="1" applyAlignment="1">
      <alignment vertical="top" wrapText="1"/>
    </xf>
    <xf numFmtId="0" fontId="56" fillId="5" borderId="37" xfId="0" applyFont="1" applyFill="1" applyBorder="1" applyAlignment="1">
      <alignment vertical="center" wrapText="1"/>
    </xf>
    <xf numFmtId="49" fontId="37" fillId="5" borderId="29" xfId="0" applyNumberFormat="1" applyFont="1" applyFill="1" applyBorder="1" applyAlignment="1">
      <alignment horizontal="center" vertical="top" wrapText="1"/>
    </xf>
    <xf numFmtId="49" fontId="52" fillId="5" borderId="26" xfId="0" applyNumberFormat="1" applyFont="1" applyFill="1" applyBorder="1" applyAlignment="1">
      <alignment vertical="top"/>
    </xf>
    <xf numFmtId="49" fontId="37" fillId="5" borderId="9" xfId="0" applyNumberFormat="1" applyFont="1" applyFill="1" applyBorder="1" applyAlignment="1">
      <alignment horizontal="center" vertical="top" wrapText="1"/>
    </xf>
    <xf numFmtId="49" fontId="43" fillId="2" borderId="9" xfId="0" applyNumberFormat="1" applyFont="1" applyFill="1" applyBorder="1" applyAlignment="1">
      <alignment horizontal="center" vertical="top"/>
    </xf>
    <xf numFmtId="49" fontId="37" fillId="3" borderId="9" xfId="0" applyNumberFormat="1" applyFont="1" applyFill="1" applyBorder="1" applyAlignment="1">
      <alignment horizontal="center" vertical="top"/>
    </xf>
    <xf numFmtId="49" fontId="37" fillId="5" borderId="21" xfId="0" applyNumberFormat="1" applyFont="1" applyFill="1" applyBorder="1" applyAlignment="1">
      <alignment horizontal="center" vertical="top" wrapText="1"/>
    </xf>
    <xf numFmtId="49" fontId="21" fillId="5" borderId="21" xfId="0" applyNumberFormat="1" applyFont="1" applyFill="1" applyBorder="1" applyAlignment="1">
      <alignment horizontal="center" vertical="top"/>
    </xf>
    <xf numFmtId="0" fontId="52" fillId="5" borderId="9" xfId="0" applyFont="1" applyFill="1" applyBorder="1" applyAlignment="1">
      <alignment horizontal="center" vertical="top"/>
    </xf>
    <xf numFmtId="2" fontId="52" fillId="5" borderId="9" xfId="0" applyNumberFormat="1" applyFont="1" applyFill="1" applyBorder="1" applyAlignment="1">
      <alignment horizontal="center" vertical="top"/>
    </xf>
    <xf numFmtId="0" fontId="64" fillId="7" borderId="40" xfId="0" applyFont="1" applyFill="1" applyBorder="1" applyAlignment="1">
      <alignment vertical="top" wrapText="1"/>
    </xf>
    <xf numFmtId="0" fontId="64" fillId="7" borderId="43" xfId="0" applyFont="1" applyFill="1" applyBorder="1" applyAlignment="1">
      <alignment vertical="top" wrapText="1"/>
    </xf>
    <xf numFmtId="49" fontId="43" fillId="2" borderId="39" xfId="0" applyNumberFormat="1" applyFont="1" applyFill="1" applyBorder="1" applyAlignment="1">
      <alignment horizontal="center" vertical="top"/>
    </xf>
    <xf numFmtId="49" fontId="55" fillId="3" borderId="29" xfId="0" applyNumberFormat="1" applyFont="1" applyFill="1" applyBorder="1" applyAlignment="1">
      <alignment horizontal="center" vertical="top"/>
    </xf>
    <xf numFmtId="0" fontId="55" fillId="0" borderId="15" xfId="0" applyFont="1" applyBorder="1" applyAlignment="1">
      <alignment vertical="top"/>
    </xf>
    <xf numFmtId="49" fontId="55" fillId="0" borderId="11" xfId="0" applyNumberFormat="1" applyFont="1" applyBorder="1" applyAlignment="1">
      <alignment vertical="top" wrapText="1"/>
    </xf>
    <xf numFmtId="0" fontId="64" fillId="0" borderId="11" xfId="0" applyFont="1" applyBorder="1" applyAlignment="1">
      <alignment vertical="top" wrapText="1"/>
    </xf>
    <xf numFmtId="165" fontId="56" fillId="5" borderId="38" xfId="0" applyNumberFormat="1" applyFont="1" applyFill="1" applyBorder="1" applyAlignment="1">
      <alignment horizontal="center" vertical="top"/>
    </xf>
    <xf numFmtId="165" fontId="55" fillId="5" borderId="41" xfId="0" applyNumberFormat="1" applyFont="1" applyFill="1" applyBorder="1" applyAlignment="1">
      <alignment horizontal="center" vertical="top"/>
    </xf>
    <xf numFmtId="0" fontId="56" fillId="0" borderId="35" xfId="0" applyFont="1" applyBorder="1" applyAlignment="1">
      <alignment horizontal="center" vertical="center" wrapText="1"/>
    </xf>
    <xf numFmtId="165" fontId="56" fillId="0" borderId="9" xfId="0" applyNumberFormat="1" applyFont="1" applyBorder="1" applyAlignment="1">
      <alignment horizontal="center" vertical="top"/>
    </xf>
    <xf numFmtId="165" fontId="56" fillId="0" borderId="30" xfId="0" applyNumberFormat="1" applyFont="1" applyBorder="1" applyAlignment="1">
      <alignment horizontal="center" vertical="top"/>
    </xf>
    <xf numFmtId="165" fontId="56" fillId="0" borderId="3" xfId="0" applyNumberFormat="1" applyFont="1" applyBorder="1" applyAlignment="1">
      <alignment horizontal="center" vertical="top"/>
    </xf>
    <xf numFmtId="165" fontId="56" fillId="0" borderId="4" xfId="0" applyNumberFormat="1" applyFont="1" applyBorder="1" applyAlignment="1">
      <alignment horizontal="center" vertical="top"/>
    </xf>
    <xf numFmtId="0" fontId="56" fillId="0" borderId="52" xfId="0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top"/>
    </xf>
    <xf numFmtId="0" fontId="56" fillId="0" borderId="1" xfId="0" applyFont="1" applyBorder="1" applyAlignment="1">
      <alignment horizontal="center" vertical="center"/>
    </xf>
    <xf numFmtId="0" fontId="56" fillId="0" borderId="45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left" vertical="top"/>
    </xf>
    <xf numFmtId="49" fontId="55" fillId="3" borderId="28" xfId="0" applyNumberFormat="1" applyFont="1" applyFill="1" applyBorder="1" applyAlignment="1">
      <alignment horizontal="center" vertical="top"/>
    </xf>
    <xf numFmtId="0" fontId="56" fillId="0" borderId="7" xfId="0" applyFont="1" applyBorder="1" applyAlignment="1">
      <alignment horizontal="center" vertical="center" wrapText="1"/>
    </xf>
    <xf numFmtId="49" fontId="55" fillId="7" borderId="12" xfId="0" applyNumberFormat="1" applyFont="1" applyFill="1" applyBorder="1" applyAlignment="1">
      <alignment vertical="top" wrapText="1"/>
    </xf>
    <xf numFmtId="0" fontId="55" fillId="0" borderId="11" xfId="0" applyFont="1" applyBorder="1" applyAlignment="1">
      <alignment vertical="top"/>
    </xf>
    <xf numFmtId="0" fontId="55" fillId="0" borderId="11" xfId="0" applyFont="1" applyBorder="1" applyAlignment="1">
      <alignment vertical="top" wrapText="1"/>
    </xf>
    <xf numFmtId="0" fontId="56" fillId="0" borderId="11" xfId="0" applyFont="1" applyBorder="1" applyAlignment="1">
      <alignment vertical="top" wrapText="1"/>
    </xf>
    <xf numFmtId="0" fontId="56" fillId="0" borderId="5" xfId="0" applyFont="1" applyBorder="1" applyAlignment="1">
      <alignment horizontal="center" vertical="center"/>
    </xf>
    <xf numFmtId="49" fontId="55" fillId="2" borderId="21" xfId="0" applyNumberFormat="1" applyFont="1" applyFill="1" applyBorder="1" applyAlignment="1">
      <alignment vertical="top"/>
    </xf>
    <xf numFmtId="0" fontId="55" fillId="0" borderId="39" xfId="0" applyFont="1" applyBorder="1" applyAlignment="1">
      <alignment vertical="top"/>
    </xf>
    <xf numFmtId="0" fontId="55" fillId="0" borderId="40" xfId="0" applyFont="1" applyBorder="1" applyAlignment="1">
      <alignment vertical="top" wrapText="1"/>
    </xf>
    <xf numFmtId="0" fontId="55" fillId="0" borderId="23" xfId="0" applyFont="1" applyBorder="1" applyAlignment="1">
      <alignment vertical="top"/>
    </xf>
    <xf numFmtId="0" fontId="55" fillId="0" borderId="22" xfId="0" applyFont="1" applyBorder="1" applyAlignment="1">
      <alignment vertical="top" wrapText="1"/>
    </xf>
    <xf numFmtId="0" fontId="56" fillId="0" borderId="34" xfId="0" applyFont="1" applyBorder="1" applyAlignment="1">
      <alignment horizontal="center" vertical="center" wrapText="1"/>
    </xf>
    <xf numFmtId="49" fontId="37" fillId="5" borderId="44" xfId="0" applyNumberFormat="1" applyFont="1" applyFill="1" applyBorder="1" applyAlignment="1">
      <alignment horizontal="center" vertical="top" wrapText="1"/>
    </xf>
    <xf numFmtId="49" fontId="43" fillId="2" borderId="28" xfId="0" applyNumberFormat="1" applyFont="1" applyFill="1" applyBorder="1" applyAlignment="1">
      <alignment horizontal="center" vertical="top"/>
    </xf>
    <xf numFmtId="49" fontId="37" fillId="3" borderId="28" xfId="0" applyNumberFormat="1" applyFont="1" applyFill="1" applyBorder="1" applyAlignment="1">
      <alignment horizontal="center" vertical="top"/>
    </xf>
    <xf numFmtId="49" fontId="37" fillId="5" borderId="69" xfId="0" applyNumberFormat="1" applyFont="1" applyFill="1" applyBorder="1" applyAlignment="1">
      <alignment horizontal="center" vertical="top" wrapText="1"/>
    </xf>
    <xf numFmtId="49" fontId="37" fillId="5" borderId="66" xfId="0" applyNumberFormat="1" applyFont="1" applyFill="1" applyBorder="1" applyAlignment="1">
      <alignment horizontal="center" vertical="top" wrapText="1"/>
    </xf>
    <xf numFmtId="49" fontId="37" fillId="5" borderId="54" xfId="0" applyNumberFormat="1" applyFont="1" applyFill="1" applyBorder="1" applyAlignment="1">
      <alignment horizontal="center" vertical="top" wrapText="1"/>
    </xf>
    <xf numFmtId="49" fontId="63" fillId="0" borderId="16" xfId="0" applyNumberFormat="1" applyFont="1" applyBorder="1" applyAlignment="1">
      <alignment horizontal="center" vertical="top" wrapText="1"/>
    </xf>
    <xf numFmtId="49" fontId="63" fillId="0" borderId="19" xfId="0" applyNumberFormat="1" applyFont="1" applyBorder="1" applyAlignment="1">
      <alignment horizontal="center" vertical="top" wrapText="1"/>
    </xf>
    <xf numFmtId="49" fontId="43" fillId="8" borderId="9" xfId="0" applyNumberFormat="1" applyFont="1" applyFill="1" applyBorder="1" applyAlignment="1">
      <alignment horizontal="center" vertical="top"/>
    </xf>
    <xf numFmtId="49" fontId="37" fillId="0" borderId="9" xfId="0" applyNumberFormat="1" applyFont="1" applyBorder="1" applyAlignment="1">
      <alignment horizontal="center" vertical="top"/>
    </xf>
    <xf numFmtId="49" fontId="37" fillId="0" borderId="46" xfId="0" applyNumberFormat="1" applyFont="1" applyBorder="1" applyAlignment="1">
      <alignment horizontal="center" vertical="top" wrapText="1"/>
    </xf>
    <xf numFmtId="49" fontId="37" fillId="0" borderId="44" xfId="0" applyNumberFormat="1" applyFont="1" applyBorder="1" applyAlignment="1">
      <alignment horizontal="center" vertical="top" wrapText="1"/>
    </xf>
    <xf numFmtId="49" fontId="43" fillId="8" borderId="29" xfId="0" applyNumberFormat="1" applyFont="1" applyFill="1" applyBorder="1" applyAlignment="1">
      <alignment horizontal="center" vertical="top"/>
    </xf>
    <xf numFmtId="49" fontId="37" fillId="0" borderId="29" xfId="0" applyNumberFormat="1" applyFont="1" applyBorder="1" applyAlignment="1">
      <alignment horizontal="center" vertical="top"/>
    </xf>
    <xf numFmtId="49" fontId="37" fillId="0" borderId="55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top" wrapText="1"/>
    </xf>
    <xf numFmtId="49" fontId="55" fillId="0" borderId="15" xfId="7" applyNumberFormat="1" applyFont="1" applyBorder="1" applyAlignment="1">
      <alignment horizontal="right" vertical="top"/>
    </xf>
    <xf numFmtId="49" fontId="55" fillId="0" borderId="65" xfId="7" applyNumberFormat="1" applyFont="1" applyBorder="1" applyAlignment="1">
      <alignment vertical="top"/>
    </xf>
    <xf numFmtId="49" fontId="55" fillId="0" borderId="66" xfId="7" applyNumberFormat="1" applyFont="1" applyBorder="1" applyAlignment="1">
      <alignment vertical="top"/>
    </xf>
    <xf numFmtId="0" fontId="67" fillId="7" borderId="21" xfId="0" applyFont="1" applyFill="1" applyBorder="1"/>
    <xf numFmtId="49" fontId="63" fillId="2" borderId="36" xfId="0" applyNumberFormat="1" applyFont="1" applyFill="1" applyBorder="1" applyAlignment="1">
      <alignment horizontal="center" vertical="top"/>
    </xf>
    <xf numFmtId="49" fontId="43" fillId="2" borderId="23" xfId="0" applyNumberFormat="1" applyFont="1" applyFill="1" applyBorder="1" applyAlignment="1">
      <alignment horizontal="center" vertical="top"/>
    </xf>
    <xf numFmtId="49" fontId="43" fillId="2" borderId="36" xfId="0" applyNumberFormat="1" applyFont="1" applyFill="1" applyBorder="1" applyAlignment="1">
      <alignment vertical="top"/>
    </xf>
    <xf numFmtId="49" fontId="37" fillId="3" borderId="9" xfId="0" applyNumberFormat="1" applyFont="1" applyFill="1" applyBorder="1" applyAlignment="1">
      <alignment vertical="top"/>
    </xf>
    <xf numFmtId="49" fontId="37" fillId="5" borderId="13" xfId="0" applyNumberFormat="1" applyFont="1" applyFill="1" applyBorder="1" applyAlignment="1">
      <alignment vertical="top" wrapText="1"/>
    </xf>
    <xf numFmtId="0" fontId="55" fillId="0" borderId="15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12" xfId="0" applyFont="1" applyBorder="1" applyAlignment="1">
      <alignment horizontal="left" vertical="top"/>
    </xf>
    <xf numFmtId="0" fontId="60" fillId="5" borderId="65" xfId="0" applyFont="1" applyFill="1" applyBorder="1"/>
    <xf numFmtId="0" fontId="55" fillId="5" borderId="66" xfId="0" applyFont="1" applyFill="1" applyBorder="1" applyAlignment="1">
      <alignment horizontal="left" vertical="top"/>
    </xf>
    <xf numFmtId="0" fontId="24" fillId="5" borderId="0" xfId="0" applyFont="1" applyFill="1" applyAlignment="1">
      <alignment vertical="top"/>
    </xf>
    <xf numFmtId="0" fontId="12" fillId="5" borderId="59" xfId="0" applyFont="1" applyFill="1" applyBorder="1" applyAlignment="1">
      <alignment horizontal="center" vertical="top"/>
    </xf>
    <xf numFmtId="165" fontId="13" fillId="11" borderId="32" xfId="0" applyNumberFormat="1" applyFont="1" applyFill="1" applyBorder="1" applyAlignment="1">
      <alignment horizontal="center" vertical="top"/>
    </xf>
    <xf numFmtId="49" fontId="20" fillId="5" borderId="39" xfId="0" applyNumberFormat="1" applyFont="1" applyFill="1" applyBorder="1" applyAlignment="1">
      <alignment horizontal="center" vertical="top" wrapText="1"/>
    </xf>
    <xf numFmtId="49" fontId="20" fillId="5" borderId="36" xfId="0" applyNumberFormat="1" applyFont="1" applyFill="1" applyBorder="1" applyAlignment="1">
      <alignment horizontal="center" vertical="top" wrapText="1"/>
    </xf>
    <xf numFmtId="0" fontId="51" fillId="5" borderId="3" xfId="0" applyFont="1" applyFill="1" applyBorder="1" applyAlignment="1">
      <alignment vertical="top" wrapText="1"/>
    </xf>
    <xf numFmtId="49" fontId="20" fillId="5" borderId="23" xfId="0" applyNumberFormat="1" applyFont="1" applyFill="1" applyBorder="1" applyAlignment="1">
      <alignment horizontal="center" vertical="top" wrapText="1"/>
    </xf>
    <xf numFmtId="165" fontId="12" fillId="5" borderId="4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165" fontId="13" fillId="10" borderId="2" xfId="0" applyNumberFormat="1" applyFont="1" applyFill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165" fontId="13" fillId="0" borderId="33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2" fontId="12" fillId="0" borderId="4" xfId="0" applyNumberFormat="1" applyFont="1" applyBorder="1" applyAlignment="1">
      <alignment horizontal="center" vertical="top"/>
    </xf>
    <xf numFmtId="165" fontId="12" fillId="10" borderId="4" xfId="0" applyNumberFormat="1" applyFont="1" applyFill="1" applyBorder="1" applyAlignment="1">
      <alignment horizontal="center" vertical="top"/>
    </xf>
    <xf numFmtId="165" fontId="12" fillId="0" borderId="10" xfId="0" applyNumberFormat="1" applyFont="1" applyBorder="1" applyAlignment="1">
      <alignment horizontal="center" vertical="top"/>
    </xf>
    <xf numFmtId="0" fontId="13" fillId="5" borderId="59" xfId="0" applyFont="1" applyFill="1" applyBorder="1" applyAlignment="1">
      <alignment horizontal="center" vertical="top"/>
    </xf>
    <xf numFmtId="165" fontId="13" fillId="5" borderId="9" xfId="0" applyNumberFormat="1" applyFont="1" applyFill="1" applyBorder="1" applyAlignment="1">
      <alignment horizontal="center" vertical="top"/>
    </xf>
    <xf numFmtId="165" fontId="13" fillId="5" borderId="36" xfId="0" applyNumberFormat="1" applyFont="1" applyFill="1" applyBorder="1" applyAlignment="1">
      <alignment horizontal="center" vertical="top"/>
    </xf>
    <xf numFmtId="165" fontId="13" fillId="0" borderId="25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165" fontId="13" fillId="0" borderId="4" xfId="0" applyNumberFormat="1" applyFont="1" applyBorder="1" applyAlignment="1">
      <alignment horizontal="center" vertical="top"/>
    </xf>
    <xf numFmtId="165" fontId="13" fillId="10" borderId="4" xfId="0" applyNumberFormat="1" applyFont="1" applyFill="1" applyBorder="1" applyAlignment="1">
      <alignment horizontal="center" vertical="top"/>
    </xf>
    <xf numFmtId="165" fontId="13" fillId="0" borderId="27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vertical="top"/>
    </xf>
    <xf numFmtId="49" fontId="37" fillId="5" borderId="46" xfId="0" applyNumberFormat="1" applyFont="1" applyFill="1" applyBorder="1" applyAlignment="1">
      <alignment horizontal="center" vertical="top" wrapText="1"/>
    </xf>
    <xf numFmtId="2" fontId="12" fillId="5" borderId="9" xfId="0" applyNumberFormat="1" applyFont="1" applyFill="1" applyBorder="1" applyAlignment="1">
      <alignment horizontal="center" vertical="top"/>
    </xf>
    <xf numFmtId="0" fontId="49" fillId="5" borderId="21" xfId="0" applyFont="1" applyFill="1" applyBorder="1"/>
    <xf numFmtId="0" fontId="13" fillId="0" borderId="9" xfId="0" applyFont="1" applyBorder="1" applyAlignment="1">
      <alignment horizontal="center" vertical="top"/>
    </xf>
    <xf numFmtId="165" fontId="13" fillId="0" borderId="13" xfId="0" applyNumberFormat="1" applyFont="1" applyBorder="1" applyAlignment="1">
      <alignment horizontal="center" vertical="top"/>
    </xf>
    <xf numFmtId="165" fontId="13" fillId="0" borderId="56" xfId="0" applyNumberFormat="1" applyFont="1" applyBorder="1" applyAlignment="1">
      <alignment horizontal="center" vertical="top"/>
    </xf>
    <xf numFmtId="165" fontId="13" fillId="0" borderId="57" xfId="0" applyNumberFormat="1" applyFont="1" applyBorder="1" applyAlignment="1">
      <alignment horizontal="center" vertical="top"/>
    </xf>
    <xf numFmtId="0" fontId="13" fillId="0" borderId="74" xfId="0" applyFont="1" applyBorder="1" applyAlignment="1">
      <alignment horizontal="left" vertical="top"/>
    </xf>
    <xf numFmtId="9" fontId="13" fillId="0" borderId="65" xfId="0" applyNumberFormat="1" applyFont="1" applyBorder="1" applyAlignment="1">
      <alignment horizontal="center" vertical="top"/>
    </xf>
    <xf numFmtId="9" fontId="13" fillId="0" borderId="66" xfId="0" applyNumberFormat="1" applyFont="1" applyBorder="1" applyAlignment="1">
      <alignment horizontal="center" vertical="top"/>
    </xf>
    <xf numFmtId="165" fontId="24" fillId="0" borderId="0" xfId="0" applyNumberFormat="1" applyFont="1" applyAlignment="1">
      <alignment vertical="top"/>
    </xf>
    <xf numFmtId="0" fontId="65" fillId="0" borderId="0" xfId="0" applyFont="1" applyAlignment="1">
      <alignment horizontal="right" vertical="top" wrapText="1"/>
    </xf>
    <xf numFmtId="0" fontId="14" fillId="0" borderId="71" xfId="0" applyFont="1" applyBorder="1" applyAlignment="1">
      <alignment horizontal="left" vertical="top" wrapText="1"/>
    </xf>
    <xf numFmtId="0" fontId="14" fillId="5" borderId="51" xfId="0" applyFont="1" applyFill="1" applyBorder="1" applyAlignment="1">
      <alignment horizontal="center" vertical="center"/>
    </xf>
    <xf numFmtId="49" fontId="15" fillId="8" borderId="28" xfId="0" applyNumberFormat="1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left" vertical="top"/>
    </xf>
    <xf numFmtId="0" fontId="15" fillId="8" borderId="40" xfId="0" applyFont="1" applyFill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4" fillId="5" borderId="30" xfId="0" applyFont="1" applyFill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left" vertical="top" wrapText="1"/>
    </xf>
    <xf numFmtId="49" fontId="22" fillId="7" borderId="28" xfId="0" applyNumberFormat="1" applyFont="1" applyFill="1" applyBorder="1" applyAlignment="1">
      <alignment horizontal="center" vertical="top"/>
    </xf>
    <xf numFmtId="49" fontId="15" fillId="7" borderId="21" xfId="0" applyNumberFormat="1" applyFont="1" applyFill="1" applyBorder="1" applyAlignment="1">
      <alignment horizontal="center" vertical="top"/>
    </xf>
    <xf numFmtId="0" fontId="15" fillId="12" borderId="21" xfId="0" applyFont="1" applyFill="1" applyBorder="1" applyAlignment="1">
      <alignment horizontal="center" vertical="top"/>
    </xf>
    <xf numFmtId="165" fontId="15" fillId="12" borderId="21" xfId="0" applyNumberFormat="1" applyFont="1" applyFill="1" applyBorder="1" applyAlignment="1">
      <alignment horizontal="center" vertical="top"/>
    </xf>
    <xf numFmtId="0" fontId="14" fillId="12" borderId="22" xfId="0" applyFont="1" applyFill="1" applyBorder="1" applyAlignment="1">
      <alignment horizontal="center" vertical="top"/>
    </xf>
    <xf numFmtId="0" fontId="14" fillId="12" borderId="24" xfId="0" applyFont="1" applyFill="1" applyBorder="1" applyAlignment="1">
      <alignment horizontal="center" vertical="top"/>
    </xf>
    <xf numFmtId="2" fontId="47" fillId="0" borderId="2" xfId="0" applyNumberFormat="1" applyFont="1" applyBorder="1" applyAlignment="1">
      <alignment vertical="top" wrapText="1"/>
    </xf>
    <xf numFmtId="0" fontId="29" fillId="12" borderId="22" xfId="0" applyFont="1" applyFill="1" applyBorder="1" applyAlignment="1">
      <alignment horizontal="center" vertical="top"/>
    </xf>
    <xf numFmtId="0" fontId="29" fillId="12" borderId="24" xfId="0" applyFont="1" applyFill="1" applyBorder="1" applyAlignment="1">
      <alignment horizontal="center" vertical="top"/>
    </xf>
    <xf numFmtId="0" fontId="14" fillId="5" borderId="19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center"/>
    </xf>
    <xf numFmtId="2" fontId="22" fillId="4" borderId="28" xfId="0" applyNumberFormat="1" applyFont="1" applyFill="1" applyBorder="1" applyAlignment="1">
      <alignment horizontal="center" vertical="top" wrapText="1"/>
    </xf>
    <xf numFmtId="2" fontId="25" fillId="0" borderId="2" xfId="0" applyNumberFormat="1" applyFont="1" applyBorder="1" applyAlignment="1">
      <alignment horizontal="center" vertical="top" wrapText="1"/>
    </xf>
    <xf numFmtId="2" fontId="25" fillId="0" borderId="8" xfId="0" applyNumberFormat="1" applyFont="1" applyBorder="1" applyAlignment="1">
      <alignment horizontal="center" vertical="top" wrapText="1"/>
    </xf>
    <xf numFmtId="2" fontId="25" fillId="0" borderId="30" xfId="0" applyNumberFormat="1" applyFont="1" applyBorder="1" applyAlignment="1">
      <alignment horizontal="center" vertical="top" wrapText="1"/>
    </xf>
    <xf numFmtId="2" fontId="25" fillId="0" borderId="38" xfId="0" applyNumberFormat="1" applyFont="1" applyBorder="1" applyAlignment="1">
      <alignment horizontal="center" vertical="top" wrapText="1"/>
    </xf>
    <xf numFmtId="2" fontId="25" fillId="0" borderId="3" xfId="0" applyNumberFormat="1" applyFont="1" applyBorder="1" applyAlignment="1">
      <alignment horizontal="center" vertical="top" wrapText="1"/>
    </xf>
    <xf numFmtId="2" fontId="25" fillId="0" borderId="47" xfId="0" applyNumberFormat="1" applyFont="1" applyBorder="1" applyAlignment="1">
      <alignment horizontal="center" vertical="top" wrapText="1"/>
    </xf>
    <xf numFmtId="2" fontId="22" fillId="4" borderId="28" xfId="0" applyNumberFormat="1" applyFont="1" applyFill="1" applyBorder="1" applyAlignment="1">
      <alignment vertical="top" wrapText="1"/>
    </xf>
    <xf numFmtId="165" fontId="14" fillId="0" borderId="25" xfId="0" applyNumberFormat="1" applyFont="1" applyBorder="1" applyAlignment="1">
      <alignment horizontal="center" vertical="top"/>
    </xf>
    <xf numFmtId="0" fontId="14" fillId="5" borderId="17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vertical="top" wrapText="1"/>
    </xf>
    <xf numFmtId="165" fontId="14" fillId="0" borderId="9" xfId="0" applyNumberFormat="1" applyFont="1" applyBorder="1" applyAlignment="1">
      <alignment horizontal="center" vertical="top"/>
    </xf>
    <xf numFmtId="165" fontId="14" fillId="0" borderId="59" xfId="0" applyNumberFormat="1" applyFont="1" applyBorder="1" applyAlignment="1">
      <alignment horizontal="center" vertical="top"/>
    </xf>
    <xf numFmtId="0" fontId="14" fillId="0" borderId="59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165" fontId="14" fillId="0" borderId="3" xfId="0" applyNumberFormat="1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top"/>
    </xf>
    <xf numFmtId="0" fontId="35" fillId="0" borderId="22" xfId="0" applyFont="1" applyBorder="1" applyAlignment="1">
      <alignment horizontal="left" vertical="top"/>
    </xf>
    <xf numFmtId="0" fontId="66" fillId="0" borderId="22" xfId="0" applyFont="1" applyBorder="1" applyAlignment="1">
      <alignment horizontal="left" vertical="top"/>
    </xf>
    <xf numFmtId="0" fontId="66" fillId="0" borderId="24" xfId="0" applyFont="1" applyBorder="1" applyAlignment="1">
      <alignment horizontal="left" vertical="top"/>
    </xf>
    <xf numFmtId="49" fontId="65" fillId="2" borderId="15" xfId="0" applyNumberFormat="1" applyFont="1" applyFill="1" applyBorder="1" applyAlignment="1">
      <alignment horizontal="center" vertical="top"/>
    </xf>
    <xf numFmtId="49" fontId="66" fillId="3" borderId="28" xfId="0" applyNumberFormat="1" applyFont="1" applyFill="1" applyBorder="1" applyAlignment="1">
      <alignment horizontal="center" vertical="top"/>
    </xf>
    <xf numFmtId="49" fontId="66" fillId="0" borderId="11" xfId="0" applyNumberFormat="1" applyFont="1" applyBorder="1" applyAlignment="1">
      <alignment vertical="top" wrapText="1"/>
    </xf>
    <xf numFmtId="0" fontId="69" fillId="0" borderId="11" xfId="0" applyFont="1" applyBorder="1" applyAlignment="1">
      <alignment vertical="top" wrapText="1"/>
    </xf>
    <xf numFmtId="0" fontId="69" fillId="0" borderId="12" xfId="0" applyFont="1" applyBorder="1" applyAlignment="1">
      <alignment vertical="top" wrapText="1"/>
    </xf>
    <xf numFmtId="0" fontId="15" fillId="2" borderId="11" xfId="0" applyFont="1" applyFill="1" applyBorder="1" applyAlignment="1">
      <alignment horizontal="left" vertical="top"/>
    </xf>
    <xf numFmtId="0" fontId="15" fillId="8" borderId="11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left" vertical="top"/>
    </xf>
    <xf numFmtId="49" fontId="15" fillId="8" borderId="21" xfId="0" applyNumberFormat="1" applyFont="1" applyFill="1" applyBorder="1" applyAlignment="1">
      <alignment horizontal="center" vertical="top" wrapText="1"/>
    </xf>
    <xf numFmtId="165" fontId="15" fillId="11" borderId="27" xfId="0" applyNumberFormat="1" applyFont="1" applyFill="1" applyBorder="1" applyAlignment="1">
      <alignment horizontal="center" vertical="top"/>
    </xf>
    <xf numFmtId="165" fontId="14" fillId="0" borderId="60" xfId="0" applyNumberFormat="1" applyFont="1" applyBorder="1" applyAlignment="1">
      <alignment horizontal="center" vertical="top"/>
    </xf>
    <xf numFmtId="49" fontId="14" fillId="10" borderId="17" xfId="0" applyNumberFormat="1" applyFont="1" applyFill="1" applyBorder="1" applyAlignment="1">
      <alignment horizontal="center" vertical="center" wrapText="1"/>
    </xf>
    <xf numFmtId="49" fontId="14" fillId="10" borderId="42" xfId="0" applyNumberFormat="1" applyFont="1" applyFill="1" applyBorder="1" applyAlignment="1">
      <alignment horizontal="center" vertical="center" wrapText="1"/>
    </xf>
    <xf numFmtId="165" fontId="14" fillId="0" borderId="41" xfId="0" applyNumberFormat="1" applyFont="1" applyBorder="1" applyAlignment="1">
      <alignment horizontal="center" vertical="top"/>
    </xf>
    <xf numFmtId="0" fontId="15" fillId="11" borderId="22" xfId="0" applyFont="1" applyFill="1" applyBorder="1" applyAlignment="1">
      <alignment horizontal="center" vertical="top"/>
    </xf>
    <xf numFmtId="165" fontId="15" fillId="11" borderId="21" xfId="0" applyNumberFormat="1" applyFont="1" applyFill="1" applyBorder="1" applyAlignment="1">
      <alignment horizontal="center" vertical="top"/>
    </xf>
    <xf numFmtId="0" fontId="14" fillId="0" borderId="53" xfId="0" applyFont="1" applyBorder="1" applyAlignment="1">
      <alignment horizontal="left" vertical="top" wrapText="1"/>
    </xf>
    <xf numFmtId="2" fontId="46" fillId="4" borderId="28" xfId="0" applyNumberFormat="1" applyFont="1" applyFill="1" applyBorder="1" applyAlignment="1">
      <alignment vertical="top" wrapText="1"/>
    </xf>
    <xf numFmtId="0" fontId="26" fillId="8" borderId="15" xfId="0" applyFont="1" applyFill="1" applyBorder="1" applyAlignment="1">
      <alignment vertical="top"/>
    </xf>
    <xf numFmtId="0" fontId="29" fillId="2" borderId="11" xfId="0" applyFont="1" applyFill="1" applyBorder="1" applyAlignment="1">
      <alignment horizontal="left" vertical="top"/>
    </xf>
    <xf numFmtId="0" fontId="15" fillId="0" borderId="43" xfId="0" applyFont="1" applyBorder="1" applyAlignment="1">
      <alignment horizontal="left" vertical="top"/>
    </xf>
    <xf numFmtId="0" fontId="14" fillId="10" borderId="7" xfId="0" applyFont="1" applyFill="1" applyBorder="1" applyAlignment="1" applyProtection="1">
      <alignment horizontal="center" vertical="center" wrapText="1"/>
      <protection locked="0"/>
    </xf>
    <xf numFmtId="0" fontId="14" fillId="10" borderId="35" xfId="0" applyFont="1" applyFill="1" applyBorder="1" applyAlignment="1">
      <alignment horizontal="center" vertical="center" wrapText="1"/>
    </xf>
    <xf numFmtId="2" fontId="14" fillId="10" borderId="35" xfId="0" applyNumberFormat="1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top"/>
    </xf>
    <xf numFmtId="0" fontId="14" fillId="0" borderId="20" xfId="0" applyFont="1" applyBorder="1" applyAlignment="1">
      <alignment horizontal="left" vertical="top" wrapText="1"/>
    </xf>
    <xf numFmtId="165" fontId="14" fillId="10" borderId="9" xfId="0" applyNumberFormat="1" applyFont="1" applyFill="1" applyBorder="1" applyAlignment="1">
      <alignment horizontal="center" vertical="top"/>
    </xf>
    <xf numFmtId="165" fontId="14" fillId="0" borderId="26" xfId="0" applyNumberFormat="1" applyFont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14" fillId="10" borderId="34" xfId="0" applyNumberFormat="1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2" fontId="14" fillId="10" borderId="17" xfId="0" applyNumberFormat="1" applyFont="1" applyFill="1" applyBorder="1" applyAlignment="1">
      <alignment horizontal="center" vertical="center" wrapText="1"/>
    </xf>
    <xf numFmtId="2" fontId="14" fillId="10" borderId="42" xfId="0" applyNumberFormat="1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vertical="center" wrapText="1"/>
    </xf>
    <xf numFmtId="0" fontId="70" fillId="0" borderId="32" xfId="0" applyFont="1" applyBorder="1" applyAlignment="1">
      <alignment horizontal="left" vertical="top" wrapText="1"/>
    </xf>
    <xf numFmtId="0" fontId="14" fillId="0" borderId="73" xfId="0" applyFont="1" applyBorder="1" applyAlignment="1">
      <alignment horizontal="center" vertical="top"/>
    </xf>
    <xf numFmtId="165" fontId="14" fillId="10" borderId="3" xfId="0" applyNumberFormat="1" applyFont="1" applyFill="1" applyBorder="1" applyAlignment="1">
      <alignment horizontal="center" vertical="top"/>
    </xf>
    <xf numFmtId="165" fontId="14" fillId="0" borderId="68" xfId="0" applyNumberFormat="1" applyFont="1" applyBorder="1" applyAlignment="1">
      <alignment horizontal="center" vertical="top"/>
    </xf>
    <xf numFmtId="49" fontId="15" fillId="5" borderId="29" xfId="0" applyNumberFormat="1" applyFont="1" applyFill="1" applyBorder="1" applyAlignment="1">
      <alignment vertical="top" wrapText="1"/>
    </xf>
    <xf numFmtId="49" fontId="15" fillId="5" borderId="9" xfId="0" applyNumberFormat="1" applyFont="1" applyFill="1" applyBorder="1" applyAlignment="1">
      <alignment vertical="top" wrapText="1"/>
    </xf>
    <xf numFmtId="165" fontId="14" fillId="10" borderId="33" xfId="0" applyNumberFormat="1" applyFont="1" applyFill="1" applyBorder="1" applyAlignment="1">
      <alignment horizontal="left" vertical="top" wrapText="1"/>
    </xf>
    <xf numFmtId="0" fontId="14" fillId="0" borderId="47" xfId="0" applyFont="1" applyBorder="1" applyAlignment="1">
      <alignment horizontal="center" vertical="top"/>
    </xf>
    <xf numFmtId="2" fontId="14" fillId="0" borderId="3" xfId="0" applyNumberFormat="1" applyFont="1" applyBorder="1" applyAlignment="1">
      <alignment horizontal="center" vertical="top"/>
    </xf>
    <xf numFmtId="0" fontId="15" fillId="5" borderId="33" xfId="0" applyFont="1" applyFill="1" applyBorder="1" applyAlignment="1">
      <alignment horizontal="center" vertical="top"/>
    </xf>
    <xf numFmtId="165" fontId="15" fillId="5" borderId="30" xfId="0" applyNumberFormat="1" applyFont="1" applyFill="1" applyBorder="1" applyAlignment="1">
      <alignment horizontal="center" vertical="top"/>
    </xf>
    <xf numFmtId="165" fontId="15" fillId="5" borderId="41" xfId="0" applyNumberFormat="1" applyFont="1" applyFill="1" applyBorder="1" applyAlignment="1">
      <alignment horizontal="center" vertical="top"/>
    </xf>
    <xf numFmtId="0" fontId="14" fillId="5" borderId="33" xfId="0" applyFont="1" applyFill="1" applyBorder="1" applyAlignment="1">
      <alignment horizontal="left" vertical="top" wrapText="1"/>
    </xf>
    <xf numFmtId="49" fontId="15" fillId="5" borderId="21" xfId="0" applyNumberFormat="1" applyFont="1" applyFill="1" applyBorder="1" applyAlignment="1">
      <alignment vertical="top" wrapText="1"/>
    </xf>
    <xf numFmtId="49" fontId="22" fillId="2" borderId="28" xfId="0" applyNumberFormat="1" applyFont="1" applyFill="1" applyBorder="1" applyAlignment="1">
      <alignment horizontal="center" vertical="top" wrapText="1"/>
    </xf>
    <xf numFmtId="49" fontId="15" fillId="8" borderId="23" xfId="7" applyNumberFormat="1" applyFont="1" applyFill="1" applyBorder="1" applyAlignment="1">
      <alignment vertical="top"/>
    </xf>
    <xf numFmtId="49" fontId="22" fillId="8" borderId="15" xfId="0" applyNumberFormat="1" applyFont="1" applyFill="1" applyBorder="1" applyAlignment="1">
      <alignment horizontal="center" vertical="top"/>
    </xf>
    <xf numFmtId="0" fontId="15" fillId="7" borderId="21" xfId="0" applyFont="1" applyFill="1" applyBorder="1" applyAlignment="1">
      <alignment horizontal="center" vertical="top"/>
    </xf>
    <xf numFmtId="0" fontId="42" fillId="0" borderId="40" xfId="0" applyFont="1" applyBorder="1" applyAlignment="1">
      <alignment horizontal="left" vertical="top"/>
    </xf>
    <xf numFmtId="0" fontId="44" fillId="7" borderId="40" xfId="0" applyFont="1" applyFill="1" applyBorder="1" applyAlignment="1">
      <alignment vertical="top" wrapText="1"/>
    </xf>
    <xf numFmtId="0" fontId="44" fillId="7" borderId="22" xfId="0" applyFont="1" applyFill="1" applyBorder="1" applyAlignment="1">
      <alignment vertical="top" wrapText="1"/>
    </xf>
    <xf numFmtId="49" fontId="66" fillId="7" borderId="36" xfId="0" applyNumberFormat="1" applyFont="1" applyFill="1" applyBorder="1" applyAlignment="1">
      <alignment horizontal="center" vertical="top"/>
    </xf>
    <xf numFmtId="0" fontId="66" fillId="0" borderId="39" xfId="0" applyFont="1" applyBorder="1" applyAlignment="1">
      <alignment vertical="center"/>
    </xf>
    <xf numFmtId="49" fontId="66" fillId="0" borderId="40" xfId="0" applyNumberFormat="1" applyFont="1" applyBorder="1" applyAlignment="1">
      <alignment vertical="top" wrapText="1"/>
    </xf>
    <xf numFmtId="0" fontId="44" fillId="0" borderId="40" xfId="0" applyFont="1" applyBorder="1" applyAlignment="1">
      <alignment vertical="top" wrapText="1"/>
    </xf>
    <xf numFmtId="0" fontId="44" fillId="0" borderId="43" xfId="0" applyFont="1" applyBorder="1" applyAlignment="1">
      <alignment vertical="top" wrapText="1"/>
    </xf>
    <xf numFmtId="0" fontId="66" fillId="0" borderId="36" xfId="0" applyFont="1" applyBorder="1" applyAlignment="1">
      <alignment vertical="center"/>
    </xf>
    <xf numFmtId="49" fontId="66" fillId="0" borderId="0" xfId="0" applyNumberFormat="1" applyFont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66" fillId="0" borderId="23" xfId="0" applyFont="1" applyBorder="1" applyAlignment="1">
      <alignment vertical="center"/>
    </xf>
    <xf numFmtId="49" fontId="66" fillId="0" borderId="22" xfId="0" applyNumberFormat="1" applyFont="1" applyBorder="1" applyAlignment="1">
      <alignment vertical="top" wrapText="1"/>
    </xf>
    <xf numFmtId="0" fontId="44" fillId="0" borderId="22" xfId="0" applyFont="1" applyBorder="1" applyAlignment="1">
      <alignment vertical="top" wrapText="1"/>
    </xf>
    <xf numFmtId="0" fontId="44" fillId="0" borderId="24" xfId="0" applyFont="1" applyBorder="1" applyAlignment="1">
      <alignment vertical="top" wrapText="1"/>
    </xf>
    <xf numFmtId="0" fontId="66" fillId="0" borderId="11" xfId="0" applyFont="1" applyBorder="1" applyAlignment="1">
      <alignment vertical="top"/>
    </xf>
    <xf numFmtId="0" fontId="66" fillId="0" borderId="36" xfId="0" applyFont="1" applyBorder="1"/>
    <xf numFmtId="0" fontId="69" fillId="0" borderId="26" xfId="0" applyFont="1" applyBorder="1" applyAlignment="1">
      <alignment vertical="top" wrapText="1"/>
    </xf>
    <xf numFmtId="0" fontId="66" fillId="0" borderId="23" xfId="0" applyFont="1" applyBorder="1"/>
    <xf numFmtId="0" fontId="69" fillId="0" borderId="22" xfId="0" applyFont="1" applyBorder="1" applyAlignment="1">
      <alignment vertical="top" wrapText="1"/>
    </xf>
    <xf numFmtId="0" fontId="69" fillId="0" borderId="24" xfId="0" applyFont="1" applyBorder="1" applyAlignment="1">
      <alignment vertical="top" wrapText="1"/>
    </xf>
    <xf numFmtId="49" fontId="65" fillId="2" borderId="21" xfId="0" applyNumberFormat="1" applyFont="1" applyFill="1" applyBorder="1" applyAlignment="1">
      <alignment horizontal="center" vertical="top"/>
    </xf>
    <xf numFmtId="49" fontId="66" fillId="7" borderId="9" xfId="0" applyNumberFormat="1" applyFont="1" applyFill="1" applyBorder="1" applyAlignment="1">
      <alignment horizontal="center" vertical="top"/>
    </xf>
    <xf numFmtId="0" fontId="15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5" borderId="4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top"/>
    </xf>
    <xf numFmtId="165" fontId="14" fillId="0" borderId="21" xfId="0" applyNumberFormat="1" applyFont="1" applyBorder="1" applyAlignment="1">
      <alignment horizontal="center" vertical="top"/>
    </xf>
    <xf numFmtId="165" fontId="14" fillId="10" borderId="21" xfId="0" applyNumberFormat="1" applyFont="1" applyFill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5" borderId="59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49" fontId="14" fillId="10" borderId="5" xfId="0" applyNumberFormat="1" applyFont="1" applyFill="1" applyBorder="1" applyAlignment="1">
      <alignment horizontal="center" vertical="center" wrapText="1"/>
    </xf>
    <xf numFmtId="49" fontId="14" fillId="10" borderId="7" xfId="0" applyNumberFormat="1" applyFont="1" applyFill="1" applyBorder="1" applyAlignment="1">
      <alignment horizontal="center" vertical="center" wrapText="1"/>
    </xf>
    <xf numFmtId="165" fontId="14" fillId="0" borderId="47" xfId="0" applyNumberFormat="1" applyFont="1" applyBorder="1" applyAlignment="1">
      <alignment horizontal="center" vertical="top"/>
    </xf>
    <xf numFmtId="0" fontId="29" fillId="0" borderId="38" xfId="33" applyFont="1" applyBorder="1" applyAlignment="1">
      <alignment horizontal="center" vertical="top" wrapText="1"/>
    </xf>
    <xf numFmtId="0" fontId="14" fillId="5" borderId="31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left" vertical="top" wrapText="1"/>
    </xf>
    <xf numFmtId="0" fontId="29" fillId="5" borderId="65" xfId="0" applyFont="1" applyFill="1" applyBorder="1" applyAlignment="1">
      <alignment horizontal="center" vertical="top" wrapText="1"/>
    </xf>
    <xf numFmtId="0" fontId="29" fillId="5" borderId="66" xfId="0" applyFont="1" applyFill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center"/>
    </xf>
    <xf numFmtId="165" fontId="14" fillId="10" borderId="56" xfId="0" applyNumberFormat="1" applyFont="1" applyFill="1" applyBorder="1" applyAlignment="1">
      <alignment horizontal="center" vertical="center" wrapText="1"/>
    </xf>
    <xf numFmtId="49" fontId="14" fillId="10" borderId="64" xfId="0" applyNumberFormat="1" applyFont="1" applyFill="1" applyBorder="1" applyAlignment="1">
      <alignment horizontal="center" vertical="center" wrapText="1"/>
    </xf>
    <xf numFmtId="49" fontId="14" fillId="10" borderId="51" xfId="0" applyNumberFormat="1" applyFont="1" applyFill="1" applyBorder="1" applyAlignment="1">
      <alignment horizontal="center" vertical="center" wrapText="1"/>
    </xf>
    <xf numFmtId="49" fontId="14" fillId="10" borderId="63" xfId="0" applyNumberFormat="1" applyFont="1" applyFill="1" applyBorder="1" applyAlignment="1">
      <alignment horizontal="center" vertical="center" wrapText="1"/>
    </xf>
    <xf numFmtId="49" fontId="14" fillId="10" borderId="14" xfId="0" applyNumberFormat="1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vertical="center" wrapText="1"/>
    </xf>
    <xf numFmtId="49" fontId="14" fillId="5" borderId="51" xfId="0" applyNumberFormat="1" applyFont="1" applyFill="1" applyBorder="1" applyAlignment="1">
      <alignment horizontal="center" vertical="center" wrapText="1"/>
    </xf>
    <xf numFmtId="0" fontId="29" fillId="0" borderId="31" xfId="2" applyFont="1" applyBorder="1" applyAlignment="1">
      <alignment horizontal="left" vertical="top" wrapText="1"/>
    </xf>
    <xf numFmtId="0" fontId="14" fillId="0" borderId="5" xfId="2" applyBorder="1" applyAlignment="1">
      <alignment horizontal="center" vertical="top"/>
    </xf>
    <xf numFmtId="2" fontId="14" fillId="5" borderId="5" xfId="0" applyNumberFormat="1" applyFont="1" applyFill="1" applyBorder="1" applyAlignment="1">
      <alignment horizontal="center" vertical="center" wrapText="1"/>
    </xf>
    <xf numFmtId="2" fontId="14" fillId="5" borderId="7" xfId="0" applyNumberFormat="1" applyFont="1" applyFill="1" applyBorder="1" applyAlignment="1">
      <alignment horizontal="center" vertical="center" wrapText="1"/>
    </xf>
    <xf numFmtId="2" fontId="14" fillId="5" borderId="35" xfId="0" applyNumberFormat="1" applyFont="1" applyFill="1" applyBorder="1" applyAlignment="1">
      <alignment horizontal="center" vertical="center" wrapText="1"/>
    </xf>
    <xf numFmtId="2" fontId="14" fillId="5" borderId="34" xfId="0" applyNumberFormat="1" applyFont="1" applyFill="1" applyBorder="1" applyAlignment="1">
      <alignment horizontal="center" vertical="center" wrapText="1"/>
    </xf>
    <xf numFmtId="0" fontId="14" fillId="5" borderId="69" xfId="0" applyFont="1" applyFill="1" applyBorder="1" applyAlignment="1">
      <alignment vertical="top" wrapText="1"/>
    </xf>
    <xf numFmtId="0" fontId="25" fillId="5" borderId="65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37" xfId="0" applyFont="1" applyFill="1" applyBorder="1" applyAlignment="1">
      <alignment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vertical="center" wrapText="1"/>
    </xf>
    <xf numFmtId="2" fontId="14" fillId="5" borderId="51" xfId="0" applyNumberFormat="1" applyFont="1" applyFill="1" applyBorder="1" applyAlignment="1">
      <alignment horizontal="center" vertical="center" wrapText="1"/>
    </xf>
    <xf numFmtId="2" fontId="14" fillId="5" borderId="14" xfId="0" applyNumberFormat="1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justify" vertical="center"/>
    </xf>
    <xf numFmtId="0" fontId="14" fillId="5" borderId="37" xfId="0" applyFont="1" applyFill="1" applyBorder="1" applyAlignment="1">
      <alignment horizontal="justify" vertical="center"/>
    </xf>
    <xf numFmtId="49" fontId="15" fillId="7" borderId="40" xfId="0" applyNumberFormat="1" applyFont="1" applyFill="1" applyBorder="1" applyAlignment="1">
      <alignment vertical="top" wrapText="1"/>
    </xf>
    <xf numFmtId="0" fontId="11" fillId="7" borderId="40" xfId="0" applyFont="1" applyFill="1" applyBorder="1" applyAlignment="1">
      <alignment vertical="top" wrapText="1"/>
    </xf>
    <xf numFmtId="49" fontId="12" fillId="5" borderId="9" xfId="0" applyNumberFormat="1" applyFont="1" applyFill="1" applyBorder="1" applyAlignment="1">
      <alignment horizontal="center" vertical="top"/>
    </xf>
    <xf numFmtId="49" fontId="12" fillId="5" borderId="21" xfId="0" applyNumberFormat="1" applyFont="1" applyFill="1" applyBorder="1" applyAlignment="1">
      <alignment horizontal="center" vertical="top"/>
    </xf>
    <xf numFmtId="0" fontId="12" fillId="5" borderId="50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4" fillId="5" borderId="51" xfId="0" applyFont="1" applyFill="1" applyBorder="1" applyAlignment="1">
      <alignment vertical="center"/>
    </xf>
    <xf numFmtId="49" fontId="14" fillId="10" borderId="51" xfId="0" applyNumberFormat="1" applyFont="1" applyFill="1" applyBorder="1" applyAlignment="1">
      <alignment vertical="center" wrapText="1"/>
    </xf>
    <xf numFmtId="49" fontId="14" fillId="10" borderId="14" xfId="0" applyNumberFormat="1" applyFont="1" applyFill="1" applyBorder="1" applyAlignment="1">
      <alignment vertical="center" wrapText="1"/>
    </xf>
    <xf numFmtId="49" fontId="8" fillId="10" borderId="17" xfId="0" applyNumberFormat="1" applyFont="1" applyFill="1" applyBorder="1" applyAlignment="1">
      <alignment horizontal="center" vertical="center" wrapText="1"/>
    </xf>
    <xf numFmtId="49" fontId="8" fillId="10" borderId="42" xfId="0" applyNumberFormat="1" applyFont="1" applyFill="1" applyBorder="1" applyAlignment="1">
      <alignment horizontal="center" vertical="center" wrapText="1"/>
    </xf>
    <xf numFmtId="49" fontId="8" fillId="5" borderId="35" xfId="0" applyNumberFormat="1" applyFont="1" applyFill="1" applyBorder="1" applyAlignment="1">
      <alignment horizontal="center" vertical="center" wrapText="1"/>
    </xf>
    <xf numFmtId="49" fontId="8" fillId="5" borderId="34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justify" vertical="center"/>
    </xf>
    <xf numFmtId="0" fontId="14" fillId="0" borderId="50" xfId="0" applyFont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top"/>
    </xf>
    <xf numFmtId="2" fontId="14" fillId="0" borderId="59" xfId="0" applyNumberFormat="1" applyFont="1" applyBorder="1" applyAlignment="1">
      <alignment horizontal="center" vertical="top"/>
    </xf>
    <xf numFmtId="1" fontId="14" fillId="10" borderId="35" xfId="0" applyNumberFormat="1" applyFont="1" applyFill="1" applyBorder="1" applyAlignment="1">
      <alignment horizontal="center" vertical="center" wrapText="1"/>
    </xf>
    <xf numFmtId="1" fontId="14" fillId="10" borderId="34" xfId="0" applyNumberFormat="1" applyFont="1" applyFill="1" applyBorder="1" applyAlignment="1">
      <alignment horizontal="center" vertical="center" wrapText="1"/>
    </xf>
    <xf numFmtId="165" fontId="14" fillId="10" borderId="57" xfId="0" applyNumberFormat="1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/>
    </xf>
    <xf numFmtId="2" fontId="14" fillId="5" borderId="7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2" fontId="14" fillId="5" borderId="24" xfId="0" applyNumberFormat="1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vertical="center" wrapText="1"/>
    </xf>
    <xf numFmtId="49" fontId="14" fillId="5" borderId="64" xfId="0" applyNumberFormat="1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vertical="center"/>
    </xf>
    <xf numFmtId="49" fontId="14" fillId="10" borderId="17" xfId="0" applyNumberFormat="1" applyFont="1" applyFill="1" applyBorder="1" applyAlignment="1">
      <alignment vertical="center" wrapText="1"/>
    </xf>
    <xf numFmtId="49" fontId="14" fillId="10" borderId="42" xfId="0" applyNumberFormat="1" applyFont="1" applyFill="1" applyBorder="1" applyAlignment="1">
      <alignment vertical="center" wrapText="1"/>
    </xf>
    <xf numFmtId="165" fontId="51" fillId="5" borderId="1" xfId="0" applyNumberFormat="1" applyFont="1" applyFill="1" applyBorder="1" applyAlignment="1">
      <alignment horizontal="center" vertical="top" wrapText="1"/>
    </xf>
    <xf numFmtId="165" fontId="12" fillId="5" borderId="8" xfId="0" applyNumberFormat="1" applyFont="1" applyFill="1" applyBorder="1" applyAlignment="1">
      <alignment horizontal="center" vertical="top"/>
    </xf>
    <xf numFmtId="165" fontId="12" fillId="5" borderId="38" xfId="0" applyNumberFormat="1" applyFont="1" applyFill="1" applyBorder="1" applyAlignment="1">
      <alignment horizontal="center" vertical="top"/>
    </xf>
    <xf numFmtId="0" fontId="71" fillId="0" borderId="35" xfId="0" applyFont="1" applyBorder="1" applyAlignment="1">
      <alignment vertical="top" wrapText="1"/>
    </xf>
    <xf numFmtId="0" fontId="71" fillId="0" borderId="35" xfId="0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top"/>
    </xf>
    <xf numFmtId="165" fontId="71" fillId="10" borderId="1" xfId="0" applyNumberFormat="1" applyFont="1" applyFill="1" applyBorder="1" applyAlignment="1">
      <alignment horizontal="center" vertical="center" wrapText="1"/>
    </xf>
    <xf numFmtId="165" fontId="51" fillId="5" borderId="2" xfId="0" applyNumberFormat="1" applyFont="1" applyFill="1" applyBorder="1" applyAlignment="1">
      <alignment horizontal="center" vertical="top"/>
    </xf>
    <xf numFmtId="0" fontId="51" fillId="5" borderId="62" xfId="0" applyFont="1" applyFill="1" applyBorder="1" applyAlignment="1">
      <alignment horizontal="left" vertical="center" wrapText="1"/>
    </xf>
    <xf numFmtId="0" fontId="51" fillId="5" borderId="61" xfId="0" applyFont="1" applyFill="1" applyBorder="1" applyAlignment="1">
      <alignment horizontal="left" vertical="center" wrapText="1"/>
    </xf>
    <xf numFmtId="165" fontId="51" fillId="5" borderId="4" xfId="0" applyNumberFormat="1" applyFont="1" applyFill="1" applyBorder="1" applyAlignment="1">
      <alignment horizontal="center" vertical="top"/>
    </xf>
    <xf numFmtId="0" fontId="71" fillId="5" borderId="5" xfId="0" applyFont="1" applyFill="1" applyBorder="1" applyAlignment="1">
      <alignment horizontal="left" vertical="top" wrapText="1"/>
    </xf>
    <xf numFmtId="0" fontId="71" fillId="0" borderId="35" xfId="0" applyFont="1" applyBorder="1" applyAlignment="1">
      <alignment horizontal="left" vertical="center" wrapText="1"/>
    </xf>
    <xf numFmtId="0" fontId="71" fillId="0" borderId="35" xfId="0" applyFont="1" applyBorder="1" applyAlignment="1">
      <alignment vertical="center" wrapText="1"/>
    </xf>
    <xf numFmtId="49" fontId="13" fillId="5" borderId="15" xfId="0" applyNumberFormat="1" applyFont="1" applyFill="1" applyBorder="1" applyAlignment="1">
      <alignment horizontal="center" vertical="top" wrapText="1"/>
    </xf>
    <xf numFmtId="49" fontId="13" fillId="5" borderId="12" xfId="0" applyNumberFormat="1" applyFont="1" applyFill="1" applyBorder="1" applyAlignment="1">
      <alignment horizontal="center" vertical="top" wrapText="1"/>
    </xf>
    <xf numFmtId="0" fontId="44" fillId="5" borderId="0" xfId="0" applyFont="1" applyFill="1"/>
    <xf numFmtId="0" fontId="12" fillId="5" borderId="56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/>
    </xf>
    <xf numFmtId="0" fontId="12" fillId="5" borderId="56" xfId="0" applyFont="1" applyFill="1" applyBorder="1" applyAlignment="1">
      <alignment horizontal="center" vertical="top"/>
    </xf>
    <xf numFmtId="0" fontId="12" fillId="5" borderId="57" xfId="0" applyFont="1" applyFill="1" applyBorder="1" applyAlignment="1">
      <alignment horizontal="center" vertical="top"/>
    </xf>
    <xf numFmtId="0" fontId="12" fillId="5" borderId="5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vertical="top" wrapText="1"/>
    </xf>
    <xf numFmtId="49" fontId="12" fillId="5" borderId="5" xfId="0" applyNumberFormat="1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1" fontId="12" fillId="5" borderId="7" xfId="0" applyNumberFormat="1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left" vertical="center" wrapText="1"/>
    </xf>
    <xf numFmtId="165" fontId="12" fillId="5" borderId="61" xfId="0" applyNumberFormat="1" applyFont="1" applyFill="1" applyBorder="1" applyAlignment="1">
      <alignment horizontal="center" vertical="center" wrapText="1"/>
    </xf>
    <xf numFmtId="49" fontId="12" fillId="5" borderId="17" xfId="0" applyNumberFormat="1" applyFont="1" applyFill="1" applyBorder="1" applyAlignment="1">
      <alignment horizontal="center" vertical="center" wrapText="1"/>
    </xf>
    <xf numFmtId="49" fontId="12" fillId="5" borderId="42" xfId="0" applyNumberFormat="1" applyFont="1" applyFill="1" applyBorder="1" applyAlignment="1">
      <alignment horizontal="center" vertical="center" wrapText="1"/>
    </xf>
    <xf numFmtId="165" fontId="12" fillId="10" borderId="62" xfId="0" applyNumberFormat="1" applyFont="1" applyFill="1" applyBorder="1" applyAlignment="1">
      <alignment horizontal="center" vertical="center" wrapText="1"/>
    </xf>
    <xf numFmtId="49" fontId="12" fillId="10" borderId="17" xfId="0" applyNumberFormat="1" applyFont="1" applyFill="1" applyBorder="1" applyAlignment="1">
      <alignment horizontal="left" vertical="center" wrapText="1"/>
    </xf>
    <xf numFmtId="49" fontId="12" fillId="10" borderId="42" xfId="0" applyNumberFormat="1" applyFont="1" applyFill="1" applyBorder="1" applyAlignment="1">
      <alignment horizontal="left" vertical="center" wrapText="1"/>
    </xf>
    <xf numFmtId="9" fontId="12" fillId="0" borderId="1" xfId="0" applyNumberFormat="1" applyFont="1" applyBorder="1" applyAlignment="1">
      <alignment horizontal="left" vertical="top"/>
    </xf>
    <xf numFmtId="9" fontId="12" fillId="0" borderId="45" xfId="0" applyNumberFormat="1" applyFont="1" applyBorder="1" applyAlignment="1">
      <alignment horizontal="left" vertical="top"/>
    </xf>
    <xf numFmtId="2" fontId="51" fillId="5" borderId="3" xfId="0" applyNumberFormat="1" applyFont="1" applyFill="1" applyBorder="1" applyAlignment="1">
      <alignment horizontal="center" vertical="top"/>
    </xf>
    <xf numFmtId="0" fontId="51" fillId="5" borderId="50" xfId="0" applyFont="1" applyFill="1" applyBorder="1" applyAlignment="1">
      <alignment horizontal="center" vertical="top" wrapText="1"/>
    </xf>
    <xf numFmtId="0" fontId="51" fillId="5" borderId="54" xfId="0" applyFont="1" applyFill="1" applyBorder="1" applyAlignment="1">
      <alignment horizontal="center" vertical="top" wrapText="1"/>
    </xf>
    <xf numFmtId="0" fontId="51" fillId="5" borderId="35" xfId="0" applyFont="1" applyFill="1" applyBorder="1" applyAlignment="1">
      <alignment horizontal="center" vertical="top"/>
    </xf>
    <xf numFmtId="0" fontId="51" fillId="5" borderId="63" xfId="0" applyFont="1" applyFill="1" applyBorder="1" applyAlignment="1">
      <alignment horizontal="center" vertical="top" wrapText="1"/>
    </xf>
    <xf numFmtId="0" fontId="51" fillId="5" borderId="64" xfId="0" applyFont="1" applyFill="1" applyBorder="1" applyAlignment="1">
      <alignment horizontal="center" vertical="top"/>
    </xf>
    <xf numFmtId="0" fontId="51" fillId="5" borderId="34" xfId="0" applyFont="1" applyFill="1" applyBorder="1" applyAlignment="1">
      <alignment horizontal="center" vertical="top" wrapText="1"/>
    </xf>
    <xf numFmtId="165" fontId="51" fillId="5" borderId="73" xfId="0" applyNumberFormat="1" applyFont="1" applyFill="1" applyBorder="1" applyAlignment="1">
      <alignment horizontal="center" vertical="top"/>
    </xf>
    <xf numFmtId="0" fontId="51" fillId="5" borderId="34" xfId="0" applyFont="1" applyFill="1" applyBorder="1" applyAlignment="1">
      <alignment horizontal="center" vertical="top"/>
    </xf>
    <xf numFmtId="0" fontId="51" fillId="5" borderId="38" xfId="0" applyFont="1" applyFill="1" applyBorder="1" applyAlignment="1">
      <alignment vertical="center" wrapText="1"/>
    </xf>
    <xf numFmtId="0" fontId="51" fillId="5" borderId="52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horizontal="center" vertical="top"/>
    </xf>
    <xf numFmtId="0" fontId="51" fillId="5" borderId="45" xfId="0" applyFont="1" applyFill="1" applyBorder="1" applyAlignment="1">
      <alignment horizontal="center" vertical="top"/>
    </xf>
    <xf numFmtId="0" fontId="51" fillId="5" borderId="21" xfId="0" applyFont="1" applyFill="1" applyBorder="1" applyAlignment="1">
      <alignment vertical="center" wrapText="1"/>
    </xf>
    <xf numFmtId="0" fontId="12" fillId="5" borderId="65" xfId="0" applyFont="1" applyFill="1" applyBorder="1" applyAlignment="1">
      <alignment horizontal="justify" vertical="center"/>
    </xf>
    <xf numFmtId="0" fontId="68" fillId="5" borderId="65" xfId="0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left" wrapText="1"/>
    </xf>
    <xf numFmtId="0" fontId="12" fillId="5" borderId="35" xfId="0" applyFont="1" applyFill="1" applyBorder="1" applyAlignment="1">
      <alignment horizontal="center" vertical="center" wrapText="1"/>
    </xf>
    <xf numFmtId="1" fontId="12" fillId="5" borderId="34" xfId="0" applyNumberFormat="1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vertical="center" wrapText="1"/>
    </xf>
    <xf numFmtId="0" fontId="56" fillId="5" borderId="34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left" vertical="top" wrapText="1"/>
    </xf>
    <xf numFmtId="165" fontId="12" fillId="5" borderId="61" xfId="0" applyNumberFormat="1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29" fillId="5" borderId="17" xfId="36" applyFont="1" applyFill="1" applyBorder="1" applyAlignment="1">
      <alignment horizontal="center" vertical="center"/>
    </xf>
    <xf numFmtId="0" fontId="45" fillId="5" borderId="42" xfId="36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wrapText="1"/>
    </xf>
    <xf numFmtId="0" fontId="56" fillId="5" borderId="5" xfId="0" applyFont="1" applyFill="1" applyBorder="1" applyAlignment="1">
      <alignment horizontal="center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33" xfId="0" applyFont="1" applyFill="1" applyBorder="1" applyAlignment="1">
      <alignment horizontal="justify" vertical="center"/>
    </xf>
    <xf numFmtId="0" fontId="56" fillId="5" borderId="35" xfId="0" applyFont="1" applyFill="1" applyBorder="1" applyAlignment="1">
      <alignment horizontal="center" vertical="top"/>
    </xf>
    <xf numFmtId="165" fontId="12" fillId="5" borderId="34" xfId="0" applyNumberFormat="1" applyFont="1" applyFill="1" applyBorder="1" applyAlignment="1">
      <alignment horizontal="center" vertical="center" wrapText="1"/>
    </xf>
    <xf numFmtId="0" fontId="56" fillId="5" borderId="32" xfId="0" applyFont="1" applyFill="1" applyBorder="1" applyAlignment="1">
      <alignment horizontal="left" vertical="top"/>
    </xf>
    <xf numFmtId="0" fontId="56" fillId="5" borderId="1" xfId="0" applyFont="1" applyFill="1" applyBorder="1" applyAlignment="1">
      <alignment horizontal="center" vertical="top"/>
    </xf>
    <xf numFmtId="9" fontId="56" fillId="5" borderId="1" xfId="0" applyNumberFormat="1" applyFont="1" applyFill="1" applyBorder="1" applyAlignment="1">
      <alignment horizontal="center" vertical="top"/>
    </xf>
    <xf numFmtId="9" fontId="56" fillId="5" borderId="45" xfId="0" applyNumberFormat="1" applyFont="1" applyFill="1" applyBorder="1" applyAlignment="1">
      <alignment horizontal="center" vertical="top"/>
    </xf>
    <xf numFmtId="0" fontId="12" fillId="5" borderId="49" xfId="0" applyFont="1" applyFill="1" applyBorder="1" applyAlignment="1">
      <alignment horizontal="left" vertical="top" wrapText="1"/>
    </xf>
    <xf numFmtId="49" fontId="29" fillId="5" borderId="5" xfId="0" applyNumberFormat="1" applyFont="1" applyFill="1" applyBorder="1" applyAlignment="1">
      <alignment horizontal="center" vertical="top" wrapText="1"/>
    </xf>
    <xf numFmtId="49" fontId="29" fillId="5" borderId="7" xfId="0" applyNumberFormat="1" applyFont="1" applyFill="1" applyBorder="1" applyAlignment="1">
      <alignment horizontal="center" vertical="top" wrapText="1"/>
    </xf>
    <xf numFmtId="49" fontId="12" fillId="5" borderId="35" xfId="0" applyNumberFormat="1" applyFont="1" applyFill="1" applyBorder="1" applyAlignment="1">
      <alignment horizontal="center" vertical="center" wrapText="1"/>
    </xf>
    <xf numFmtId="49" fontId="29" fillId="5" borderId="35" xfId="0" applyNumberFormat="1" applyFont="1" applyFill="1" applyBorder="1" applyAlignment="1">
      <alignment horizontal="center" vertical="top" wrapText="1"/>
    </xf>
    <xf numFmtId="49" fontId="29" fillId="5" borderId="34" xfId="0" applyNumberFormat="1" applyFont="1" applyFill="1" applyBorder="1" applyAlignment="1">
      <alignment horizontal="center" vertical="top" wrapText="1"/>
    </xf>
    <xf numFmtId="0" fontId="12" fillId="5" borderId="53" xfId="0" applyFont="1" applyFill="1" applyBorder="1" applyAlignment="1">
      <alignment horizontal="left" vertical="top" wrapText="1"/>
    </xf>
    <xf numFmtId="165" fontId="12" fillId="5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top" wrapText="1"/>
    </xf>
    <xf numFmtId="49" fontId="29" fillId="5" borderId="45" xfId="0" applyNumberFormat="1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left" vertical="top" wrapText="1"/>
    </xf>
    <xf numFmtId="165" fontId="56" fillId="5" borderId="5" xfId="0" applyNumberFormat="1" applyFont="1" applyFill="1" applyBorder="1" applyAlignment="1">
      <alignment horizontal="center" vertical="center" wrapText="1"/>
    </xf>
    <xf numFmtId="0" fontId="56" fillId="5" borderId="5" xfId="0" applyFont="1" applyFill="1" applyBorder="1" applyAlignment="1">
      <alignment horizontal="center" vertical="top" wrapText="1"/>
    </xf>
    <xf numFmtId="0" fontId="56" fillId="5" borderId="33" xfId="0" applyFont="1" applyFill="1" applyBorder="1" applyAlignment="1">
      <alignment vertical="top" wrapText="1"/>
    </xf>
    <xf numFmtId="165" fontId="56" fillId="5" borderId="35" xfId="0" applyNumberFormat="1" applyFont="1" applyFill="1" applyBorder="1" applyAlignment="1">
      <alignment horizontal="center" vertical="center" wrapText="1"/>
    </xf>
    <xf numFmtId="0" fontId="56" fillId="5" borderId="35" xfId="0" applyFont="1" applyFill="1" applyBorder="1" applyAlignment="1">
      <alignment horizontal="center" vertical="top" wrapText="1"/>
    </xf>
    <xf numFmtId="0" fontId="12" fillId="5" borderId="74" xfId="0" applyFont="1" applyFill="1" applyBorder="1" applyAlignment="1">
      <alignment wrapText="1"/>
    </xf>
    <xf numFmtId="49" fontId="12" fillId="5" borderId="65" xfId="0" applyNumberFormat="1" applyFont="1" applyFill="1" applyBorder="1" applyAlignment="1">
      <alignment horizontal="center" vertical="center" wrapText="1"/>
    </xf>
    <xf numFmtId="49" fontId="12" fillId="5" borderId="66" xfId="0" applyNumberFormat="1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left" vertical="top" wrapText="1"/>
    </xf>
    <xf numFmtId="165" fontId="12" fillId="5" borderId="65" xfId="0" applyNumberFormat="1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left" vertical="top" wrapText="1"/>
    </xf>
    <xf numFmtId="0" fontId="56" fillId="5" borderId="7" xfId="0" applyFont="1" applyFill="1" applyBorder="1" applyAlignment="1">
      <alignment horizontal="left" vertical="top" wrapText="1"/>
    </xf>
    <xf numFmtId="0" fontId="56" fillId="5" borderId="0" xfId="0" applyFont="1" applyFill="1" applyAlignment="1">
      <alignment vertical="top" wrapText="1"/>
    </xf>
    <xf numFmtId="165" fontId="56" fillId="5" borderId="56" xfId="0" applyNumberFormat="1" applyFont="1" applyFill="1" applyBorder="1" applyAlignment="1">
      <alignment horizontal="center" vertical="center" wrapText="1"/>
    </xf>
    <xf numFmtId="0" fontId="56" fillId="5" borderId="56" xfId="0" applyFont="1" applyFill="1" applyBorder="1" applyAlignment="1">
      <alignment horizontal="left" vertical="top" wrapText="1"/>
    </xf>
    <xf numFmtId="0" fontId="56" fillId="5" borderId="57" xfId="0" applyFont="1" applyFill="1" applyBorder="1" applyAlignment="1">
      <alignment horizontal="left" vertical="top" wrapText="1"/>
    </xf>
    <xf numFmtId="0" fontId="12" fillId="5" borderId="40" xfId="0" applyFont="1" applyFill="1" applyBorder="1"/>
    <xf numFmtId="0" fontId="12" fillId="5" borderId="69" xfId="0" applyFont="1" applyFill="1" applyBorder="1" applyAlignment="1">
      <alignment horizontal="left" vertical="top" wrapText="1"/>
    </xf>
    <xf numFmtId="0" fontId="12" fillId="5" borderId="65" xfId="0" applyFont="1" applyFill="1" applyBorder="1" applyAlignment="1">
      <alignment horizontal="center" vertical="top" wrapText="1"/>
    </xf>
    <xf numFmtId="0" fontId="12" fillId="5" borderId="66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17" xfId="0" applyFont="1" applyFill="1" applyBorder="1" applyAlignment="1">
      <alignment horizontal="center" vertical="top"/>
    </xf>
    <xf numFmtId="0" fontId="12" fillId="5" borderId="42" xfId="0" applyFont="1" applyFill="1" applyBorder="1" applyAlignment="1">
      <alignment horizontal="center" vertical="top"/>
    </xf>
    <xf numFmtId="0" fontId="12" fillId="5" borderId="53" xfId="0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top"/>
    </xf>
    <xf numFmtId="9" fontId="12" fillId="5" borderId="45" xfId="0" applyNumberFormat="1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center"/>
    </xf>
    <xf numFmtId="0" fontId="55" fillId="5" borderId="5" xfId="0" applyFont="1" applyFill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top" wrapText="1"/>
    </xf>
    <xf numFmtId="0" fontId="56" fillId="5" borderId="20" xfId="0" applyFont="1" applyFill="1" applyBorder="1" applyAlignment="1">
      <alignment horizontal="center" vertical="center"/>
    </xf>
    <xf numFmtId="9" fontId="56" fillId="5" borderId="51" xfId="0" applyNumberFormat="1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top" wrapText="1"/>
    </xf>
    <xf numFmtId="9" fontId="12" fillId="5" borderId="7" xfId="0" applyNumberFormat="1" applyFont="1" applyFill="1" applyBorder="1" applyAlignment="1">
      <alignment horizontal="center" vertical="top"/>
    </xf>
    <xf numFmtId="9" fontId="12" fillId="5" borderId="24" xfId="0" applyNumberFormat="1" applyFont="1" applyFill="1" applyBorder="1" applyAlignment="1">
      <alignment horizontal="center" vertical="top"/>
    </xf>
    <xf numFmtId="0" fontId="12" fillId="5" borderId="42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left" vertical="center"/>
    </xf>
    <xf numFmtId="0" fontId="12" fillId="5" borderId="6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49" fontId="37" fillId="5" borderId="14" xfId="0" applyNumberFormat="1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72" fillId="5" borderId="5" xfId="0" applyFont="1" applyFill="1" applyBorder="1" applyAlignment="1">
      <alignment horizontal="center" vertical="top" wrapText="1"/>
    </xf>
    <xf numFmtId="0" fontId="72" fillId="5" borderId="7" xfId="0" applyFont="1" applyFill="1" applyBorder="1" applyAlignment="1">
      <alignment horizontal="center" vertical="top" wrapText="1"/>
    </xf>
    <xf numFmtId="0" fontId="72" fillId="5" borderId="1" xfId="0" applyFont="1" applyFill="1" applyBorder="1" applyAlignment="1">
      <alignment horizontal="center" vertical="top" wrapText="1"/>
    </xf>
    <xf numFmtId="0" fontId="72" fillId="5" borderId="45" xfId="0" applyFont="1" applyFill="1" applyBorder="1" applyAlignment="1">
      <alignment horizontal="center" vertical="top" wrapText="1"/>
    </xf>
    <xf numFmtId="0" fontId="51" fillId="5" borderId="65" xfId="0" applyFont="1" applyFill="1" applyBorder="1" applyAlignment="1">
      <alignment horizontal="center" vertical="top" wrapText="1"/>
    </xf>
    <xf numFmtId="0" fontId="51" fillId="5" borderId="66" xfId="0" applyFont="1" applyFill="1" applyBorder="1" applyAlignment="1">
      <alignment horizontal="center" vertical="top" wrapText="1"/>
    </xf>
    <xf numFmtId="0" fontId="51" fillId="0" borderId="21" xfId="0" applyFont="1" applyBorder="1" applyAlignment="1">
      <alignment vertical="top" wrapText="1"/>
    </xf>
    <xf numFmtId="0" fontId="51" fillId="0" borderId="17" xfId="0" applyFont="1" applyBorder="1" applyAlignment="1">
      <alignment horizontal="center" vertical="top" wrapText="1"/>
    </xf>
    <xf numFmtId="0" fontId="51" fillId="0" borderId="42" xfId="0" applyFont="1" applyBorder="1" applyAlignment="1">
      <alignment horizontal="center" vertical="top" wrapText="1"/>
    </xf>
    <xf numFmtId="49" fontId="43" fillId="8" borderId="28" xfId="0" applyNumberFormat="1" applyFont="1" applyFill="1" applyBorder="1" applyAlignment="1">
      <alignment horizontal="center" vertical="top"/>
    </xf>
    <xf numFmtId="49" fontId="37" fillId="0" borderId="28" xfId="0" applyNumberFormat="1" applyFont="1" applyBorder="1" applyAlignment="1">
      <alignment horizontal="center" vertical="top"/>
    </xf>
    <xf numFmtId="49" fontId="37" fillId="0" borderId="69" xfId="0" applyNumberFormat="1" applyFont="1" applyBorder="1" applyAlignment="1">
      <alignment horizontal="center" vertical="top" wrapText="1"/>
    </xf>
    <xf numFmtId="49" fontId="37" fillId="0" borderId="76" xfId="0" applyNumberFormat="1" applyFont="1" applyBorder="1" applyAlignment="1">
      <alignment horizontal="center" vertical="top" wrapText="1"/>
    </xf>
    <xf numFmtId="0" fontId="51" fillId="5" borderId="28" xfId="0" applyFont="1" applyFill="1" applyBorder="1" applyAlignment="1">
      <alignment horizontal="left" vertical="top" wrapText="1"/>
    </xf>
    <xf numFmtId="165" fontId="12" fillId="5" borderId="51" xfId="0" applyNumberFormat="1" applyFont="1" applyFill="1" applyBorder="1" applyAlignment="1">
      <alignment horizontal="center" vertical="center" wrapText="1"/>
    </xf>
    <xf numFmtId="165" fontId="12" fillId="5" borderId="64" xfId="0" applyNumberFormat="1" applyFont="1" applyFill="1" applyBorder="1" applyAlignment="1">
      <alignment horizontal="center" vertical="center" wrapText="1"/>
    </xf>
    <xf numFmtId="0" fontId="49" fillId="5" borderId="46" xfId="0" applyFont="1" applyFill="1" applyBorder="1" applyAlignment="1">
      <alignment horizontal="left" vertical="center" wrapText="1"/>
    </xf>
    <xf numFmtId="0" fontId="12" fillId="5" borderId="7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62" xfId="0" applyFont="1" applyFill="1" applyBorder="1" applyAlignment="1">
      <alignment horizontal="left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5" borderId="15" xfId="7" applyFont="1" applyFill="1" applyBorder="1" applyAlignment="1">
      <alignment vertical="top" wrapText="1"/>
    </xf>
    <xf numFmtId="49" fontId="12" fillId="5" borderId="15" xfId="0" applyNumberFormat="1" applyFont="1" applyFill="1" applyBorder="1" applyAlignment="1">
      <alignment horizontal="center" vertical="center"/>
    </xf>
    <xf numFmtId="49" fontId="12" fillId="5" borderId="65" xfId="0" applyNumberFormat="1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left" vertical="center" wrapText="1"/>
    </xf>
    <xf numFmtId="165" fontId="13" fillId="5" borderId="17" xfId="0" applyNumberFormat="1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165" fontId="13" fillId="5" borderId="18" xfId="0" applyNumberFormat="1" applyFont="1" applyFill="1" applyBorder="1" applyAlignment="1">
      <alignment horizontal="left" vertical="center" wrapText="1"/>
    </xf>
    <xf numFmtId="165" fontId="13" fillId="5" borderId="20" xfId="0" applyNumberFormat="1" applyFont="1" applyFill="1" applyBorder="1" applyAlignment="1">
      <alignment horizontal="left" vertical="center" wrapText="1"/>
    </xf>
    <xf numFmtId="0" fontId="13" fillId="5" borderId="5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12" fillId="5" borderId="49" xfId="0" applyFont="1" applyFill="1" applyBorder="1" applyAlignment="1">
      <alignment vertical="top" wrapText="1"/>
    </xf>
    <xf numFmtId="165" fontId="12" fillId="5" borderId="49" xfId="0" applyNumberFormat="1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61" xfId="0" applyFont="1" applyFill="1" applyBorder="1" applyAlignment="1">
      <alignment vertical="top" wrapText="1"/>
    </xf>
    <xf numFmtId="165" fontId="12" fillId="5" borderId="61" xfId="0" applyNumberFormat="1" applyFont="1" applyFill="1" applyBorder="1" applyAlignment="1">
      <alignment horizontal="center" wrapText="1"/>
    </xf>
    <xf numFmtId="0" fontId="12" fillId="5" borderId="35" xfId="0" applyFont="1" applyFill="1" applyBorder="1" applyAlignment="1">
      <alignment horizontal="center" wrapText="1"/>
    </xf>
    <xf numFmtId="0" fontId="12" fillId="5" borderId="34" xfId="0" applyFont="1" applyFill="1" applyBorder="1" applyAlignment="1">
      <alignment horizontal="center" wrapText="1"/>
    </xf>
    <xf numFmtId="0" fontId="54" fillId="5" borderId="53" xfId="0" applyFont="1" applyFill="1" applyBorder="1" applyAlignment="1">
      <alignment vertical="top" wrapText="1"/>
    </xf>
    <xf numFmtId="0" fontId="49" fillId="5" borderId="5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 wrapText="1"/>
    </xf>
    <xf numFmtId="0" fontId="12" fillId="5" borderId="49" xfId="0" applyFont="1" applyFill="1" applyBorder="1" applyAlignment="1">
      <alignment vertical="center" wrapText="1"/>
    </xf>
    <xf numFmtId="165" fontId="12" fillId="5" borderId="6" xfId="0" applyNumberFormat="1" applyFont="1" applyFill="1" applyBorder="1" applyAlignment="1">
      <alignment horizontal="center" wrapText="1"/>
    </xf>
    <xf numFmtId="165" fontId="12" fillId="5" borderId="71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42" xfId="0" applyFont="1" applyFill="1" applyBorder="1" applyAlignment="1">
      <alignment horizontal="center" wrapText="1"/>
    </xf>
    <xf numFmtId="165" fontId="12" fillId="5" borderId="37" xfId="0" applyNumberFormat="1" applyFont="1" applyFill="1" applyBorder="1" applyAlignment="1">
      <alignment horizontal="center" wrapText="1"/>
    </xf>
    <xf numFmtId="165" fontId="13" fillId="5" borderId="37" xfId="0" applyNumberFormat="1" applyFont="1" applyFill="1" applyBorder="1" applyAlignment="1">
      <alignment horizontal="left" vertical="center" wrapText="1"/>
    </xf>
    <xf numFmtId="0" fontId="13" fillId="5" borderId="35" xfId="0" applyFont="1" applyFill="1" applyBorder="1" applyAlignment="1">
      <alignment horizontal="left" vertical="top" wrapText="1"/>
    </xf>
    <xf numFmtId="0" fontId="13" fillId="5" borderId="34" xfId="0" applyFont="1" applyFill="1" applyBorder="1" applyAlignment="1">
      <alignment horizontal="left" vertical="top" wrapText="1"/>
    </xf>
    <xf numFmtId="165" fontId="13" fillId="5" borderId="52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45" xfId="0" applyFont="1" applyFill="1" applyBorder="1" applyAlignment="1">
      <alignment horizontal="left" vertical="top" wrapText="1"/>
    </xf>
    <xf numFmtId="49" fontId="12" fillId="5" borderId="28" xfId="0" applyNumberFormat="1" applyFont="1" applyFill="1" applyBorder="1" applyAlignment="1">
      <alignment horizontal="center" vertical="top"/>
    </xf>
    <xf numFmtId="49" fontId="12" fillId="5" borderId="15" xfId="0" applyNumberFormat="1" applyFont="1" applyFill="1" applyBorder="1" applyAlignment="1">
      <alignment vertical="top"/>
    </xf>
    <xf numFmtId="0" fontId="13" fillId="5" borderId="65" xfId="0" applyFont="1" applyFill="1" applyBorder="1" applyAlignment="1">
      <alignment horizontal="center" vertical="top"/>
    </xf>
    <xf numFmtId="165" fontId="13" fillId="5" borderId="65" xfId="0" applyNumberFormat="1" applyFont="1" applyFill="1" applyBorder="1" applyAlignment="1">
      <alignment horizontal="center" vertical="top"/>
    </xf>
    <xf numFmtId="165" fontId="13" fillId="5" borderId="76" xfId="0" applyNumberFormat="1" applyFont="1" applyFill="1" applyBorder="1" applyAlignment="1">
      <alignment horizontal="center" vertical="top"/>
    </xf>
    <xf numFmtId="9" fontId="12" fillId="5" borderId="65" xfId="0" applyNumberFormat="1" applyFont="1" applyFill="1" applyBorder="1" applyAlignment="1">
      <alignment horizontal="center" vertical="top"/>
    </xf>
    <xf numFmtId="9" fontId="12" fillId="5" borderId="66" xfId="0" applyNumberFormat="1" applyFont="1" applyFill="1" applyBorder="1" applyAlignment="1">
      <alignment horizontal="center" vertical="top"/>
    </xf>
    <xf numFmtId="49" fontId="12" fillId="5" borderId="36" xfId="0" applyNumberFormat="1" applyFont="1" applyFill="1" applyBorder="1" applyAlignment="1">
      <alignment vertical="top"/>
    </xf>
    <xf numFmtId="0" fontId="13" fillId="5" borderId="56" xfId="0" applyFont="1" applyFill="1" applyBorder="1" applyAlignment="1">
      <alignment horizontal="center" vertical="top"/>
    </xf>
    <xf numFmtId="165" fontId="13" fillId="5" borderId="56" xfId="0" applyNumberFormat="1" applyFont="1" applyFill="1" applyBorder="1" applyAlignment="1">
      <alignment horizontal="center" vertical="top"/>
    </xf>
    <xf numFmtId="165" fontId="13" fillId="5" borderId="44" xfId="0" applyNumberFormat="1" applyFont="1" applyFill="1" applyBorder="1" applyAlignment="1">
      <alignment horizontal="center" vertical="top"/>
    </xf>
    <xf numFmtId="0" fontId="12" fillId="5" borderId="3" xfId="0" applyFont="1" applyFill="1" applyBorder="1" applyAlignment="1">
      <alignment vertical="center" wrapText="1"/>
    </xf>
    <xf numFmtId="165" fontId="12" fillId="5" borderId="75" xfId="0" applyNumberFormat="1" applyFont="1" applyFill="1" applyBorder="1" applyAlignment="1">
      <alignment horizontal="center" vertical="center" wrapText="1"/>
    </xf>
    <xf numFmtId="49" fontId="13" fillId="5" borderId="23" xfId="0" applyNumberFormat="1" applyFont="1" applyFill="1" applyBorder="1" applyAlignment="1">
      <alignment horizontal="center" vertical="top" wrapText="1"/>
    </xf>
    <xf numFmtId="49" fontId="13" fillId="5" borderId="24" xfId="0" applyNumberFormat="1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vertical="top" wrapText="1"/>
    </xf>
    <xf numFmtId="0" fontId="73" fillId="5" borderId="65" xfId="0" applyFont="1" applyFill="1" applyBorder="1" applyAlignment="1">
      <alignment horizontal="center" vertical="top"/>
    </xf>
    <xf numFmtId="165" fontId="73" fillId="5" borderId="65" xfId="0" applyNumberFormat="1" applyFont="1" applyFill="1" applyBorder="1" applyAlignment="1">
      <alignment horizontal="center" vertical="top"/>
    </xf>
    <xf numFmtId="165" fontId="73" fillId="5" borderId="76" xfId="0" applyNumberFormat="1" applyFont="1" applyFill="1" applyBorder="1" applyAlignment="1">
      <alignment horizontal="center" vertical="top"/>
    </xf>
    <xf numFmtId="0" fontId="12" fillId="5" borderId="11" xfId="0" applyFont="1" applyFill="1" applyBorder="1" applyAlignment="1">
      <alignment wrapText="1"/>
    </xf>
    <xf numFmtId="0" fontId="12" fillId="5" borderId="0" xfId="0" applyFont="1" applyFill="1"/>
    <xf numFmtId="49" fontId="12" fillId="5" borderId="23" xfId="0" applyNumberFormat="1" applyFont="1" applyFill="1" applyBorder="1" applyAlignment="1">
      <alignment vertical="top"/>
    </xf>
    <xf numFmtId="0" fontId="73" fillId="5" borderId="51" xfId="0" applyFont="1" applyFill="1" applyBorder="1" applyAlignment="1">
      <alignment horizontal="center" vertical="top"/>
    </xf>
    <xf numFmtId="165" fontId="73" fillId="5" borderId="51" xfId="0" applyNumberFormat="1" applyFont="1" applyFill="1" applyBorder="1" applyAlignment="1">
      <alignment horizontal="center" vertical="top"/>
    </xf>
    <xf numFmtId="165" fontId="73" fillId="5" borderId="19" xfId="0" applyNumberFormat="1" applyFont="1" applyFill="1" applyBorder="1" applyAlignment="1">
      <alignment horizontal="center" vertical="top"/>
    </xf>
    <xf numFmtId="0" fontId="12" fillId="5" borderId="21" xfId="0" applyFont="1" applyFill="1" applyBorder="1" applyAlignment="1">
      <alignment vertical="center" wrapText="1"/>
    </xf>
    <xf numFmtId="165" fontId="29" fillId="10" borderId="36" xfId="0" applyNumberFormat="1" applyFont="1" applyFill="1" applyBorder="1" applyAlignment="1">
      <alignment horizontal="left" vertical="center" wrapText="1"/>
    </xf>
    <xf numFmtId="165" fontId="29" fillId="10" borderId="37" xfId="0" applyNumberFormat="1" applyFont="1" applyFill="1" applyBorder="1" applyAlignment="1">
      <alignment horizontal="left" vertical="center" wrapText="1"/>
    </xf>
    <xf numFmtId="165" fontId="12" fillId="5" borderId="50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57" fillId="0" borderId="74" xfId="0" applyFont="1" applyBorder="1" applyAlignment="1">
      <alignment vertical="top"/>
    </xf>
    <xf numFmtId="0" fontId="12" fillId="0" borderId="65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49" fontId="43" fillId="2" borderId="39" xfId="0" applyNumberFormat="1" applyFont="1" applyFill="1" applyBorder="1" applyAlignment="1">
      <alignment vertical="top"/>
    </xf>
    <xf numFmtId="49" fontId="37" fillId="3" borderId="29" xfId="0" applyNumberFormat="1" applyFont="1" applyFill="1" applyBorder="1" applyAlignment="1">
      <alignment vertical="top"/>
    </xf>
    <xf numFmtId="49" fontId="37" fillId="5" borderId="48" xfId="0" applyNumberFormat="1" applyFont="1" applyFill="1" applyBorder="1" applyAlignment="1">
      <alignment vertical="top" wrapText="1"/>
    </xf>
    <xf numFmtId="49" fontId="37" fillId="5" borderId="16" xfId="0" applyNumberFormat="1" applyFont="1" applyFill="1" applyBorder="1" applyAlignment="1">
      <alignment horizontal="center" vertical="top" wrapText="1"/>
    </xf>
    <xf numFmtId="0" fontId="51" fillId="5" borderId="2" xfId="0" applyFont="1" applyFill="1" applyBorder="1" applyAlignment="1">
      <alignment vertical="center" wrapText="1"/>
    </xf>
    <xf numFmtId="49" fontId="51" fillId="0" borderId="43" xfId="0" applyNumberFormat="1" applyFont="1" applyBorder="1" applyAlignment="1">
      <alignment vertical="top"/>
    </xf>
    <xf numFmtId="49" fontId="51" fillId="0" borderId="29" xfId="0" applyNumberFormat="1" applyFont="1" applyBorder="1" applyAlignment="1">
      <alignment vertical="top"/>
    </xf>
    <xf numFmtId="0" fontId="12" fillId="5" borderId="48" xfId="0" applyFont="1" applyFill="1" applyBorder="1" applyAlignment="1">
      <alignment horizontal="left" vertical="center" wrapText="1"/>
    </xf>
    <xf numFmtId="0" fontId="51" fillId="5" borderId="34" xfId="0" applyFont="1" applyFill="1" applyBorder="1" applyAlignment="1">
      <alignment horizontal="center" vertical="center" wrapText="1"/>
    </xf>
    <xf numFmtId="49" fontId="43" fillId="2" borderId="23" xfId="0" applyNumberFormat="1" applyFont="1" applyFill="1" applyBorder="1" applyAlignment="1">
      <alignment vertical="top"/>
    </xf>
    <xf numFmtId="49" fontId="37" fillId="3" borderId="21" xfId="0" applyNumberFormat="1" applyFont="1" applyFill="1" applyBorder="1" applyAlignment="1">
      <alignment vertical="top"/>
    </xf>
    <xf numFmtId="49" fontId="37" fillId="5" borderId="20" xfId="0" applyNumberFormat="1" applyFont="1" applyFill="1" applyBorder="1" applyAlignment="1">
      <alignment vertical="top" wrapText="1"/>
    </xf>
    <xf numFmtId="49" fontId="37" fillId="5" borderId="19" xfId="0" applyNumberFormat="1" applyFont="1" applyFill="1" applyBorder="1" applyAlignment="1">
      <alignment horizontal="center" vertical="top" wrapText="1"/>
    </xf>
    <xf numFmtId="0" fontId="51" fillId="5" borderId="21" xfId="0" applyFont="1" applyFill="1" applyBorder="1" applyAlignment="1">
      <alignment horizontal="left" vertical="center" wrapText="1"/>
    </xf>
    <xf numFmtId="49" fontId="51" fillId="0" borderId="24" xfId="0" applyNumberFormat="1" applyFont="1" applyBorder="1" applyAlignment="1">
      <alignment vertical="top"/>
    </xf>
    <xf numFmtId="49" fontId="51" fillId="0" borderId="21" xfId="0" applyNumberFormat="1" applyFont="1" applyBorder="1" applyAlignment="1">
      <alignment vertical="top"/>
    </xf>
    <xf numFmtId="0" fontId="51" fillId="5" borderId="4" xfId="0" applyFont="1" applyFill="1" applyBorder="1" applyAlignment="1">
      <alignment horizontal="center" vertical="top"/>
    </xf>
    <xf numFmtId="0" fontId="51" fillId="5" borderId="20" xfId="0" applyFont="1" applyFill="1" applyBorder="1" applyAlignment="1">
      <alignment horizontal="left" vertical="center" wrapText="1"/>
    </xf>
    <xf numFmtId="165" fontId="51" fillId="5" borderId="20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8" borderId="40" xfId="0" applyFont="1" applyFill="1" applyBorder="1" applyAlignment="1">
      <alignment vertical="center"/>
    </xf>
    <xf numFmtId="2" fontId="15" fillId="2" borderId="40" xfId="0" applyNumberFormat="1" applyFont="1" applyFill="1" applyBorder="1" applyAlignment="1">
      <alignment horizontal="center" vertical="center"/>
    </xf>
    <xf numFmtId="2" fontId="15" fillId="8" borderId="40" xfId="0" applyNumberFormat="1" applyFont="1" applyFill="1" applyBorder="1" applyAlignment="1">
      <alignment horizontal="center" vertical="center"/>
    </xf>
    <xf numFmtId="2" fontId="15" fillId="2" borderId="43" xfId="0" applyNumberFormat="1" applyFont="1" applyFill="1" applyBorder="1" applyAlignment="1">
      <alignment horizontal="center" vertical="center"/>
    </xf>
    <xf numFmtId="0" fontId="44" fillId="7" borderId="22" xfId="0" applyFont="1" applyFill="1" applyBorder="1" applyAlignment="1">
      <alignment vertical="center" wrapText="1"/>
    </xf>
    <xf numFmtId="2" fontId="44" fillId="7" borderId="22" xfId="0" applyNumberFormat="1" applyFont="1" applyFill="1" applyBorder="1" applyAlignment="1">
      <alignment horizontal="center" vertical="center" wrapText="1"/>
    </xf>
    <xf numFmtId="2" fontId="44" fillId="7" borderId="24" xfId="0" applyNumberFormat="1" applyFont="1" applyFill="1" applyBorder="1" applyAlignment="1">
      <alignment horizontal="center" vertical="center" wrapText="1"/>
    </xf>
    <xf numFmtId="2" fontId="33" fillId="5" borderId="35" xfId="0" applyNumberFormat="1" applyFont="1" applyFill="1" applyBorder="1" applyAlignment="1">
      <alignment horizontal="center" vertical="center" wrapText="1"/>
    </xf>
    <xf numFmtId="0" fontId="14" fillId="10" borderId="5" xfId="34" applyNumberFormat="1" applyFont="1" applyFill="1" applyBorder="1" applyAlignment="1" applyProtection="1">
      <alignment horizontal="center" vertical="center" wrapText="1"/>
      <protection locked="0"/>
    </xf>
    <xf numFmtId="0" fontId="14" fillId="10" borderId="35" xfId="34" applyNumberFormat="1" applyFont="1" applyFill="1" applyBorder="1" applyAlignment="1">
      <alignment horizontal="center" vertical="center" wrapText="1"/>
    </xf>
    <xf numFmtId="2" fontId="14" fillId="10" borderId="51" xfId="0" applyNumberFormat="1" applyFont="1" applyFill="1" applyBorder="1" applyAlignment="1">
      <alignment horizontal="center" vertical="center" wrapText="1"/>
    </xf>
    <xf numFmtId="2" fontId="14" fillId="10" borderId="14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14" fillId="0" borderId="4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left" vertical="center"/>
    </xf>
    <xf numFmtId="2" fontId="14" fillId="7" borderId="11" xfId="0" applyNumberFormat="1" applyFont="1" applyFill="1" applyBorder="1" applyAlignment="1">
      <alignment horizontal="center" vertical="center"/>
    </xf>
    <xf numFmtId="2" fontId="14" fillId="7" borderId="12" xfId="0" applyNumberFormat="1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vertical="center" wrapText="1"/>
    </xf>
    <xf numFmtId="2" fontId="34" fillId="7" borderId="11" xfId="0" applyNumberFormat="1" applyFont="1" applyFill="1" applyBorder="1" applyAlignment="1">
      <alignment horizontal="center" vertical="center" wrapText="1"/>
    </xf>
    <xf numFmtId="2" fontId="34" fillId="7" borderId="12" xfId="0" applyNumberFormat="1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 vertical="center" wrapText="1"/>
    </xf>
    <xf numFmtId="1" fontId="11" fillId="0" borderId="66" xfId="0" applyNumberFormat="1" applyFont="1" applyBorder="1" applyAlignment="1">
      <alignment horizontal="center" vertical="center" wrapText="1"/>
    </xf>
    <xf numFmtId="2" fontId="11" fillId="0" borderId="65" xfId="0" applyNumberFormat="1" applyFont="1" applyBorder="1" applyAlignment="1">
      <alignment horizontal="center" vertical="center" wrapText="1"/>
    </xf>
    <xf numFmtId="2" fontId="11" fillId="0" borderId="66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center" vertical="center"/>
    </xf>
    <xf numFmtId="0" fontId="41" fillId="0" borderId="38" xfId="0" applyFont="1" applyBorder="1" applyAlignment="1">
      <alignment wrapText="1"/>
    </xf>
    <xf numFmtId="0" fontId="41" fillId="0" borderId="33" xfId="0" applyFont="1" applyBorder="1" applyAlignment="1">
      <alignment vertical="top" wrapText="1"/>
    </xf>
    <xf numFmtId="2" fontId="41" fillId="0" borderId="35" xfId="0" applyNumberFormat="1" applyFont="1" applyBorder="1" applyAlignment="1">
      <alignment horizontal="center" vertical="center"/>
    </xf>
    <xf numFmtId="0" fontId="41" fillId="0" borderId="35" xfId="0" applyFont="1" applyBorder="1" applyAlignment="1">
      <alignment vertical="top" wrapText="1"/>
    </xf>
    <xf numFmtId="0" fontId="14" fillId="0" borderId="62" xfId="0" applyFont="1" applyBorder="1" applyAlignment="1">
      <alignment horizontal="center" vertical="center"/>
    </xf>
    <xf numFmtId="0" fontId="14" fillId="0" borderId="53" xfId="0" applyFont="1" applyBorder="1" applyAlignment="1">
      <alignment horizontal="left" vertical="center"/>
    </xf>
    <xf numFmtId="2" fontId="14" fillId="0" borderId="45" xfId="0" applyNumberFormat="1" applyFont="1" applyBorder="1" applyAlignment="1">
      <alignment horizontal="center" vertical="center"/>
    </xf>
    <xf numFmtId="2" fontId="14" fillId="10" borderId="1" xfId="0" applyNumberFormat="1" applyFont="1" applyFill="1" applyBorder="1" applyAlignment="1">
      <alignment horizontal="center" vertical="center" wrapText="1"/>
    </xf>
    <xf numFmtId="2" fontId="14" fillId="10" borderId="45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2" fontId="14" fillId="0" borderId="64" xfId="0" applyNumberFormat="1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2" fontId="14" fillId="0" borderId="72" xfId="0" applyNumberFormat="1" applyFont="1" applyBorder="1" applyAlignment="1">
      <alignment horizontal="center" vertical="center"/>
    </xf>
    <xf numFmtId="49" fontId="15" fillId="8" borderId="22" xfId="7" applyNumberFormat="1" applyFont="1" applyFill="1" applyBorder="1" applyAlignment="1">
      <alignment vertical="center"/>
    </xf>
    <xf numFmtId="2" fontId="15" fillId="8" borderId="22" xfId="7" applyNumberFormat="1" applyFont="1" applyFill="1" applyBorder="1" applyAlignment="1">
      <alignment horizontal="center" vertical="center"/>
    </xf>
    <xf numFmtId="2" fontId="15" fillId="8" borderId="24" xfId="7" applyNumberFormat="1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vertical="center"/>
    </xf>
    <xf numFmtId="2" fontId="26" fillId="8" borderId="11" xfId="0" applyNumberFormat="1" applyFont="1" applyFill="1" applyBorder="1" applyAlignment="1">
      <alignment horizontal="center" vertical="center"/>
    </xf>
    <xf numFmtId="2" fontId="26" fillId="8" borderId="12" xfId="0" applyNumberFormat="1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vertical="center" wrapText="1"/>
    </xf>
    <xf numFmtId="2" fontId="15" fillId="7" borderId="11" xfId="0" applyNumberFormat="1" applyFont="1" applyFill="1" applyBorder="1" applyAlignment="1">
      <alignment horizontal="center" vertical="center" wrapText="1"/>
    </xf>
    <xf numFmtId="2" fontId="15" fillId="7" borderId="12" xfId="0" applyNumberFormat="1" applyFont="1" applyFill="1" applyBorder="1" applyAlignment="1">
      <alignment horizontal="center" vertical="center" wrapText="1"/>
    </xf>
    <xf numFmtId="2" fontId="14" fillId="5" borderId="65" xfId="0" applyNumberFormat="1" applyFont="1" applyFill="1" applyBorder="1" applyAlignment="1">
      <alignment horizontal="center" vertical="center" wrapText="1"/>
    </xf>
    <xf numFmtId="2" fontId="14" fillId="5" borderId="66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4" fillId="0" borderId="42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2" fontId="65" fillId="0" borderId="0" xfId="0" applyNumberFormat="1" applyFont="1" applyAlignment="1">
      <alignment horizontal="center" vertical="center" wrapText="1"/>
    </xf>
    <xf numFmtId="2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14" fillId="5" borderId="35" xfId="0" applyFont="1" applyFill="1" applyBorder="1" applyAlignment="1">
      <alignment horizontal="left" vertical="top" wrapText="1"/>
    </xf>
    <xf numFmtId="0" fontId="25" fillId="5" borderId="35" xfId="0" applyFont="1" applyFill="1" applyBorder="1" applyAlignment="1">
      <alignment horizontal="center" vertical="center" wrapText="1"/>
    </xf>
    <xf numFmtId="2" fontId="14" fillId="5" borderId="35" xfId="0" applyNumberFormat="1" applyFont="1" applyFill="1" applyBorder="1" applyAlignment="1">
      <alignment horizontal="center" vertical="center"/>
    </xf>
    <xf numFmtId="0" fontId="74" fillId="5" borderId="23" xfId="0" applyFont="1" applyFill="1" applyBorder="1" applyAlignment="1">
      <alignment horizontal="left" vertical="top" wrapText="1"/>
    </xf>
    <xf numFmtId="0" fontId="75" fillId="5" borderId="19" xfId="0" applyFont="1" applyFill="1" applyBorder="1" applyAlignment="1">
      <alignment horizontal="center" vertical="center" wrapText="1"/>
    </xf>
    <xf numFmtId="2" fontId="74" fillId="5" borderId="19" xfId="0" applyNumberFormat="1" applyFont="1" applyFill="1" applyBorder="1" applyAlignment="1">
      <alignment horizontal="center" vertical="center"/>
    </xf>
    <xf numFmtId="2" fontId="74" fillId="5" borderId="14" xfId="0" applyNumberFormat="1" applyFont="1" applyFill="1" applyBorder="1" applyAlignment="1">
      <alignment horizontal="center" vertical="center" wrapText="1"/>
    </xf>
    <xf numFmtId="49" fontId="66" fillId="7" borderId="39" xfId="0" applyNumberFormat="1" applyFont="1" applyFill="1" applyBorder="1" applyAlignment="1">
      <alignment horizontal="center" vertical="top"/>
    </xf>
    <xf numFmtId="0" fontId="44" fillId="0" borderId="0" xfId="0" applyFont="1" applyAlignment="1">
      <alignment vertical="top" wrapText="1"/>
    </xf>
    <xf numFmtId="2" fontId="33" fillId="5" borderId="34" xfId="0" applyNumberFormat="1" applyFont="1" applyFill="1" applyBorder="1" applyAlignment="1">
      <alignment horizontal="center" vertical="center" wrapText="1"/>
    </xf>
    <xf numFmtId="49" fontId="66" fillId="7" borderId="23" xfId="0" applyNumberFormat="1" applyFont="1" applyFill="1" applyBorder="1" applyAlignment="1">
      <alignment horizontal="center" vertical="top"/>
    </xf>
    <xf numFmtId="0" fontId="14" fillId="5" borderId="22" xfId="0" applyFont="1" applyFill="1" applyBorder="1" applyAlignment="1">
      <alignment horizontal="justify" vertical="center"/>
    </xf>
    <xf numFmtId="2" fontId="41" fillId="0" borderId="34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4" fillId="5" borderId="11" xfId="0" applyFont="1" applyFill="1" applyBorder="1" applyAlignment="1">
      <alignment vertical="top" wrapText="1"/>
    </xf>
    <xf numFmtId="0" fontId="14" fillId="5" borderId="65" xfId="0" applyFont="1" applyFill="1" applyBorder="1" applyAlignment="1">
      <alignment vertical="center"/>
    </xf>
    <xf numFmtId="2" fontId="14" fillId="5" borderId="65" xfId="0" applyNumberFormat="1" applyFont="1" applyFill="1" applyBorder="1" applyAlignment="1">
      <alignment horizontal="center" vertical="center"/>
    </xf>
    <xf numFmtId="2" fontId="14" fillId="5" borderId="6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12" fillId="5" borderId="59" xfId="0" applyNumberFormat="1" applyFont="1" applyFill="1" applyBorder="1" applyAlignment="1">
      <alignment horizontal="center" vertical="top"/>
    </xf>
    <xf numFmtId="2" fontId="12" fillId="5" borderId="21" xfId="0" applyNumberFormat="1" applyFont="1" applyFill="1" applyBorder="1" applyAlignment="1">
      <alignment horizontal="center" vertical="top"/>
    </xf>
    <xf numFmtId="0" fontId="12" fillId="5" borderId="35" xfId="0" applyFont="1" applyFill="1" applyBorder="1" applyAlignment="1">
      <alignment horizontal="center" vertical="top"/>
    </xf>
    <xf numFmtId="165" fontId="26" fillId="4" borderId="28" xfId="0" applyNumberFormat="1" applyFont="1" applyFill="1" applyBorder="1" applyAlignment="1">
      <alignment horizontal="center" vertical="top" wrapText="1"/>
    </xf>
    <xf numFmtId="165" fontId="26" fillId="4" borderId="15" xfId="0" applyNumberFormat="1" applyFont="1" applyFill="1" applyBorder="1" applyAlignment="1">
      <alignment horizontal="center" vertical="top" wrapText="1"/>
    </xf>
    <xf numFmtId="165" fontId="26" fillId="4" borderId="29" xfId="0" applyNumberFormat="1" applyFont="1" applyFill="1" applyBorder="1" applyAlignment="1">
      <alignment horizontal="center" vertical="top" wrapText="1"/>
    </xf>
    <xf numFmtId="165" fontId="29" fillId="0" borderId="8" xfId="0" applyNumberFormat="1" applyFont="1" applyBorder="1" applyAlignment="1">
      <alignment horizontal="center" vertical="top" wrapText="1"/>
    </xf>
    <xf numFmtId="165" fontId="29" fillId="0" borderId="30" xfId="0" applyNumberFormat="1" applyFont="1" applyBorder="1" applyAlignment="1">
      <alignment horizontal="center" vertical="top" wrapText="1"/>
    </xf>
    <xf numFmtId="165" fontId="29" fillId="0" borderId="38" xfId="0" applyNumberFormat="1" applyFont="1" applyBorder="1" applyAlignment="1">
      <alignment horizontal="center" vertical="top" wrapText="1"/>
    </xf>
    <xf numFmtId="165" fontId="29" fillId="0" borderId="3" xfId="0" applyNumberFormat="1" applyFont="1" applyBorder="1" applyAlignment="1">
      <alignment horizontal="center" vertical="top" wrapText="1"/>
    </xf>
    <xf numFmtId="165" fontId="29" fillId="0" borderId="47" xfId="0" applyNumberFormat="1" applyFont="1" applyBorder="1" applyAlignment="1">
      <alignment horizontal="center" vertical="top" wrapText="1"/>
    </xf>
    <xf numFmtId="49" fontId="26" fillId="5" borderId="56" xfId="0" applyNumberFormat="1" applyFont="1" applyFill="1" applyBorder="1" applyAlignment="1">
      <alignment vertical="top" wrapText="1"/>
    </xf>
    <xf numFmtId="0" fontId="29" fillId="0" borderId="0" xfId="2" applyFont="1" applyAlignment="1">
      <alignment horizontal="left" vertical="top" wrapText="1"/>
    </xf>
    <xf numFmtId="0" fontId="14" fillId="0" borderId="56" xfId="2" applyBorder="1" applyAlignment="1">
      <alignment horizontal="center" vertical="top"/>
    </xf>
    <xf numFmtId="1" fontId="14" fillId="0" borderId="0" xfId="2" applyNumberFormat="1" applyAlignment="1">
      <alignment horizontal="center" vertical="top"/>
    </xf>
    <xf numFmtId="49" fontId="29" fillId="0" borderId="26" xfId="0" applyNumberFormat="1" applyFont="1" applyBorder="1" applyAlignment="1">
      <alignment horizontal="center" vertical="top"/>
    </xf>
    <xf numFmtId="2" fontId="11" fillId="0" borderId="0" xfId="0" applyNumberFormat="1" applyFont="1"/>
    <xf numFmtId="0" fontId="66" fillId="0" borderId="39" xfId="0" applyFont="1" applyBorder="1"/>
    <xf numFmtId="0" fontId="69" fillId="0" borderId="40" xfId="0" applyFont="1" applyBorder="1" applyAlignment="1">
      <alignment vertical="top" wrapText="1"/>
    </xf>
    <xf numFmtId="0" fontId="69" fillId="0" borderId="43" xfId="0" applyFont="1" applyBorder="1" applyAlignment="1">
      <alignment vertical="top" wrapText="1"/>
    </xf>
    <xf numFmtId="0" fontId="69" fillId="0" borderId="0" xfId="0" applyFont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29" fillId="5" borderId="20" xfId="0" applyFont="1" applyFill="1" applyBorder="1" applyAlignment="1">
      <alignment horizontal="center" vertical="top"/>
    </xf>
    <xf numFmtId="0" fontId="29" fillId="5" borderId="50" xfId="0" applyFont="1" applyFill="1" applyBorder="1" applyAlignment="1">
      <alignment vertical="top" wrapText="1"/>
    </xf>
    <xf numFmtId="0" fontId="29" fillId="5" borderId="51" xfId="0" applyFont="1" applyFill="1" applyBorder="1" applyAlignment="1">
      <alignment vertical="top" wrapText="1"/>
    </xf>
    <xf numFmtId="0" fontId="12" fillId="5" borderId="9" xfId="0" applyFont="1" applyFill="1" applyBorder="1" applyAlignment="1">
      <alignment horizontal="left" vertical="top" wrapText="1"/>
    </xf>
    <xf numFmtId="165" fontId="51" fillId="5" borderId="6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165" fontId="13" fillId="0" borderId="49" xfId="0" applyNumberFormat="1" applyFont="1" applyBorder="1" applyAlignment="1">
      <alignment horizontal="center" vertical="top"/>
    </xf>
    <xf numFmtId="165" fontId="13" fillId="10" borderId="5" xfId="0" applyNumberFormat="1" applyFont="1" applyFill="1" applyBorder="1" applyAlignment="1">
      <alignment horizontal="center" vertical="top"/>
    </xf>
    <xf numFmtId="165" fontId="13" fillId="0" borderId="7" xfId="0" applyNumberFormat="1" applyFont="1" applyBorder="1" applyAlignment="1">
      <alignment horizontal="center" vertical="top"/>
    </xf>
    <xf numFmtId="0" fontId="12" fillId="5" borderId="49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vertical="top"/>
    </xf>
    <xf numFmtId="165" fontId="13" fillId="0" borderId="53" xfId="0" applyNumberFormat="1" applyFont="1" applyBorder="1" applyAlignment="1">
      <alignment horizontal="center" vertical="top"/>
    </xf>
    <xf numFmtId="165" fontId="13" fillId="10" borderId="1" xfId="0" applyNumberFormat="1" applyFont="1" applyFill="1" applyBorder="1" applyAlignment="1">
      <alignment horizontal="center" vertical="top"/>
    </xf>
    <xf numFmtId="165" fontId="13" fillId="0" borderId="45" xfId="0" applyNumberFormat="1" applyFont="1" applyBorder="1" applyAlignment="1">
      <alignment horizontal="center" vertical="top"/>
    </xf>
    <xf numFmtId="0" fontId="12" fillId="5" borderId="53" xfId="0" applyFont="1" applyFill="1" applyBorder="1" applyAlignment="1">
      <alignment horizontal="left" vertical="center" wrapText="1"/>
    </xf>
    <xf numFmtId="49" fontId="22" fillId="2" borderId="36" xfId="0" applyNumberFormat="1" applyFont="1" applyFill="1" applyBorder="1" applyAlignment="1">
      <alignment vertical="top"/>
    </xf>
    <xf numFmtId="49" fontId="15" fillId="5" borderId="13" xfId="0" applyNumberFormat="1" applyFont="1" applyFill="1" applyBorder="1" applyAlignment="1">
      <alignment vertical="top" wrapText="1"/>
    </xf>
    <xf numFmtId="0" fontId="12" fillId="5" borderId="30" xfId="0" applyFont="1" applyFill="1" applyBorder="1" applyAlignment="1">
      <alignment horizontal="left" vertical="center" wrapText="1"/>
    </xf>
    <xf numFmtId="49" fontId="12" fillId="0" borderId="26" xfId="0" applyNumberFormat="1" applyFont="1" applyBorder="1" applyAlignment="1">
      <alignment vertical="top"/>
    </xf>
    <xf numFmtId="49" fontId="12" fillId="0" borderId="9" xfId="0" applyNumberFormat="1" applyFont="1" applyBorder="1" applyAlignment="1">
      <alignment vertical="top"/>
    </xf>
    <xf numFmtId="0" fontId="12" fillId="16" borderId="21" xfId="0" applyFont="1" applyFill="1" applyBorder="1" applyAlignment="1">
      <alignment vertical="center" wrapText="1"/>
    </xf>
    <xf numFmtId="165" fontId="12" fillId="5" borderId="62" xfId="0" applyNumberFormat="1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vertical="center" wrapText="1"/>
    </xf>
    <xf numFmtId="49" fontId="12" fillId="0" borderId="36" xfId="0" applyNumberFormat="1" applyFont="1" applyBorder="1" applyAlignment="1">
      <alignment vertical="top"/>
    </xf>
    <xf numFmtId="0" fontId="12" fillId="5" borderId="13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top"/>
    </xf>
    <xf numFmtId="165" fontId="13" fillId="0" borderId="74" xfId="0" applyNumberFormat="1" applyFont="1" applyBorder="1" applyAlignment="1">
      <alignment horizontal="center" vertical="top"/>
    </xf>
    <xf numFmtId="165" fontId="13" fillId="0" borderId="66" xfId="0" applyNumberFormat="1" applyFont="1" applyBorder="1" applyAlignment="1">
      <alignment horizontal="center" vertical="top"/>
    </xf>
    <xf numFmtId="1" fontId="14" fillId="0" borderId="77" xfId="2" applyNumberFormat="1" applyBorder="1" applyAlignment="1">
      <alignment horizontal="center" vertical="top"/>
    </xf>
    <xf numFmtId="49" fontId="29" fillId="5" borderId="5" xfId="0" applyNumberFormat="1" applyFont="1" applyFill="1" applyBorder="1" applyAlignment="1">
      <alignment horizontal="center" vertical="top"/>
    </xf>
    <xf numFmtId="165" fontId="29" fillId="5" borderId="51" xfId="0" applyNumberFormat="1" applyFont="1" applyFill="1" applyBorder="1" applyAlignment="1">
      <alignment horizontal="center" vertical="top"/>
    </xf>
    <xf numFmtId="165" fontId="29" fillId="0" borderId="14" xfId="0" applyNumberFormat="1" applyFont="1" applyBorder="1" applyAlignment="1">
      <alignment horizontal="center" vertical="top"/>
    </xf>
    <xf numFmtId="0" fontId="8" fillId="5" borderId="6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top" wrapText="1"/>
    </xf>
    <xf numFmtId="0" fontId="12" fillId="5" borderId="33" xfId="0" applyFont="1" applyFill="1" applyBorder="1" applyAlignment="1">
      <alignment horizontal="center" vertical="top"/>
    </xf>
    <xf numFmtId="0" fontId="29" fillId="5" borderId="52" xfId="0" applyFont="1" applyFill="1" applyBorder="1" applyAlignment="1">
      <alignment horizontal="left" vertical="top" wrapText="1"/>
    </xf>
    <xf numFmtId="0" fontId="29" fillId="5" borderId="5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2" fontId="29" fillId="0" borderId="21" xfId="0" applyNumberFormat="1" applyFont="1" applyBorder="1" applyAlignment="1">
      <alignment horizontal="center" vertical="top" wrapText="1"/>
    </xf>
    <xf numFmtId="2" fontId="31" fillId="0" borderId="22" xfId="0" applyNumberFormat="1" applyFont="1" applyBorder="1" applyAlignment="1">
      <alignment horizontal="center" vertical="top" wrapText="1"/>
    </xf>
    <xf numFmtId="2" fontId="31" fillId="0" borderId="38" xfId="0" applyNumberFormat="1" applyFont="1" applyBorder="1" applyAlignment="1">
      <alignment horizontal="center" vertical="top" wrapText="1"/>
    </xf>
    <xf numFmtId="2" fontId="31" fillId="0" borderId="30" xfId="0" applyNumberFormat="1" applyFont="1" applyBorder="1" applyAlignment="1">
      <alignment horizontal="center" vertical="top" wrapText="1"/>
    </xf>
    <xf numFmtId="2" fontId="29" fillId="0" borderId="31" xfId="0" applyNumberFormat="1" applyFont="1" applyBorder="1" applyAlignment="1">
      <alignment horizontal="center" vertical="top" wrapText="1"/>
    </xf>
    <xf numFmtId="2" fontId="32" fillId="4" borderId="15" xfId="0" applyNumberFormat="1" applyFont="1" applyFill="1" applyBorder="1" applyAlignment="1">
      <alignment vertical="top" wrapText="1"/>
    </xf>
    <xf numFmtId="2" fontId="31" fillId="0" borderId="31" xfId="0" applyNumberFormat="1" applyFont="1" applyBorder="1" applyAlignment="1">
      <alignment vertical="top" wrapText="1"/>
    </xf>
    <xf numFmtId="2" fontId="31" fillId="0" borderId="21" xfId="0" applyNumberFormat="1" applyFont="1" applyBorder="1" applyAlignment="1">
      <alignment horizontal="center" vertical="top" wrapText="1"/>
    </xf>
    <xf numFmtId="2" fontId="31" fillId="0" borderId="28" xfId="0" applyNumberFormat="1" applyFont="1" applyBorder="1" applyAlignment="1">
      <alignment vertical="top" wrapText="1"/>
    </xf>
    <xf numFmtId="0" fontId="22" fillId="0" borderId="0" xfId="0" applyFont="1" applyAlignment="1">
      <alignment horizontal="right" vertical="top" wrapText="1"/>
    </xf>
    <xf numFmtId="2" fontId="22" fillId="4" borderId="15" xfId="0" applyNumberFormat="1" applyFont="1" applyFill="1" applyBorder="1" applyAlignment="1">
      <alignment vertical="top" wrapText="1"/>
    </xf>
    <xf numFmtId="0" fontId="14" fillId="5" borderId="66" xfId="0" applyFont="1" applyFill="1" applyBorder="1" applyAlignment="1">
      <alignment horizontal="center" vertical="top" wrapText="1"/>
    </xf>
    <xf numFmtId="49" fontId="30" fillId="0" borderId="0" xfId="0" applyNumberFormat="1" applyFont="1" applyAlignment="1">
      <alignment vertical="top"/>
    </xf>
    <xf numFmtId="0" fontId="26" fillId="8" borderId="0" xfId="0" applyFont="1" applyFill="1" applyAlignment="1">
      <alignment vertical="top"/>
    </xf>
    <xf numFmtId="0" fontId="14" fillId="0" borderId="35" xfId="0" applyFont="1" applyBorder="1" applyAlignment="1">
      <alignment horizontal="center" vertical="top"/>
    </xf>
    <xf numFmtId="0" fontId="30" fillId="0" borderId="0" xfId="0" applyFont="1"/>
    <xf numFmtId="2" fontId="25" fillId="0" borderId="28" xfId="0" applyNumberFormat="1" applyFont="1" applyBorder="1" applyAlignment="1">
      <alignment vertical="top" wrapText="1"/>
    </xf>
    <xf numFmtId="165" fontId="12" fillId="5" borderId="9" xfId="0" applyNumberFormat="1" applyFont="1" applyFill="1" applyBorder="1" applyAlignment="1">
      <alignment horizontal="center" vertical="top"/>
    </xf>
    <xf numFmtId="0" fontId="12" fillId="8" borderId="11" xfId="0" applyFont="1" applyFill="1" applyBorder="1"/>
    <xf numFmtId="0" fontId="11" fillId="7" borderId="11" xfId="0" applyFont="1" applyFill="1" applyBorder="1" applyAlignment="1">
      <alignment vertical="top" wrapText="1"/>
    </xf>
    <xf numFmtId="0" fontId="14" fillId="5" borderId="65" xfId="0" applyFont="1" applyFill="1" applyBorder="1" applyAlignment="1">
      <alignment horizontal="center" vertical="top" wrapText="1"/>
    </xf>
    <xf numFmtId="49" fontId="14" fillId="10" borderId="35" xfId="0" applyNumberFormat="1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left" vertical="top"/>
    </xf>
    <xf numFmtId="0" fontId="14" fillId="0" borderId="53" xfId="0" applyFont="1" applyBorder="1" applyAlignment="1">
      <alignment horizontal="center" vertical="top"/>
    </xf>
    <xf numFmtId="9" fontId="14" fillId="0" borderId="1" xfId="0" applyNumberFormat="1" applyFont="1" applyBorder="1" applyAlignment="1">
      <alignment horizontal="center" vertical="top"/>
    </xf>
    <xf numFmtId="0" fontId="14" fillId="0" borderId="31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0" fontId="30" fillId="0" borderId="0" xfId="0" applyFont="1" applyAlignment="1">
      <alignment horizontal="center" vertical="top"/>
    </xf>
    <xf numFmtId="49" fontId="55" fillId="0" borderId="0" xfId="0" applyNumberFormat="1" applyFont="1" applyAlignment="1">
      <alignment vertical="top" wrapText="1"/>
    </xf>
    <xf numFmtId="2" fontId="33" fillId="0" borderId="0" xfId="0" applyNumberFormat="1" applyFont="1" applyAlignment="1">
      <alignment vertical="top"/>
    </xf>
    <xf numFmtId="165" fontId="14" fillId="0" borderId="59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65" fillId="2" borderId="29" xfId="0" applyNumberFormat="1" applyFont="1" applyFill="1" applyBorder="1" applyAlignment="1">
      <alignment horizontal="center" vertical="top"/>
    </xf>
    <xf numFmtId="0" fontId="14" fillId="0" borderId="21" xfId="0" applyFont="1" applyBorder="1" applyAlignment="1">
      <alignment vertical="top" wrapText="1"/>
    </xf>
    <xf numFmtId="0" fontId="29" fillId="0" borderId="23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14" fillId="5" borderId="0" xfId="0" applyFont="1" applyFill="1" applyAlignment="1">
      <alignment vertical="center" wrapText="1"/>
    </xf>
    <xf numFmtId="0" fontId="15" fillId="7" borderId="0" xfId="0" applyFont="1" applyFill="1"/>
    <xf numFmtId="0" fontId="11" fillId="7" borderId="12" xfId="0" applyFont="1" applyFill="1" applyBorder="1" applyAlignment="1">
      <alignment vertical="top" wrapText="1"/>
    </xf>
    <xf numFmtId="49" fontId="66" fillId="7" borderId="28" xfId="0" applyNumberFormat="1" applyFont="1" applyFill="1" applyBorder="1" applyAlignment="1">
      <alignment horizontal="center" vertical="top"/>
    </xf>
    <xf numFmtId="0" fontId="14" fillId="5" borderId="15" xfId="0" applyFont="1" applyFill="1" applyBorder="1" applyAlignment="1">
      <alignment vertical="top"/>
    </xf>
    <xf numFmtId="0" fontId="14" fillId="5" borderId="65" xfId="0" applyFont="1" applyFill="1" applyBorder="1" applyAlignment="1">
      <alignment vertical="top"/>
    </xf>
    <xf numFmtId="165" fontId="14" fillId="0" borderId="59" xfId="0" applyNumberFormat="1" applyFont="1" applyBorder="1" applyAlignment="1">
      <alignment horizontal="center" vertical="center"/>
    </xf>
    <xf numFmtId="165" fontId="14" fillId="10" borderId="59" xfId="0" applyNumberFormat="1" applyFont="1" applyFill="1" applyBorder="1" applyAlignment="1">
      <alignment horizontal="center" vertical="center"/>
    </xf>
    <xf numFmtId="165" fontId="14" fillId="0" borderId="70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top" wrapText="1"/>
    </xf>
    <xf numFmtId="165" fontId="14" fillId="5" borderId="59" xfId="0" applyNumberFormat="1" applyFont="1" applyFill="1" applyBorder="1" applyAlignment="1">
      <alignment horizontal="center" vertical="center"/>
    </xf>
    <xf numFmtId="165" fontId="14" fillId="5" borderId="70" xfId="0" applyNumberFormat="1" applyFont="1" applyFill="1" applyBorder="1" applyAlignment="1">
      <alignment horizontal="center" vertical="center"/>
    </xf>
    <xf numFmtId="165" fontId="25" fillId="10" borderId="17" xfId="0" applyNumberFormat="1" applyFont="1" applyFill="1" applyBorder="1" applyAlignment="1">
      <alignment horizontal="center" vertical="center" wrapText="1"/>
    </xf>
    <xf numFmtId="165" fontId="14" fillId="0" borderId="30" xfId="0" applyNumberFormat="1" applyFont="1" applyBorder="1" applyAlignment="1">
      <alignment horizontal="center" vertical="center"/>
    </xf>
    <xf numFmtId="165" fontId="14" fillId="10" borderId="30" xfId="0" applyNumberFormat="1" applyFont="1" applyFill="1" applyBorder="1" applyAlignment="1">
      <alignment horizontal="center" vertical="center"/>
    </xf>
    <xf numFmtId="165" fontId="14" fillId="0" borderId="38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top" wrapText="1"/>
    </xf>
    <xf numFmtId="165" fontId="14" fillId="5" borderId="30" xfId="0" applyNumberFormat="1" applyFont="1" applyFill="1" applyBorder="1" applyAlignment="1">
      <alignment horizontal="center" vertical="center"/>
    </xf>
    <xf numFmtId="165" fontId="14" fillId="5" borderId="38" xfId="0" applyNumberFormat="1" applyFont="1" applyFill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165" fontId="15" fillId="11" borderId="10" xfId="0" applyNumberFormat="1" applyFont="1" applyFill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17" xfId="0" applyFont="1" applyBorder="1" applyAlignment="1">
      <alignment vertical="top"/>
    </xf>
    <xf numFmtId="49" fontId="14" fillId="10" borderId="35" xfId="0" applyNumberFormat="1" applyFont="1" applyFill="1" applyBorder="1" applyAlignment="1">
      <alignment vertical="center" wrapText="1"/>
    </xf>
    <xf numFmtId="49" fontId="14" fillId="10" borderId="34" xfId="0" applyNumberFormat="1" applyFont="1" applyFill="1" applyBorder="1" applyAlignment="1">
      <alignment vertical="center" wrapText="1"/>
    </xf>
    <xf numFmtId="0" fontId="14" fillId="0" borderId="52" xfId="0" applyFont="1" applyBorder="1" applyAlignment="1">
      <alignment horizontal="left" vertical="top"/>
    </xf>
    <xf numFmtId="9" fontId="14" fillId="0" borderId="1" xfId="0" applyNumberFormat="1" applyFont="1" applyBorder="1" applyAlignment="1">
      <alignment horizontal="left" vertical="top"/>
    </xf>
    <xf numFmtId="9" fontId="14" fillId="0" borderId="45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66" fillId="0" borderId="15" xfId="0" applyFont="1" applyBorder="1" applyAlignment="1">
      <alignment vertical="top"/>
    </xf>
    <xf numFmtId="0" fontId="14" fillId="0" borderId="11" xfId="0" applyFont="1" applyBorder="1" applyAlignment="1">
      <alignment wrapText="1"/>
    </xf>
    <xf numFmtId="0" fontId="14" fillId="0" borderId="65" xfId="0" applyFont="1" applyBorder="1" applyAlignment="1">
      <alignment vertical="top"/>
    </xf>
    <xf numFmtId="0" fontId="14" fillId="5" borderId="65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top" wrapText="1"/>
    </xf>
    <xf numFmtId="0" fontId="11" fillId="0" borderId="1" xfId="0" applyFont="1" applyBorder="1"/>
    <xf numFmtId="165" fontId="14" fillId="0" borderId="60" xfId="0" applyNumberFormat="1" applyFont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165" fontId="15" fillId="11" borderId="4" xfId="0" applyNumberFormat="1" applyFont="1" applyFill="1" applyBorder="1" applyAlignment="1">
      <alignment horizontal="center" vertical="center"/>
    </xf>
    <xf numFmtId="165" fontId="14" fillId="10" borderId="2" xfId="0" applyNumberFormat="1" applyFont="1" applyFill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0" fontId="14" fillId="5" borderId="31" xfId="0" applyFont="1" applyFill="1" applyBorder="1" applyAlignment="1">
      <alignment horizontal="left" vertical="top" wrapText="1"/>
    </xf>
    <xf numFmtId="2" fontId="46" fillId="4" borderId="15" xfId="0" applyNumberFormat="1" applyFont="1" applyFill="1" applyBorder="1" applyAlignment="1">
      <alignment horizontal="center" vertical="top" wrapText="1"/>
    </xf>
    <xf numFmtId="2" fontId="34" fillId="9" borderId="28" xfId="0" applyNumberFormat="1" applyFont="1" applyFill="1" applyBorder="1" applyAlignment="1">
      <alignment vertical="top" wrapText="1"/>
    </xf>
    <xf numFmtId="2" fontId="79" fillId="0" borderId="59" xfId="0" applyNumberFormat="1" applyFont="1" applyBorder="1" applyAlignment="1">
      <alignment horizontal="center" vertical="top" wrapText="1"/>
    </xf>
    <xf numFmtId="2" fontId="47" fillId="0" borderId="70" xfId="0" applyNumberFormat="1" applyFont="1" applyBorder="1" applyAlignment="1">
      <alignment horizontal="center" vertical="top" wrapText="1"/>
    </xf>
    <xf numFmtId="2" fontId="47" fillId="0" borderId="59" xfId="0" applyNumberFormat="1" applyFont="1" applyBorder="1" applyAlignment="1">
      <alignment horizontal="center" vertical="top" wrapText="1"/>
    </xf>
    <xf numFmtId="2" fontId="47" fillId="0" borderId="21" xfId="0" applyNumberFormat="1" applyFont="1" applyBorder="1" applyAlignment="1">
      <alignment horizontal="center" vertical="top" wrapText="1"/>
    </xf>
    <xf numFmtId="2" fontId="47" fillId="0" borderId="22" xfId="0" applyNumberFormat="1" applyFont="1" applyBorder="1" applyAlignment="1">
      <alignment horizontal="center" vertical="top" wrapText="1"/>
    </xf>
    <xf numFmtId="2" fontId="46" fillId="4" borderId="15" xfId="0" applyNumberFormat="1" applyFont="1" applyFill="1" applyBorder="1" applyAlignment="1">
      <alignment vertical="top" wrapText="1"/>
    </xf>
    <xf numFmtId="2" fontId="47" fillId="0" borderId="31" xfId="0" applyNumberFormat="1" applyFont="1" applyBorder="1" applyAlignment="1">
      <alignment vertical="top" wrapText="1"/>
    </xf>
    <xf numFmtId="2" fontId="34" fillId="9" borderId="15" xfId="0" applyNumberFormat="1" applyFont="1" applyFill="1" applyBorder="1" applyAlignment="1">
      <alignment vertical="top" wrapText="1"/>
    </xf>
    <xf numFmtId="2" fontId="47" fillId="0" borderId="28" xfId="0" applyNumberFormat="1" applyFont="1" applyBorder="1" applyAlignment="1">
      <alignment vertical="top" wrapText="1"/>
    </xf>
    <xf numFmtId="2" fontId="47" fillId="0" borderId="15" xfId="0" applyNumberFormat="1" applyFont="1" applyBorder="1" applyAlignment="1">
      <alignment vertical="top" wrapText="1"/>
    </xf>
    <xf numFmtId="0" fontId="29" fillId="5" borderId="0" xfId="0" applyFont="1" applyFill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 wrapText="1"/>
    </xf>
    <xf numFmtId="165" fontId="29" fillId="0" borderId="70" xfId="0" applyNumberFormat="1" applyFont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165" fontId="29" fillId="0" borderId="22" xfId="0" applyNumberFormat="1" applyFont="1" applyBorder="1" applyAlignment="1">
      <alignment horizontal="center" vertical="top" wrapText="1"/>
    </xf>
    <xf numFmtId="2" fontId="26" fillId="4" borderId="15" xfId="0" applyNumberFormat="1" applyFont="1" applyFill="1" applyBorder="1" applyAlignment="1">
      <alignment vertical="top" wrapText="1"/>
    </xf>
    <xf numFmtId="2" fontId="26" fillId="4" borderId="21" xfId="0" applyNumberFormat="1" applyFont="1" applyFill="1" applyBorder="1" applyAlignment="1">
      <alignment vertical="top" wrapText="1"/>
    </xf>
    <xf numFmtId="0" fontId="12" fillId="0" borderId="5" xfId="0" applyFont="1" applyBorder="1" applyAlignment="1">
      <alignment horizontal="left" vertical="top"/>
    </xf>
    <xf numFmtId="49" fontId="15" fillId="5" borderId="19" xfId="0" applyNumberFormat="1" applyFont="1" applyFill="1" applyBorder="1" applyAlignment="1">
      <alignment horizontal="center" vertical="top" wrapText="1"/>
    </xf>
    <xf numFmtId="49" fontId="15" fillId="5" borderId="74" xfId="0" applyNumberFormat="1" applyFont="1" applyFill="1" applyBorder="1" applyAlignment="1">
      <alignment horizontal="center" vertical="top" wrapText="1"/>
    </xf>
    <xf numFmtId="49" fontId="15" fillId="5" borderId="76" xfId="0" applyNumberFormat="1" applyFont="1" applyFill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top"/>
    </xf>
    <xf numFmtId="49" fontId="13" fillId="0" borderId="28" xfId="0" applyNumberFormat="1" applyFont="1" applyBorder="1" applyAlignment="1">
      <alignment vertical="top"/>
    </xf>
    <xf numFmtId="165" fontId="13" fillId="0" borderId="28" xfId="0" applyNumberFormat="1" applyFont="1" applyBorder="1" applyAlignment="1">
      <alignment horizontal="center" vertical="top"/>
    </xf>
    <xf numFmtId="165" fontId="13" fillId="10" borderId="28" xfId="0" applyNumberFormat="1" applyFont="1" applyFill="1" applyBorder="1" applyAlignment="1">
      <alignment horizontal="center" vertical="top"/>
    </xf>
    <xf numFmtId="165" fontId="13" fillId="0" borderId="11" xfId="0" applyNumberFormat="1" applyFont="1" applyBorder="1" applyAlignment="1">
      <alignment horizontal="center" vertical="top"/>
    </xf>
    <xf numFmtId="49" fontId="55" fillId="7" borderId="29" xfId="0" applyNumberFormat="1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left" vertical="center" wrapText="1"/>
    </xf>
    <xf numFmtId="165" fontId="29" fillId="5" borderId="3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top"/>
    </xf>
    <xf numFmtId="49" fontId="8" fillId="5" borderId="63" xfId="0" applyNumberFormat="1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49" fontId="8" fillId="5" borderId="64" xfId="0" applyNumberFormat="1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justify" vertical="center"/>
    </xf>
    <xf numFmtId="0" fontId="29" fillId="0" borderId="33" xfId="0" applyFont="1" applyBorder="1" applyAlignment="1">
      <alignment horizontal="left" vertical="top" wrapText="1"/>
    </xf>
    <xf numFmtId="0" fontId="29" fillId="5" borderId="17" xfId="0" applyFont="1" applyFill="1" applyBorder="1" applyAlignment="1">
      <alignment horizontal="center" vertical="top"/>
    </xf>
    <xf numFmtId="0" fontId="29" fillId="0" borderId="42" xfId="0" applyFont="1" applyBorder="1" applyAlignment="1">
      <alignment horizontal="center" vertical="top"/>
    </xf>
    <xf numFmtId="0" fontId="26" fillId="13" borderId="15" xfId="0" applyFont="1" applyFill="1" applyBorder="1" applyAlignment="1">
      <alignment horizontal="left" vertical="top"/>
    </xf>
    <xf numFmtId="0" fontId="26" fillId="5" borderId="11" xfId="0" applyFont="1" applyFill="1" applyBorder="1" applyAlignment="1">
      <alignment horizontal="left" vertical="top"/>
    </xf>
    <xf numFmtId="49" fontId="15" fillId="5" borderId="54" xfId="0" applyNumberFormat="1" applyFont="1" applyFill="1" applyBorder="1" applyAlignment="1">
      <alignment horizontal="center" vertical="top" wrapText="1"/>
    </xf>
    <xf numFmtId="49" fontId="15" fillId="5" borderId="57" xfId="0" applyNumberFormat="1" applyFont="1" applyFill="1" applyBorder="1" applyAlignment="1">
      <alignment horizontal="center" vertical="top" wrapText="1"/>
    </xf>
    <xf numFmtId="0" fontId="14" fillId="5" borderId="46" xfId="0" applyFont="1" applyFill="1" applyBorder="1" applyAlignment="1">
      <alignment horizontal="left" vertical="top" wrapText="1"/>
    </xf>
    <xf numFmtId="0" fontId="14" fillId="0" borderId="57" xfId="0" applyFont="1" applyBorder="1" applyAlignment="1">
      <alignment horizontal="center" vertical="top"/>
    </xf>
    <xf numFmtId="165" fontId="14" fillId="5" borderId="17" xfId="0" applyNumberFormat="1" applyFont="1" applyFill="1" applyBorder="1" applyAlignment="1">
      <alignment horizontal="center" vertical="top"/>
    </xf>
    <xf numFmtId="165" fontId="14" fillId="5" borderId="9" xfId="0" applyNumberFormat="1" applyFont="1" applyFill="1" applyBorder="1" applyAlignment="1">
      <alignment horizontal="center" vertical="top"/>
    </xf>
    <xf numFmtId="49" fontId="25" fillId="0" borderId="21" xfId="0" applyNumberFormat="1" applyFont="1" applyBorder="1" applyAlignment="1">
      <alignment vertical="top"/>
    </xf>
    <xf numFmtId="0" fontId="14" fillId="5" borderId="56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vertical="top" wrapText="1"/>
    </xf>
    <xf numFmtId="2" fontId="12" fillId="0" borderId="59" xfId="0" applyNumberFormat="1" applyFont="1" applyBorder="1" applyAlignment="1">
      <alignment horizontal="center" vertical="top"/>
    </xf>
    <xf numFmtId="0" fontId="14" fillId="0" borderId="0" xfId="0" applyFont="1"/>
    <xf numFmtId="0" fontId="42" fillId="8" borderId="0" xfId="0" applyFont="1" applyFill="1" applyAlignment="1">
      <alignment vertical="top"/>
    </xf>
    <xf numFmtId="0" fontId="14" fillId="8" borderId="40" xfId="0" applyFont="1" applyFill="1" applyBorder="1"/>
    <xf numFmtId="0" fontId="15" fillId="2" borderId="43" xfId="0" applyFont="1" applyFill="1" applyBorder="1" applyAlignment="1">
      <alignment horizontal="left" vertical="top"/>
    </xf>
    <xf numFmtId="49" fontId="66" fillId="8" borderId="39" xfId="0" applyNumberFormat="1" applyFont="1" applyFill="1" applyBorder="1" applyAlignment="1">
      <alignment horizontal="center" vertical="top" wrapText="1"/>
    </xf>
    <xf numFmtId="0" fontId="42" fillId="0" borderId="39" xfId="0" applyFont="1" applyBorder="1" applyAlignment="1">
      <alignment vertical="top"/>
    </xf>
    <xf numFmtId="0" fontId="25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left" vertical="top"/>
    </xf>
    <xf numFmtId="0" fontId="25" fillId="0" borderId="54" xfId="0" applyFont="1" applyBorder="1" applyAlignment="1">
      <alignment horizontal="left" vertical="top"/>
    </xf>
    <xf numFmtId="0" fontId="15" fillId="7" borderId="12" xfId="0" applyFont="1" applyFill="1" applyBorder="1" applyAlignment="1">
      <alignment vertical="top" wrapText="1"/>
    </xf>
    <xf numFmtId="0" fontId="14" fillId="5" borderId="2" xfId="0" applyFont="1" applyFill="1" applyBorder="1" applyAlignment="1">
      <alignment horizontal="center" vertical="top"/>
    </xf>
    <xf numFmtId="165" fontId="14" fillId="5" borderId="25" xfId="0" applyNumberFormat="1" applyFont="1" applyFill="1" applyBorder="1" applyAlignment="1">
      <alignment horizontal="center" vertical="top"/>
    </xf>
    <xf numFmtId="165" fontId="14" fillId="10" borderId="31" xfId="0" applyNumberFormat="1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horizontal="center" vertical="top"/>
    </xf>
    <xf numFmtId="165" fontId="14" fillId="10" borderId="36" xfId="0" applyNumberFormat="1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left" vertical="top"/>
    </xf>
    <xf numFmtId="9" fontId="14" fillId="5" borderId="1" xfId="0" applyNumberFormat="1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top"/>
    </xf>
    <xf numFmtId="165" fontId="76" fillId="5" borderId="9" xfId="0" applyNumberFormat="1" applyFont="1" applyFill="1" applyBorder="1" applyAlignment="1">
      <alignment horizontal="center" vertical="top"/>
    </xf>
    <xf numFmtId="165" fontId="14" fillId="5" borderId="26" xfId="0" applyNumberFormat="1" applyFont="1" applyFill="1" applyBorder="1" applyAlignment="1">
      <alignment horizontal="center" vertical="top"/>
    </xf>
    <xf numFmtId="0" fontId="14" fillId="0" borderId="23" xfId="0" applyFont="1" applyBorder="1" applyAlignment="1">
      <alignment horizontal="left" vertical="top"/>
    </xf>
    <xf numFmtId="0" fontId="15" fillId="13" borderId="15" xfId="0" applyFont="1" applyFill="1" applyBorder="1" applyAlignment="1">
      <alignment vertical="top"/>
    </xf>
    <xf numFmtId="0" fontId="14" fillId="7" borderId="15" xfId="0" applyFont="1" applyFill="1" applyBorder="1" applyAlignment="1">
      <alignment vertical="top" wrapText="1"/>
    </xf>
    <xf numFmtId="0" fontId="14" fillId="7" borderId="66" xfId="0" applyFont="1" applyFill="1" applyBorder="1" applyAlignment="1">
      <alignment horizontal="center" vertical="top" wrapText="1"/>
    </xf>
    <xf numFmtId="0" fontId="14" fillId="5" borderId="49" xfId="0" applyFont="1" applyFill="1" applyBorder="1" applyAlignment="1">
      <alignment horizontal="center" vertical="top" wrapText="1"/>
    </xf>
    <xf numFmtId="0" fontId="14" fillId="5" borderId="53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left" vertical="top" wrapText="1"/>
    </xf>
    <xf numFmtId="0" fontId="14" fillId="5" borderId="52" xfId="0" applyFont="1" applyFill="1" applyBorder="1" applyAlignment="1">
      <alignment horizontal="left" vertical="top" wrapText="1"/>
    </xf>
    <xf numFmtId="1" fontId="14" fillId="5" borderId="5" xfId="0" applyNumberFormat="1" applyFont="1" applyFill="1" applyBorder="1" applyAlignment="1">
      <alignment horizontal="center" vertical="top"/>
    </xf>
    <xf numFmtId="1" fontId="14" fillId="0" borderId="7" xfId="0" applyNumberFormat="1" applyFont="1" applyBorder="1" applyAlignment="1">
      <alignment horizontal="center" vertical="top"/>
    </xf>
    <xf numFmtId="1" fontId="14" fillId="5" borderId="17" xfId="0" applyNumberFormat="1" applyFont="1" applyFill="1" applyBorder="1" applyAlignment="1">
      <alignment horizontal="center" vertical="top"/>
    </xf>
    <xf numFmtId="1" fontId="14" fillId="0" borderId="42" xfId="0" applyNumberFormat="1" applyFont="1" applyBorder="1" applyAlignment="1">
      <alignment horizontal="center" vertical="top"/>
    </xf>
    <xf numFmtId="0" fontId="14" fillId="5" borderId="20" xfId="0" applyFont="1" applyFill="1" applyBorder="1" applyAlignment="1">
      <alignment horizontal="center" vertical="center"/>
    </xf>
    <xf numFmtId="165" fontId="14" fillId="0" borderId="42" xfId="0" applyNumberFormat="1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49" fontId="26" fillId="8" borderId="28" xfId="0" applyNumberFormat="1" applyFont="1" applyFill="1" applyBorder="1" applyAlignment="1">
      <alignment horizontal="center" vertical="top" wrapText="1"/>
    </xf>
    <xf numFmtId="0" fontId="29" fillId="8" borderId="40" xfId="0" applyFont="1" applyFill="1" applyBorder="1"/>
    <xf numFmtId="0" fontId="26" fillId="2" borderId="43" xfId="0" applyFont="1" applyFill="1" applyBorder="1" applyAlignment="1">
      <alignment horizontal="left" vertical="top"/>
    </xf>
    <xf numFmtId="0" fontId="29" fillId="5" borderId="50" xfId="0" applyFont="1" applyFill="1" applyBorder="1" applyAlignment="1">
      <alignment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/>
    </xf>
    <xf numFmtId="0" fontId="29" fillId="5" borderId="54" xfId="0" applyFont="1" applyFill="1" applyBorder="1" applyAlignment="1">
      <alignment horizontal="center" vertical="center"/>
    </xf>
    <xf numFmtId="49" fontId="42" fillId="2" borderId="36" xfId="0" applyNumberFormat="1" applyFont="1" applyFill="1" applyBorder="1" applyAlignment="1">
      <alignment horizontal="center" vertical="top"/>
    </xf>
    <xf numFmtId="49" fontId="42" fillId="7" borderId="28" xfId="0" applyNumberFormat="1" applyFont="1" applyFill="1" applyBorder="1" applyAlignment="1">
      <alignment horizontal="center" vertical="top"/>
    </xf>
    <xf numFmtId="0" fontId="42" fillId="5" borderId="22" xfId="0" applyFont="1" applyFill="1" applyBorder="1" applyAlignment="1">
      <alignment horizontal="left" vertical="top"/>
    </xf>
    <xf numFmtId="0" fontId="29" fillId="5" borderId="51" xfId="0" applyFont="1" applyFill="1" applyBorder="1" applyAlignment="1">
      <alignment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/>
    </xf>
    <xf numFmtId="0" fontId="29" fillId="5" borderId="4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top" wrapText="1"/>
    </xf>
    <xf numFmtId="0" fontId="26" fillId="14" borderId="10" xfId="0" applyFont="1" applyFill="1" applyBorder="1" applyAlignment="1">
      <alignment horizontal="center" vertical="top"/>
    </xf>
    <xf numFmtId="165" fontId="26" fillId="14" borderId="4" xfId="0" applyNumberFormat="1" applyFont="1" applyFill="1" applyBorder="1" applyAlignment="1">
      <alignment horizontal="center" vertical="top"/>
    </xf>
    <xf numFmtId="0" fontId="29" fillId="5" borderId="52" xfId="0" applyFont="1" applyFill="1" applyBorder="1" applyAlignment="1">
      <alignment horizontal="left" vertical="top"/>
    </xf>
    <xf numFmtId="0" fontId="29" fillId="5" borderId="65" xfId="0" applyFont="1" applyFill="1" applyBorder="1" applyAlignment="1">
      <alignment vertical="center" wrapText="1"/>
    </xf>
    <xf numFmtId="0" fontId="29" fillId="5" borderId="65" xfId="0" applyFont="1" applyFill="1" applyBorder="1" applyAlignment="1">
      <alignment horizontal="center" vertical="center" wrapText="1"/>
    </xf>
    <xf numFmtId="0" fontId="29" fillId="5" borderId="65" xfId="0" applyFont="1" applyFill="1" applyBorder="1" applyAlignment="1">
      <alignment horizontal="center" vertical="center"/>
    </xf>
    <xf numFmtId="0" fontId="29" fillId="5" borderId="66" xfId="0" applyFont="1" applyFill="1" applyBorder="1" applyAlignment="1">
      <alignment horizontal="center" vertical="center"/>
    </xf>
    <xf numFmtId="0" fontId="29" fillId="5" borderId="40" xfId="0" applyFont="1" applyFill="1" applyBorder="1" applyAlignment="1">
      <alignment vertical="top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59" xfId="0" applyFont="1" applyFill="1" applyBorder="1" applyAlignment="1">
      <alignment horizontal="center" vertical="top"/>
    </xf>
    <xf numFmtId="0" fontId="29" fillId="5" borderId="37" xfId="0" applyFont="1" applyFill="1" applyBorder="1" applyAlignment="1">
      <alignment horizontal="left" vertical="top" wrapText="1"/>
    </xf>
    <xf numFmtId="0" fontId="29" fillId="5" borderId="61" xfId="0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top"/>
    </xf>
    <xf numFmtId="165" fontId="29" fillId="5" borderId="3" xfId="0" applyNumberFormat="1" applyFont="1" applyFill="1" applyBorder="1" applyAlignment="1">
      <alignment horizontal="center" vertical="top"/>
    </xf>
    <xf numFmtId="165" fontId="29" fillId="5" borderId="68" xfId="0" applyNumberFormat="1" applyFont="1" applyFill="1" applyBorder="1" applyAlignment="1">
      <alignment horizontal="center" vertical="top"/>
    </xf>
    <xf numFmtId="0" fontId="29" fillId="5" borderId="67" xfId="0" applyFont="1" applyFill="1" applyBorder="1" applyAlignment="1">
      <alignment horizontal="left" vertical="top" wrapText="1"/>
    </xf>
    <xf numFmtId="0" fontId="29" fillId="5" borderId="75" xfId="0" applyFont="1" applyFill="1" applyBorder="1" applyAlignment="1">
      <alignment horizontal="center" vertical="center" wrapText="1"/>
    </xf>
    <xf numFmtId="0" fontId="29" fillId="5" borderId="64" xfId="0" applyFont="1" applyFill="1" applyBorder="1" applyAlignment="1">
      <alignment horizontal="center" vertical="top"/>
    </xf>
    <xf numFmtId="0" fontId="29" fillId="5" borderId="63" xfId="0" applyFont="1" applyFill="1" applyBorder="1" applyAlignment="1">
      <alignment horizontal="center" vertical="top"/>
    </xf>
    <xf numFmtId="49" fontId="26" fillId="2" borderId="39" xfId="0" applyNumberFormat="1" applyFont="1" applyFill="1" applyBorder="1" applyAlignment="1">
      <alignment horizontal="center" vertical="top"/>
    </xf>
    <xf numFmtId="49" fontId="26" fillId="7" borderId="29" xfId="0" applyNumberFormat="1" applyFont="1" applyFill="1" applyBorder="1" applyAlignment="1">
      <alignment horizontal="center" vertical="top"/>
    </xf>
    <xf numFmtId="0" fontId="26" fillId="5" borderId="11" xfId="0" applyFont="1" applyFill="1" applyBorder="1" applyAlignment="1">
      <alignment vertical="top"/>
    </xf>
    <xf numFmtId="165" fontId="29" fillId="5" borderId="65" xfId="0" applyNumberFormat="1" applyFont="1" applyFill="1" applyBorder="1" applyAlignment="1">
      <alignment horizontal="center" vertical="center"/>
    </xf>
    <xf numFmtId="165" fontId="29" fillId="5" borderId="66" xfId="0" applyNumberFormat="1" applyFont="1" applyFill="1" applyBorder="1" applyAlignment="1">
      <alignment horizontal="center" vertical="center"/>
    </xf>
    <xf numFmtId="49" fontId="26" fillId="3" borderId="29" xfId="0" applyNumberFormat="1" applyFont="1" applyFill="1" applyBorder="1" applyAlignment="1">
      <alignment horizontal="center" vertical="top"/>
    </xf>
    <xf numFmtId="0" fontId="29" fillId="5" borderId="7" xfId="0" applyFont="1" applyFill="1" applyBorder="1" applyAlignment="1">
      <alignment horizontal="center" vertical="top"/>
    </xf>
    <xf numFmtId="0" fontId="29" fillId="5" borderId="35" xfId="0" applyFont="1" applyFill="1" applyBorder="1" applyAlignment="1">
      <alignment horizontal="center" vertical="center" wrapText="1"/>
    </xf>
    <xf numFmtId="0" fontId="29" fillId="5" borderId="61" xfId="0" applyFont="1" applyFill="1" applyBorder="1" applyAlignment="1">
      <alignment horizontal="center" vertical="center"/>
    </xf>
    <xf numFmtId="9" fontId="29" fillId="5" borderId="35" xfId="0" applyNumberFormat="1" applyFont="1" applyFill="1" applyBorder="1" applyAlignment="1">
      <alignment horizontal="center" vertical="top"/>
    </xf>
    <xf numFmtId="165" fontId="29" fillId="5" borderId="35" xfId="0" applyNumberFormat="1" applyFont="1" applyFill="1" applyBorder="1" applyAlignment="1">
      <alignment horizontal="center" vertical="center"/>
    </xf>
    <xf numFmtId="165" fontId="29" fillId="5" borderId="34" xfId="0" applyNumberFormat="1" applyFont="1" applyFill="1" applyBorder="1" applyAlignment="1">
      <alignment horizontal="center" vertical="center"/>
    </xf>
    <xf numFmtId="49" fontId="26" fillId="3" borderId="21" xfId="0" applyNumberFormat="1" applyFont="1" applyFill="1" applyBorder="1" applyAlignment="1">
      <alignment horizontal="center" vertical="top"/>
    </xf>
    <xf numFmtId="0" fontId="29" fillId="5" borderId="23" xfId="0" applyFont="1" applyFill="1" applyBorder="1" applyAlignment="1">
      <alignment horizontal="left" vertical="top" wrapText="1"/>
    </xf>
    <xf numFmtId="0" fontId="29" fillId="5" borderId="51" xfId="0" applyFont="1" applyFill="1" applyBorder="1" applyAlignment="1">
      <alignment horizontal="center" vertical="center" wrapText="1"/>
    </xf>
    <xf numFmtId="49" fontId="42" fillId="8" borderId="28" xfId="0" applyNumberFormat="1" applyFont="1" applyFill="1" applyBorder="1" applyAlignment="1">
      <alignment horizontal="center" vertical="top" wrapText="1"/>
    </xf>
    <xf numFmtId="0" fontId="29" fillId="0" borderId="65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49" fontId="26" fillId="2" borderId="28" xfId="0" applyNumberFormat="1" applyFont="1" applyFill="1" applyBorder="1" applyAlignment="1">
      <alignment horizontal="center" vertical="top"/>
    </xf>
    <xf numFmtId="49" fontId="42" fillId="2" borderId="29" xfId="0" applyNumberFormat="1" applyFont="1" applyFill="1" applyBorder="1" applyAlignment="1">
      <alignment horizontal="center" vertical="top"/>
    </xf>
    <xf numFmtId="0" fontId="42" fillId="5" borderId="11" xfId="0" applyFont="1" applyFill="1" applyBorder="1" applyAlignment="1">
      <alignment horizontal="left" vertical="top"/>
    </xf>
    <xf numFmtId="165" fontId="29" fillId="5" borderId="65" xfId="0" applyNumberFormat="1" applyFont="1" applyFill="1" applyBorder="1" applyAlignment="1">
      <alignment horizontal="center" vertical="top"/>
    </xf>
    <xf numFmtId="165" fontId="29" fillId="5" borderId="66" xfId="0" applyNumberFormat="1" applyFont="1" applyFill="1" applyBorder="1" applyAlignment="1">
      <alignment horizontal="center" vertical="top"/>
    </xf>
    <xf numFmtId="49" fontId="42" fillId="2" borderId="21" xfId="0" applyNumberFormat="1" applyFont="1" applyFill="1" applyBorder="1" applyAlignment="1">
      <alignment horizontal="center" vertical="top"/>
    </xf>
    <xf numFmtId="0" fontId="29" fillId="5" borderId="14" xfId="0" applyFont="1" applyFill="1" applyBorder="1" applyAlignment="1">
      <alignment horizontal="center" vertical="top"/>
    </xf>
    <xf numFmtId="0" fontId="29" fillId="5" borderId="78" xfId="0" applyFont="1" applyFill="1" applyBorder="1" applyAlignment="1">
      <alignment vertical="center" wrapText="1"/>
    </xf>
    <xf numFmtId="0" fontId="29" fillId="5" borderId="53" xfId="0" applyFont="1" applyFill="1" applyBorder="1" applyAlignment="1">
      <alignment horizontal="center" vertical="top"/>
    </xf>
    <xf numFmtId="0" fontId="29" fillId="0" borderId="78" xfId="0" applyFont="1" applyBorder="1" applyAlignment="1">
      <alignment vertical="center" wrapText="1"/>
    </xf>
    <xf numFmtId="165" fontId="29" fillId="0" borderId="51" xfId="0" applyNumberFormat="1" applyFont="1" applyBorder="1" applyAlignment="1">
      <alignment horizontal="left" vertical="top"/>
    </xf>
    <xf numFmtId="165" fontId="29" fillId="0" borderId="14" xfId="0" applyNumberFormat="1" applyFont="1" applyBorder="1" applyAlignment="1">
      <alignment horizontal="left" vertical="top"/>
    </xf>
    <xf numFmtId="0" fontId="29" fillId="5" borderId="76" xfId="0" applyFont="1" applyFill="1" applyBorder="1" applyAlignment="1">
      <alignment vertical="center" wrapText="1"/>
    </xf>
    <xf numFmtId="0" fontId="29" fillId="5" borderId="19" xfId="0" applyFont="1" applyFill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35" fillId="5" borderId="35" xfId="0" applyFont="1" applyFill="1" applyBorder="1" applyAlignment="1">
      <alignment horizontal="center" vertical="top"/>
    </xf>
    <xf numFmtId="0" fontId="35" fillId="5" borderId="23" xfId="0" applyFont="1" applyFill="1" applyBorder="1" applyAlignment="1">
      <alignment horizontal="left" vertical="top" wrapText="1"/>
    </xf>
    <xf numFmtId="0" fontId="35" fillId="5" borderId="51" xfId="0" applyFont="1" applyFill="1" applyBorder="1" applyAlignment="1">
      <alignment horizontal="center" vertical="top"/>
    </xf>
    <xf numFmtId="0" fontId="35" fillId="5" borderId="14" xfId="0" applyFont="1" applyFill="1" applyBorder="1" applyAlignment="1">
      <alignment horizontal="center" vertical="top"/>
    </xf>
    <xf numFmtId="0" fontId="29" fillId="5" borderId="31" xfId="0" applyFont="1" applyFill="1" applyBorder="1" applyAlignment="1">
      <alignment vertical="center" wrapText="1"/>
    </xf>
    <xf numFmtId="0" fontId="29" fillId="5" borderId="33" xfId="0" applyFont="1" applyFill="1" applyBorder="1" applyAlignment="1">
      <alignment vertical="center" wrapText="1"/>
    </xf>
    <xf numFmtId="49" fontId="26" fillId="2" borderId="29" xfId="0" applyNumberFormat="1" applyFont="1" applyFill="1" applyBorder="1" applyAlignment="1">
      <alignment vertical="top"/>
    </xf>
    <xf numFmtId="49" fontId="26" fillId="2" borderId="9" xfId="0" applyNumberFormat="1" applyFont="1" applyFill="1" applyBorder="1" applyAlignment="1">
      <alignment vertical="top"/>
    </xf>
    <xf numFmtId="0" fontId="29" fillId="5" borderId="58" xfId="0" applyFont="1" applyFill="1" applyBorder="1" applyAlignment="1">
      <alignment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42" xfId="0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vertical="top"/>
    </xf>
    <xf numFmtId="0" fontId="29" fillId="5" borderId="32" xfId="0" applyFont="1" applyFill="1" applyBorder="1" applyAlignment="1">
      <alignment horizontal="left" vertical="top" wrapText="1"/>
    </xf>
    <xf numFmtId="0" fontId="29" fillId="5" borderId="28" xfId="0" applyFont="1" applyFill="1" applyBorder="1" applyAlignment="1">
      <alignment horizontal="center" vertical="top"/>
    </xf>
    <xf numFmtId="165" fontId="29" fillId="5" borderId="28" xfId="0" applyNumberFormat="1" applyFont="1" applyFill="1" applyBorder="1" applyAlignment="1">
      <alignment horizontal="center" vertical="top"/>
    </xf>
    <xf numFmtId="165" fontId="29" fillId="5" borderId="12" xfId="0" applyNumberFormat="1" applyFont="1" applyFill="1" applyBorder="1" applyAlignment="1">
      <alignment horizontal="center" vertical="top"/>
    </xf>
    <xf numFmtId="0" fontId="29" fillId="5" borderId="31" xfId="0" applyFont="1" applyFill="1" applyBorder="1" applyAlignment="1">
      <alignment vertical="top" wrapText="1"/>
    </xf>
    <xf numFmtId="0" fontId="29" fillId="5" borderId="7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165" fontId="29" fillId="5" borderId="21" xfId="0" applyNumberFormat="1" applyFont="1" applyFill="1" applyBorder="1" applyAlignment="1">
      <alignment horizontal="center" vertical="top"/>
    </xf>
    <xf numFmtId="165" fontId="29" fillId="5" borderId="24" xfId="0" applyNumberFormat="1" applyFont="1" applyFill="1" applyBorder="1" applyAlignment="1">
      <alignment horizontal="center" vertical="top"/>
    </xf>
    <xf numFmtId="0" fontId="29" fillId="5" borderId="33" xfId="0" applyFont="1" applyFill="1" applyBorder="1" applyAlignment="1">
      <alignment vertical="top" wrapText="1"/>
    </xf>
    <xf numFmtId="0" fontId="29" fillId="5" borderId="72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top"/>
    </xf>
    <xf numFmtId="165" fontId="26" fillId="14" borderId="21" xfId="0" applyNumberFormat="1" applyFont="1" applyFill="1" applyBorder="1" applyAlignment="1">
      <alignment horizontal="center" vertical="top"/>
    </xf>
    <xf numFmtId="0" fontId="29" fillId="0" borderId="23" xfId="0" applyFont="1" applyBorder="1"/>
    <xf numFmtId="0" fontId="29" fillId="0" borderId="22" xfId="0" applyFont="1" applyBorder="1"/>
    <xf numFmtId="0" fontId="29" fillId="0" borderId="19" xfId="0" applyFont="1" applyBorder="1" applyAlignment="1">
      <alignment horizontal="center" vertical="top"/>
    </xf>
    <xf numFmtId="0" fontId="29" fillId="5" borderId="34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left" vertical="top" wrapText="1"/>
    </xf>
    <xf numFmtId="0" fontId="29" fillId="0" borderId="36" xfId="0" applyFont="1" applyBorder="1" applyAlignment="1">
      <alignment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top"/>
    </xf>
    <xf numFmtId="165" fontId="26" fillId="7" borderId="28" xfId="0" applyNumberFormat="1" applyFont="1" applyFill="1" applyBorder="1" applyAlignment="1">
      <alignment horizontal="center" vertical="top" wrapText="1"/>
    </xf>
    <xf numFmtId="0" fontId="26" fillId="7" borderId="11" xfId="0" applyFont="1" applyFill="1" applyBorder="1" applyAlignment="1">
      <alignment horizontal="left" vertical="top" wrapText="1"/>
    </xf>
    <xf numFmtId="0" fontId="26" fillId="7" borderId="12" xfId="0" applyFont="1" applyFill="1" applyBorder="1" applyAlignment="1">
      <alignment horizontal="left" vertical="top" wrapText="1"/>
    </xf>
    <xf numFmtId="49" fontId="42" fillId="2" borderId="28" xfId="0" applyNumberFormat="1" applyFont="1" applyFill="1" applyBorder="1" applyAlignment="1">
      <alignment horizontal="center" vertical="top"/>
    </xf>
    <xf numFmtId="0" fontId="26" fillId="5" borderId="11" xfId="0" applyFont="1" applyFill="1" applyBorder="1" applyAlignment="1">
      <alignment horizontal="left" vertical="center"/>
    </xf>
    <xf numFmtId="1" fontId="29" fillId="5" borderId="65" xfId="0" applyNumberFormat="1" applyFont="1" applyFill="1" applyBorder="1" applyAlignment="1">
      <alignment horizontal="center" vertical="center"/>
    </xf>
    <xf numFmtId="1" fontId="29" fillId="5" borderId="66" xfId="0" applyNumberFormat="1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vertical="center" wrapText="1"/>
    </xf>
    <xf numFmtId="165" fontId="29" fillId="5" borderId="38" xfId="0" applyNumberFormat="1" applyFont="1" applyFill="1" applyBorder="1" applyAlignment="1">
      <alignment horizontal="center" vertical="top"/>
    </xf>
    <xf numFmtId="0" fontId="29" fillId="5" borderId="38" xfId="0" applyFont="1" applyFill="1" applyBorder="1" applyAlignment="1">
      <alignment vertical="center" wrapText="1"/>
    </xf>
    <xf numFmtId="165" fontId="29" fillId="5" borderId="47" xfId="0" applyNumberFormat="1" applyFont="1" applyFill="1" applyBorder="1" applyAlignment="1">
      <alignment horizontal="center" vertical="top"/>
    </xf>
    <xf numFmtId="0" fontId="29" fillId="5" borderId="9" xfId="0" applyFont="1" applyFill="1" applyBorder="1" applyAlignment="1">
      <alignment horizontal="center" vertical="top"/>
    </xf>
    <xf numFmtId="0" fontId="26" fillId="5" borderId="4" xfId="0" applyFont="1" applyFill="1" applyBorder="1" applyAlignment="1">
      <alignment horizontal="center" vertical="top"/>
    </xf>
    <xf numFmtId="165" fontId="26" fillId="14" borderId="10" xfId="0" applyNumberFormat="1" applyFont="1" applyFill="1" applyBorder="1" applyAlignment="1">
      <alignment horizontal="center" vertical="top"/>
    </xf>
    <xf numFmtId="0" fontId="29" fillId="5" borderId="1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" fontId="29" fillId="5" borderId="65" xfId="0" applyNumberFormat="1" applyFont="1" applyFill="1" applyBorder="1" applyAlignment="1">
      <alignment horizontal="center" vertical="top"/>
    </xf>
    <xf numFmtId="1" fontId="29" fillId="5" borderId="66" xfId="0" applyNumberFormat="1" applyFont="1" applyFill="1" applyBorder="1" applyAlignment="1">
      <alignment horizontal="center" vertical="top"/>
    </xf>
    <xf numFmtId="0" fontId="29" fillId="5" borderId="6" xfId="0" applyFont="1" applyFill="1" applyBorder="1" applyAlignment="1">
      <alignment vertical="center" wrapText="1"/>
    </xf>
    <xf numFmtId="0" fontId="29" fillId="5" borderId="23" xfId="0" applyFont="1" applyFill="1" applyBorder="1" applyAlignment="1">
      <alignment wrapText="1"/>
    </xf>
    <xf numFmtId="49" fontId="35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top"/>
    </xf>
    <xf numFmtId="49" fontId="42" fillId="0" borderId="0" xfId="0" applyNumberFormat="1" applyFont="1" applyAlignment="1">
      <alignment vertical="top" wrapText="1"/>
    </xf>
    <xf numFmtId="0" fontId="27" fillId="0" borderId="15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8" fillId="0" borderId="11" xfId="0" applyFont="1" applyBorder="1"/>
    <xf numFmtId="0" fontId="38" fillId="0" borderId="28" xfId="0" applyFont="1" applyBorder="1" applyAlignment="1">
      <alignment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2" fontId="27" fillId="4" borderId="28" xfId="0" applyNumberFormat="1" applyFont="1" applyFill="1" applyBorder="1" applyAlignment="1">
      <alignment horizontal="center" vertical="top" wrapText="1"/>
    </xf>
    <xf numFmtId="165" fontId="35" fillId="0" borderId="0" xfId="0" applyNumberFormat="1" applyFont="1" applyAlignment="1">
      <alignment vertical="top"/>
    </xf>
    <xf numFmtId="2" fontId="28" fillId="0" borderId="2" xfId="0" applyNumberFormat="1" applyFont="1" applyBorder="1" applyAlignment="1">
      <alignment horizontal="center" vertical="top" wrapText="1"/>
    </xf>
    <xf numFmtId="2" fontId="28" fillId="0" borderId="8" xfId="0" applyNumberFormat="1" applyFont="1" applyBorder="1" applyAlignment="1">
      <alignment horizontal="center" vertical="top" wrapText="1"/>
    </xf>
    <xf numFmtId="2" fontId="28" fillId="0" borderId="30" xfId="0" applyNumberFormat="1" applyFont="1" applyBorder="1" applyAlignment="1">
      <alignment horizontal="center" vertical="top" wrapText="1"/>
    </xf>
    <xf numFmtId="2" fontId="28" fillId="0" borderId="38" xfId="0" applyNumberFormat="1" applyFont="1" applyBorder="1" applyAlignment="1">
      <alignment horizontal="center" vertical="top" wrapText="1"/>
    </xf>
    <xf numFmtId="2" fontId="28" fillId="0" borderId="30" xfId="0" applyNumberFormat="1" applyFont="1" applyBorder="1" applyAlignment="1">
      <alignment vertical="top" wrapText="1"/>
    </xf>
    <xf numFmtId="2" fontId="28" fillId="0" borderId="38" xfId="0" applyNumberFormat="1" applyFont="1" applyBorder="1" applyAlignment="1">
      <alignment vertical="top" wrapText="1"/>
    </xf>
    <xf numFmtId="0" fontId="28" fillId="0" borderId="30" xfId="33" applyFont="1" applyBorder="1" applyAlignment="1">
      <alignment vertical="top" wrapText="1"/>
    </xf>
    <xf numFmtId="0" fontId="28" fillId="0" borderId="38" xfId="33" applyFont="1" applyBorder="1" applyAlignment="1">
      <alignment vertical="top" wrapText="1"/>
    </xf>
    <xf numFmtId="0" fontId="42" fillId="0" borderId="0" xfId="0" applyFont="1" applyAlignment="1">
      <alignment horizontal="right" vertical="top" wrapText="1"/>
    </xf>
    <xf numFmtId="2" fontId="28" fillId="0" borderId="3" xfId="0" applyNumberFormat="1" applyFont="1" applyBorder="1" applyAlignment="1">
      <alignment vertical="top" wrapText="1"/>
    </xf>
    <xf numFmtId="2" fontId="28" fillId="0" borderId="47" xfId="0" applyNumberFormat="1" applyFont="1" applyBorder="1" applyAlignment="1">
      <alignment vertical="top" wrapText="1"/>
    </xf>
    <xf numFmtId="0" fontId="35" fillId="0" borderId="0" xfId="0" applyFont="1"/>
    <xf numFmtId="2" fontId="28" fillId="0" borderId="4" xfId="0" applyNumberFormat="1" applyFont="1" applyBorder="1" applyAlignment="1">
      <alignment vertical="top" wrapText="1"/>
    </xf>
    <xf numFmtId="2" fontId="28" fillId="0" borderId="10" xfId="0" applyNumberFormat="1" applyFont="1" applyBorder="1" applyAlignment="1">
      <alignment vertical="top" wrapText="1"/>
    </xf>
    <xf numFmtId="2" fontId="27" fillId="4" borderId="28" xfId="0" applyNumberFormat="1" applyFont="1" applyFill="1" applyBorder="1" applyAlignment="1">
      <alignment vertical="top" wrapText="1"/>
    </xf>
    <xf numFmtId="2" fontId="27" fillId="4" borderId="12" xfId="0" applyNumberFormat="1" applyFont="1" applyFill="1" applyBorder="1" applyAlignment="1">
      <alignment vertical="top" wrapText="1"/>
    </xf>
    <xf numFmtId="2" fontId="28" fillId="0" borderId="2" xfId="0" applyNumberFormat="1" applyFont="1" applyBorder="1" applyAlignment="1">
      <alignment vertical="top" wrapText="1"/>
    </xf>
    <xf numFmtId="2" fontId="28" fillId="0" borderId="25" xfId="0" applyNumberFormat="1" applyFont="1" applyBorder="1" applyAlignment="1">
      <alignment vertical="top" wrapText="1"/>
    </xf>
    <xf numFmtId="2" fontId="27" fillId="9" borderId="28" xfId="0" applyNumberFormat="1" applyFont="1" applyFill="1" applyBorder="1" applyAlignment="1">
      <alignment vertical="top" wrapText="1"/>
    </xf>
    <xf numFmtId="2" fontId="27" fillId="9" borderId="12" xfId="0" applyNumberFormat="1" applyFont="1" applyFill="1" applyBorder="1" applyAlignment="1">
      <alignment vertical="top" wrapText="1"/>
    </xf>
    <xf numFmtId="0" fontId="29" fillId="8" borderId="11" xfId="0" applyFont="1" applyFill="1" applyBorder="1"/>
    <xf numFmtId="0" fontId="26" fillId="2" borderId="12" xfId="0" applyFont="1" applyFill="1" applyBorder="1" applyAlignment="1">
      <alignment horizontal="left" vertical="top"/>
    </xf>
    <xf numFmtId="0" fontId="26" fillId="0" borderId="43" xfId="0" applyFont="1" applyBorder="1" applyAlignment="1">
      <alignment horizontal="left" vertical="top"/>
    </xf>
    <xf numFmtId="0" fontId="29" fillId="5" borderId="62" xfId="0" applyFont="1" applyFill="1" applyBorder="1" applyAlignment="1">
      <alignment vertical="top" wrapText="1"/>
    </xf>
    <xf numFmtId="0" fontId="26" fillId="0" borderId="24" xfId="0" applyFont="1" applyBorder="1" applyAlignment="1">
      <alignment horizontal="left" vertical="top"/>
    </xf>
    <xf numFmtId="0" fontId="29" fillId="5" borderId="53" xfId="0" applyFont="1" applyFill="1" applyBorder="1" applyAlignment="1">
      <alignment vertical="top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vertical="top" wrapText="1"/>
    </xf>
    <xf numFmtId="0" fontId="29" fillId="7" borderId="12" xfId="0" applyFont="1" applyFill="1" applyBorder="1" applyAlignment="1">
      <alignment vertical="top" wrapText="1"/>
    </xf>
    <xf numFmtId="49" fontId="42" fillId="2" borderId="39" xfId="0" applyNumberFormat="1" applyFont="1" applyFill="1" applyBorder="1" applyAlignment="1">
      <alignment horizontal="center" vertical="top"/>
    </xf>
    <xf numFmtId="49" fontId="42" fillId="7" borderId="9" xfId="0" applyNumberFormat="1" applyFont="1" applyFill="1" applyBorder="1" applyAlignment="1">
      <alignment horizontal="center" vertical="top"/>
    </xf>
    <xf numFmtId="0" fontId="42" fillId="0" borderId="39" xfId="0" applyFont="1" applyBorder="1" applyAlignment="1">
      <alignment vertical="center"/>
    </xf>
    <xf numFmtId="49" fontId="42" fillId="0" borderId="40" xfId="0" applyNumberFormat="1" applyFont="1" applyBorder="1" applyAlignment="1">
      <alignment vertical="top" wrapText="1"/>
    </xf>
    <xf numFmtId="0" fontId="35" fillId="0" borderId="40" xfId="0" applyFont="1" applyBorder="1" applyAlignment="1">
      <alignment vertical="top" wrapText="1"/>
    </xf>
    <xf numFmtId="0" fontId="35" fillId="0" borderId="43" xfId="0" applyFont="1" applyBorder="1" applyAlignment="1">
      <alignment vertical="top" wrapText="1"/>
    </xf>
    <xf numFmtId="0" fontId="29" fillId="5" borderId="15" xfId="0" applyFont="1" applyFill="1" applyBorder="1" applyAlignment="1">
      <alignment vertical="top" wrapText="1"/>
    </xf>
    <xf numFmtId="0" fontId="25" fillId="5" borderId="65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49" fontId="26" fillId="5" borderId="29" xfId="0" applyNumberFormat="1" applyFont="1" applyFill="1" applyBorder="1" applyAlignment="1">
      <alignment horizontal="center" vertical="top" wrapText="1"/>
    </xf>
    <xf numFmtId="165" fontId="29" fillId="10" borderId="2" xfId="0" applyNumberFormat="1" applyFont="1" applyFill="1" applyBorder="1" applyAlignment="1">
      <alignment horizontal="center" vertical="top"/>
    </xf>
    <xf numFmtId="165" fontId="29" fillId="0" borderId="25" xfId="0" applyNumberFormat="1" applyFont="1" applyBorder="1" applyAlignment="1">
      <alignment horizontal="center" vertical="top"/>
    </xf>
    <xf numFmtId="0" fontId="29" fillId="5" borderId="6" xfId="0" applyFont="1" applyFill="1" applyBorder="1" applyAlignment="1">
      <alignment wrapText="1"/>
    </xf>
    <xf numFmtId="165" fontId="29" fillId="5" borderId="17" xfId="0" applyNumberFormat="1" applyFont="1" applyFill="1" applyBorder="1" applyAlignment="1">
      <alignment horizontal="center" vertical="center" wrapText="1"/>
    </xf>
    <xf numFmtId="49" fontId="29" fillId="5" borderId="17" xfId="0" applyNumberFormat="1" applyFont="1" applyFill="1" applyBorder="1" applyAlignment="1">
      <alignment horizontal="center" vertical="center" wrapText="1"/>
    </xf>
    <xf numFmtId="49" fontId="29" fillId="5" borderId="42" xfId="0" applyNumberFormat="1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top" wrapText="1"/>
    </xf>
    <xf numFmtId="0" fontId="26" fillId="11" borderId="22" xfId="0" applyFont="1" applyFill="1" applyBorder="1" applyAlignment="1">
      <alignment horizontal="center" vertical="top"/>
    </xf>
    <xf numFmtId="165" fontId="26" fillId="11" borderId="21" xfId="0" applyNumberFormat="1" applyFont="1" applyFill="1" applyBorder="1" applyAlignment="1">
      <alignment horizontal="center" vertical="top"/>
    </xf>
    <xf numFmtId="0" fontId="29" fillId="5" borderId="53" xfId="0" applyFont="1" applyFill="1" applyBorder="1" applyAlignment="1">
      <alignment horizontal="left" vertical="top"/>
    </xf>
    <xf numFmtId="9" fontId="29" fillId="5" borderId="45" xfId="0" applyNumberFormat="1" applyFont="1" applyFill="1" applyBorder="1" applyAlignment="1">
      <alignment horizontal="center" vertical="top"/>
    </xf>
    <xf numFmtId="0" fontId="29" fillId="5" borderId="49" xfId="0" applyFont="1" applyFill="1" applyBorder="1" applyAlignment="1">
      <alignment horizontal="left" vertical="top" wrapText="1"/>
    </xf>
    <xf numFmtId="165" fontId="29" fillId="5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 wrapText="1"/>
    </xf>
    <xf numFmtId="49" fontId="29" fillId="5" borderId="7" xfId="0" applyNumberFormat="1" applyFont="1" applyFill="1" applyBorder="1" applyAlignment="1">
      <alignment horizontal="center" vertical="center" wrapText="1"/>
    </xf>
    <xf numFmtId="0" fontId="29" fillId="0" borderId="53" xfId="0" applyFont="1" applyBorder="1" applyAlignment="1">
      <alignment horizontal="left" vertical="top"/>
    </xf>
    <xf numFmtId="9" fontId="29" fillId="0" borderId="1" xfId="0" applyNumberFormat="1" applyFont="1" applyBorder="1" applyAlignment="1">
      <alignment horizontal="center" vertical="top"/>
    </xf>
    <xf numFmtId="0" fontId="29" fillId="0" borderId="49" xfId="0" applyFont="1" applyBorder="1" applyAlignment="1">
      <alignment vertical="center" wrapText="1"/>
    </xf>
    <xf numFmtId="165" fontId="29" fillId="10" borderId="5" xfId="0" applyNumberFormat="1" applyFont="1" applyFill="1" applyBorder="1" applyAlignment="1">
      <alignment horizontal="center" vertical="center" wrapText="1"/>
    </xf>
    <xf numFmtId="49" fontId="26" fillId="5" borderId="9" xfId="0" applyNumberFormat="1" applyFont="1" applyFill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/>
    </xf>
    <xf numFmtId="165" fontId="29" fillId="10" borderId="59" xfId="0" applyNumberFormat="1" applyFont="1" applyFill="1" applyBorder="1" applyAlignment="1">
      <alignment horizontal="center" vertical="top"/>
    </xf>
    <xf numFmtId="165" fontId="29" fillId="0" borderId="60" xfId="0" applyNumberFormat="1" applyFont="1" applyBorder="1" applyAlignment="1">
      <alignment horizontal="center" vertical="top"/>
    </xf>
    <xf numFmtId="0" fontId="29" fillId="0" borderId="61" xfId="0" applyFont="1" applyBorder="1" applyAlignment="1">
      <alignment wrapText="1"/>
    </xf>
    <xf numFmtId="165" fontId="29" fillId="10" borderId="35" xfId="0" applyNumberFormat="1" applyFont="1" applyFill="1" applyBorder="1" applyAlignment="1">
      <alignment horizontal="center" vertical="center" wrapText="1"/>
    </xf>
    <xf numFmtId="49" fontId="29" fillId="5" borderId="35" xfId="0" applyNumberFormat="1" applyFont="1" applyFill="1" applyBorder="1" applyAlignment="1">
      <alignment horizontal="center" vertical="center" wrapText="1"/>
    </xf>
    <xf numFmtId="49" fontId="29" fillId="5" borderId="34" xfId="0" applyNumberFormat="1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165" fontId="29" fillId="5" borderId="35" xfId="0" applyNumberFormat="1" applyFont="1" applyFill="1" applyBorder="1" applyAlignment="1">
      <alignment horizontal="center" vertical="center" wrapText="1"/>
    </xf>
    <xf numFmtId="0" fontId="29" fillId="5" borderId="42" xfId="0" applyFont="1" applyFill="1" applyBorder="1" applyAlignment="1">
      <alignment horizontal="center" vertical="center" wrapText="1"/>
    </xf>
    <xf numFmtId="9" fontId="29" fillId="5" borderId="37" xfId="0" applyNumberFormat="1" applyFont="1" applyFill="1" applyBorder="1" applyAlignment="1">
      <alignment vertical="center" wrapText="1"/>
    </xf>
    <xf numFmtId="3" fontId="29" fillId="5" borderId="17" xfId="0" applyNumberFormat="1" applyFont="1" applyFill="1" applyBorder="1" applyAlignment="1">
      <alignment horizontal="center" vertical="center" wrapText="1"/>
    </xf>
    <xf numFmtId="3" fontId="29" fillId="5" borderId="42" xfId="0" applyNumberFormat="1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top"/>
    </xf>
    <xf numFmtId="9" fontId="29" fillId="5" borderId="46" xfId="0" applyNumberFormat="1" applyFont="1" applyFill="1" applyBorder="1" applyAlignment="1">
      <alignment vertical="center" wrapText="1"/>
    </xf>
    <xf numFmtId="0" fontId="29" fillId="5" borderId="37" xfId="0" applyFont="1" applyFill="1" applyBorder="1" applyAlignment="1">
      <alignment wrapText="1"/>
    </xf>
    <xf numFmtId="165" fontId="29" fillId="0" borderId="30" xfId="0" applyNumberFormat="1" applyFont="1" applyBorder="1" applyAlignment="1">
      <alignment horizontal="center" vertical="top"/>
    </xf>
    <xf numFmtId="165" fontId="29" fillId="10" borderId="30" xfId="0" applyNumberFormat="1" applyFont="1" applyFill="1" applyBorder="1" applyAlignment="1">
      <alignment horizontal="center" vertical="top"/>
    </xf>
    <xf numFmtId="165" fontId="29" fillId="0" borderId="41" xfId="0" applyNumberFormat="1" applyFont="1" applyBorder="1" applyAlignment="1">
      <alignment horizontal="center" vertical="top"/>
    </xf>
    <xf numFmtId="49" fontId="29" fillId="5" borderId="37" xfId="0" applyNumberFormat="1" applyFont="1" applyFill="1" applyBorder="1" applyAlignment="1">
      <alignment horizontal="left" vertical="top" wrapText="1"/>
    </xf>
    <xf numFmtId="165" fontId="29" fillId="5" borderId="35" xfId="0" applyNumberFormat="1" applyFont="1" applyFill="1" applyBorder="1" applyAlignment="1">
      <alignment horizontal="left" vertical="center" wrapText="1"/>
    </xf>
    <xf numFmtId="0" fontId="29" fillId="5" borderId="35" xfId="0" applyFont="1" applyFill="1" applyBorder="1" applyAlignment="1">
      <alignment horizontal="left" vertical="top" wrapText="1"/>
    </xf>
    <xf numFmtId="0" fontId="29" fillId="5" borderId="34" xfId="0" applyFont="1" applyFill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/>
    </xf>
    <xf numFmtId="165" fontId="29" fillId="0" borderId="4" xfId="0" applyNumberFormat="1" applyFont="1" applyBorder="1" applyAlignment="1">
      <alignment horizontal="center" vertical="top"/>
    </xf>
    <xf numFmtId="165" fontId="29" fillId="10" borderId="4" xfId="0" applyNumberFormat="1" applyFont="1" applyFill="1" applyBorder="1" applyAlignment="1">
      <alignment horizontal="center" vertical="top"/>
    </xf>
    <xf numFmtId="165" fontId="29" fillId="0" borderId="27" xfId="0" applyNumberFormat="1" applyFont="1" applyBorder="1" applyAlignment="1">
      <alignment horizontal="center" vertical="top"/>
    </xf>
    <xf numFmtId="0" fontId="29" fillId="5" borderId="32" xfId="0" applyFont="1" applyFill="1" applyBorder="1" applyAlignment="1">
      <alignment horizontal="left" wrapText="1"/>
    </xf>
    <xf numFmtId="0" fontId="29" fillId="5" borderId="1" xfId="0" applyFont="1" applyFill="1" applyBorder="1" applyAlignment="1">
      <alignment horizontal="left" vertical="center" wrapText="1"/>
    </xf>
    <xf numFmtId="0" fontId="29" fillId="0" borderId="15" xfId="0" applyFont="1" applyBorder="1"/>
    <xf numFmtId="0" fontId="29" fillId="0" borderId="11" xfId="0" applyFont="1" applyBorder="1"/>
    <xf numFmtId="9" fontId="29" fillId="0" borderId="65" xfId="0" applyNumberFormat="1" applyFont="1" applyBorder="1" applyAlignment="1">
      <alignment horizontal="center" vertical="top"/>
    </xf>
    <xf numFmtId="9" fontId="29" fillId="0" borderId="66" xfId="0" applyNumberFormat="1" applyFont="1" applyBorder="1" applyAlignment="1">
      <alignment horizontal="center" vertical="top"/>
    </xf>
    <xf numFmtId="0" fontId="29" fillId="5" borderId="71" xfId="0" applyFont="1" applyFill="1" applyBorder="1" applyAlignment="1">
      <alignment vertical="top" wrapText="1"/>
    </xf>
    <xf numFmtId="9" fontId="29" fillId="5" borderId="37" xfId="0" applyNumberFormat="1" applyFont="1" applyFill="1" applyBorder="1" applyAlignment="1">
      <alignment horizontal="left" vertical="top" wrapText="1"/>
    </xf>
    <xf numFmtId="0" fontId="29" fillId="5" borderId="37" xfId="0" applyFont="1" applyFill="1" applyBorder="1" applyAlignment="1">
      <alignment vertical="top" wrapText="1"/>
    </xf>
    <xf numFmtId="165" fontId="29" fillId="5" borderId="56" xfId="0" applyNumberFormat="1" applyFont="1" applyFill="1" applyBorder="1" applyAlignment="1">
      <alignment horizontal="center" vertical="center" wrapText="1"/>
    </xf>
    <xf numFmtId="165" fontId="29" fillId="5" borderId="35" xfId="0" applyNumberFormat="1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left" vertical="center" wrapText="1"/>
    </xf>
    <xf numFmtId="0" fontId="29" fillId="5" borderId="34" xfId="0" applyFont="1" applyFill="1" applyBorder="1" applyAlignment="1">
      <alignment horizontal="left" vertical="center" wrapText="1"/>
    </xf>
    <xf numFmtId="0" fontId="29" fillId="5" borderId="62" xfId="0" applyFont="1" applyFill="1" applyBorder="1" applyAlignment="1">
      <alignment horizontal="left" vertical="top" wrapText="1"/>
    </xf>
    <xf numFmtId="0" fontId="29" fillId="5" borderId="17" xfId="0" applyFont="1" applyFill="1" applyBorder="1" applyAlignment="1">
      <alignment horizontal="left" vertical="top" wrapText="1"/>
    </xf>
    <xf numFmtId="0" fontId="26" fillId="11" borderId="10" xfId="0" applyFont="1" applyFill="1" applyBorder="1" applyAlignment="1">
      <alignment horizontal="center" vertical="top"/>
    </xf>
    <xf numFmtId="165" fontId="26" fillId="11" borderId="4" xfId="0" applyNumberFormat="1" applyFont="1" applyFill="1" applyBorder="1" applyAlignment="1">
      <alignment horizontal="center" vertical="top"/>
    </xf>
    <xf numFmtId="0" fontId="29" fillId="0" borderId="32" xfId="0" applyFont="1" applyBorder="1"/>
    <xf numFmtId="0" fontId="29" fillId="0" borderId="10" xfId="0" applyFont="1" applyBorder="1"/>
    <xf numFmtId="49" fontId="29" fillId="5" borderId="6" xfId="0" applyNumberFormat="1" applyFont="1" applyFill="1" applyBorder="1" applyAlignment="1">
      <alignment horizontal="left" vertical="top" wrapText="1"/>
    </xf>
    <xf numFmtId="165" fontId="29" fillId="5" borderId="5" xfId="0" applyNumberFormat="1" applyFont="1" applyFill="1" applyBorder="1" applyAlignment="1">
      <alignment horizontal="left" vertical="center" wrapText="1"/>
    </xf>
    <xf numFmtId="49" fontId="29" fillId="5" borderId="35" xfId="0" applyNumberFormat="1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left" wrapText="1"/>
    </xf>
    <xf numFmtId="0" fontId="29" fillId="0" borderId="41" xfId="0" applyFont="1" applyBorder="1"/>
    <xf numFmtId="165" fontId="29" fillId="5" borderId="17" xfId="0" applyNumberFormat="1" applyFont="1" applyFill="1" applyBorder="1" applyAlignment="1">
      <alignment horizontal="left" vertical="center" wrapText="1"/>
    </xf>
    <xf numFmtId="165" fontId="29" fillId="0" borderId="3" xfId="0" applyNumberFormat="1" applyFont="1" applyBorder="1" applyAlignment="1">
      <alignment horizontal="center" vertical="top"/>
    </xf>
    <xf numFmtId="165" fontId="29" fillId="10" borderId="3" xfId="0" applyNumberFormat="1" applyFont="1" applyFill="1" applyBorder="1" applyAlignment="1">
      <alignment horizontal="center" vertical="top"/>
    </xf>
    <xf numFmtId="0" fontId="29" fillId="5" borderId="37" xfId="0" applyFont="1" applyFill="1" applyBorder="1" applyAlignment="1">
      <alignment horizontal="left" wrapText="1"/>
    </xf>
    <xf numFmtId="165" fontId="29" fillId="5" borderId="56" xfId="0" applyNumberFormat="1" applyFont="1" applyFill="1" applyBorder="1" applyAlignment="1">
      <alignment horizontal="left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left" wrapText="1"/>
    </xf>
    <xf numFmtId="0" fontId="29" fillId="0" borderId="1" xfId="0" applyFont="1" applyBorder="1"/>
    <xf numFmtId="49" fontId="29" fillId="5" borderId="55" xfId="9" applyNumberFormat="1" applyFont="1" applyFill="1" applyBorder="1" applyAlignment="1">
      <alignment horizontal="left" vertical="top" wrapText="1"/>
    </xf>
    <xf numFmtId="165" fontId="29" fillId="5" borderId="33" xfId="0" applyNumberFormat="1" applyFont="1" applyFill="1" applyBorder="1" applyAlignment="1">
      <alignment horizontal="left" vertical="top" wrapText="1"/>
    </xf>
    <xf numFmtId="0" fontId="29" fillId="0" borderId="41" xfId="0" applyFont="1" applyBorder="1" applyAlignment="1">
      <alignment horizontal="center" vertical="top"/>
    </xf>
    <xf numFmtId="0" fontId="29" fillId="5" borderId="61" xfId="0" applyFont="1" applyFill="1" applyBorder="1" applyAlignment="1">
      <alignment horizontal="center" vertical="top" wrapText="1"/>
    </xf>
    <xf numFmtId="0" fontId="29" fillId="5" borderId="37" xfId="0" applyFont="1" applyFill="1" applyBorder="1" applyAlignment="1">
      <alignment vertical="center" wrapText="1"/>
    </xf>
    <xf numFmtId="0" fontId="29" fillId="0" borderId="30" xfId="0" applyFont="1" applyBorder="1" applyAlignment="1">
      <alignment vertical="top"/>
    </xf>
    <xf numFmtId="165" fontId="29" fillId="0" borderId="30" xfId="0" applyNumberFormat="1" applyFont="1" applyBorder="1" applyAlignment="1">
      <alignment vertical="top"/>
    </xf>
    <xf numFmtId="165" fontId="29" fillId="10" borderId="30" xfId="0" applyNumberFormat="1" applyFont="1" applyFill="1" applyBorder="1" applyAlignment="1">
      <alignment vertical="top"/>
    </xf>
    <xf numFmtId="0" fontId="29" fillId="0" borderId="59" xfId="0" applyFont="1" applyBorder="1" applyAlignment="1">
      <alignment vertical="top"/>
    </xf>
    <xf numFmtId="165" fontId="29" fillId="0" borderId="59" xfId="0" applyNumberFormat="1" applyFont="1" applyBorder="1" applyAlignment="1">
      <alignment vertical="top"/>
    </xf>
    <xf numFmtId="165" fontId="29" fillId="10" borderId="59" xfId="0" applyNumberFormat="1" applyFont="1" applyFill="1" applyBorder="1" applyAlignment="1">
      <alignment vertical="top"/>
    </xf>
    <xf numFmtId="0" fontId="29" fillId="5" borderId="35" xfId="0" applyFont="1" applyFill="1" applyBorder="1" applyAlignment="1">
      <alignment vertical="top" wrapText="1"/>
    </xf>
    <xf numFmtId="49" fontId="29" fillId="5" borderId="37" xfId="0" applyNumberFormat="1" applyFont="1" applyFill="1" applyBorder="1" applyAlignment="1">
      <alignment vertical="top" wrapText="1"/>
    </xf>
    <xf numFmtId="165" fontId="29" fillId="5" borderId="35" xfId="0" applyNumberFormat="1" applyFont="1" applyFill="1" applyBorder="1" applyAlignment="1">
      <alignment vertical="top" wrapText="1"/>
    </xf>
    <xf numFmtId="49" fontId="29" fillId="0" borderId="4" xfId="0" applyNumberFormat="1" applyFont="1" applyBorder="1" applyAlignment="1">
      <alignment vertical="top"/>
    </xf>
    <xf numFmtId="0" fontId="29" fillId="0" borderId="52" xfId="0" applyFont="1" applyBorder="1"/>
    <xf numFmtId="9" fontId="29" fillId="0" borderId="51" xfId="0" applyNumberFormat="1" applyFont="1" applyBorder="1" applyAlignment="1">
      <alignment horizontal="center" vertical="top"/>
    </xf>
    <xf numFmtId="9" fontId="29" fillId="0" borderId="14" xfId="0" applyNumberFormat="1" applyFont="1" applyBorder="1" applyAlignment="1">
      <alignment horizontal="center" vertical="top"/>
    </xf>
    <xf numFmtId="165" fontId="29" fillId="5" borderId="38" xfId="0" applyNumberFormat="1" applyFont="1" applyFill="1" applyBorder="1" applyAlignment="1">
      <alignment horizontal="left" vertical="center" wrapText="1"/>
    </xf>
    <xf numFmtId="0" fontId="29" fillId="5" borderId="61" xfId="0" applyFont="1" applyFill="1" applyBorder="1" applyAlignment="1">
      <alignment horizontal="left" vertical="center" wrapText="1"/>
    </xf>
    <xf numFmtId="0" fontId="29" fillId="5" borderId="61" xfId="0" applyFont="1" applyFill="1" applyBorder="1" applyAlignment="1">
      <alignment horizontal="left" vertical="top" wrapText="1"/>
    </xf>
    <xf numFmtId="49" fontId="26" fillId="3" borderId="21" xfId="0" applyNumberFormat="1" applyFont="1" applyFill="1" applyBorder="1" applyAlignment="1">
      <alignment vertical="top"/>
    </xf>
    <xf numFmtId="49" fontId="26" fillId="5" borderId="21" xfId="0" applyNumberFormat="1" applyFont="1" applyFill="1" applyBorder="1" applyAlignment="1">
      <alignment vertical="top" wrapText="1"/>
    </xf>
    <xf numFmtId="49" fontId="29" fillId="0" borderId="21" xfId="0" applyNumberFormat="1" applyFont="1" applyBorder="1" applyAlignment="1">
      <alignment vertical="top"/>
    </xf>
    <xf numFmtId="49" fontId="29" fillId="0" borderId="6" xfId="0" applyNumberFormat="1" applyFont="1" applyBorder="1" applyAlignment="1">
      <alignment horizontal="left" vertical="top" wrapText="1"/>
    </xf>
    <xf numFmtId="165" fontId="29" fillId="0" borderId="5" xfId="0" applyNumberFormat="1" applyFont="1" applyBorder="1" applyAlignment="1">
      <alignment horizontal="left" vertical="center" wrapText="1"/>
    </xf>
    <xf numFmtId="49" fontId="29" fillId="0" borderId="37" xfId="0" applyNumberFormat="1" applyFont="1" applyBorder="1" applyAlignment="1">
      <alignment horizontal="left" vertical="top" wrapText="1"/>
    </xf>
    <xf numFmtId="165" fontId="29" fillId="0" borderId="35" xfId="0" applyNumberFormat="1" applyFont="1" applyBorder="1" applyAlignment="1">
      <alignment horizontal="left" vertical="center" wrapText="1"/>
    </xf>
    <xf numFmtId="49" fontId="29" fillId="0" borderId="46" xfId="0" applyNumberFormat="1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top" wrapText="1"/>
    </xf>
    <xf numFmtId="165" fontId="29" fillId="0" borderId="17" xfId="0" applyNumberFormat="1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top" wrapText="1"/>
    </xf>
    <xf numFmtId="165" fontId="29" fillId="0" borderId="56" xfId="0" applyNumberFormat="1" applyFont="1" applyBorder="1" applyAlignment="1">
      <alignment horizontal="left" vertical="center" wrapText="1"/>
    </xf>
    <xf numFmtId="165" fontId="29" fillId="0" borderId="35" xfId="0" applyNumberFormat="1" applyFont="1" applyBorder="1" applyAlignment="1">
      <alignment horizontal="left" vertical="top" wrapText="1"/>
    </xf>
    <xf numFmtId="0" fontId="29" fillId="5" borderId="21" xfId="0" applyFont="1" applyFill="1" applyBorder="1" applyAlignment="1">
      <alignment vertical="top" wrapText="1"/>
    </xf>
    <xf numFmtId="49" fontId="26" fillId="2" borderId="23" xfId="0" applyNumberFormat="1" applyFont="1" applyFill="1" applyBorder="1" applyAlignment="1">
      <alignment horizontal="center" vertical="top"/>
    </xf>
    <xf numFmtId="0" fontId="29" fillId="7" borderId="23" xfId="0" applyFont="1" applyFill="1" applyBorder="1" applyAlignment="1">
      <alignment horizontal="center" vertical="top" wrapText="1"/>
    </xf>
    <xf numFmtId="0" fontId="29" fillId="7" borderId="22" xfId="0" applyFont="1" applyFill="1" applyBorder="1" applyAlignment="1">
      <alignment horizontal="center" vertical="top" wrapText="1"/>
    </xf>
    <xf numFmtId="0" fontId="26" fillId="7" borderId="21" xfId="0" applyFont="1" applyFill="1" applyBorder="1" applyAlignment="1">
      <alignment horizontal="center" vertical="top"/>
    </xf>
    <xf numFmtId="165" fontId="26" fillId="7" borderId="21" xfId="0" applyNumberFormat="1" applyFont="1" applyFill="1" applyBorder="1" applyAlignment="1">
      <alignment horizontal="center" vertical="top"/>
    </xf>
    <xf numFmtId="0" fontId="29" fillId="7" borderId="23" xfId="0" applyFont="1" applyFill="1" applyBorder="1" applyAlignment="1">
      <alignment horizontal="left" vertical="top"/>
    </xf>
    <xf numFmtId="0" fontId="29" fillId="7" borderId="22" xfId="0" applyFont="1" applyFill="1" applyBorder="1" applyAlignment="1">
      <alignment horizontal="left" vertical="top"/>
    </xf>
    <xf numFmtId="9" fontId="29" fillId="7" borderId="22" xfId="0" applyNumberFormat="1" applyFont="1" applyFill="1" applyBorder="1" applyAlignment="1">
      <alignment horizontal="center" vertical="top"/>
    </xf>
    <xf numFmtId="9" fontId="29" fillId="7" borderId="24" xfId="0" applyNumberFormat="1" applyFont="1" applyFill="1" applyBorder="1" applyAlignment="1">
      <alignment horizontal="center" vertical="top"/>
    </xf>
    <xf numFmtId="49" fontId="26" fillId="3" borderId="28" xfId="0" applyNumberFormat="1" applyFont="1" applyFill="1" applyBorder="1" applyAlignment="1">
      <alignment horizontal="center" vertical="top"/>
    </xf>
    <xf numFmtId="0" fontId="26" fillId="7" borderId="15" xfId="0" applyFont="1" applyFill="1" applyBorder="1" applyAlignment="1">
      <alignment vertical="top"/>
    </xf>
    <xf numFmtId="49" fontId="26" fillId="7" borderId="11" xfId="0" applyNumberFormat="1" applyFont="1" applyFill="1" applyBorder="1" applyAlignment="1">
      <alignment vertical="top" wrapText="1"/>
    </xf>
    <xf numFmtId="0" fontId="26" fillId="7" borderId="11" xfId="0" applyFont="1" applyFill="1" applyBorder="1" applyAlignment="1">
      <alignment vertical="top" wrapText="1"/>
    </xf>
    <xf numFmtId="0" fontId="26" fillId="7" borderId="40" xfId="0" applyFont="1" applyFill="1" applyBorder="1" applyAlignment="1">
      <alignment vertical="top" wrapText="1"/>
    </xf>
    <xf numFmtId="0" fontId="26" fillId="7" borderId="43" xfId="0" applyFont="1" applyFill="1" applyBorder="1" applyAlignment="1">
      <alignment vertical="top" wrapText="1"/>
    </xf>
    <xf numFmtId="49" fontId="26" fillId="0" borderId="11" xfId="0" applyNumberFormat="1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0" fontId="29" fillId="0" borderId="15" xfId="0" applyFont="1" applyBorder="1" applyAlignment="1">
      <alignment wrapText="1"/>
    </xf>
    <xf numFmtId="0" fontId="29" fillId="5" borderId="66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center" vertical="center" wrapText="1"/>
    </xf>
    <xf numFmtId="0" fontId="26" fillId="11" borderId="32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center" vertical="center" wrapText="1"/>
    </xf>
    <xf numFmtId="0" fontId="29" fillId="5" borderId="1" xfId="0" applyFont="1" applyFill="1" applyBorder="1"/>
    <xf numFmtId="0" fontId="29" fillId="0" borderId="0" xfId="0" applyFont="1" applyAlignment="1">
      <alignment vertical="top" wrapText="1"/>
    </xf>
    <xf numFmtId="165" fontId="29" fillId="10" borderId="17" xfId="0" applyNumberFormat="1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left" vertical="top"/>
    </xf>
    <xf numFmtId="0" fontId="29" fillId="0" borderId="53" xfId="0" applyFont="1" applyBorder="1" applyAlignment="1">
      <alignment horizontal="center" vertical="top"/>
    </xf>
    <xf numFmtId="49" fontId="29" fillId="5" borderId="6" xfId="0" applyNumberFormat="1" applyFont="1" applyFill="1" applyBorder="1" applyAlignment="1">
      <alignment horizontal="left" vertical="top"/>
    </xf>
    <xf numFmtId="165" fontId="29" fillId="5" borderId="5" xfId="0" applyNumberFormat="1" applyFont="1" applyFill="1" applyBorder="1" applyAlignment="1">
      <alignment horizontal="left" vertical="top" wrapText="1"/>
    </xf>
    <xf numFmtId="0" fontId="29" fillId="5" borderId="37" xfId="0" applyFont="1" applyFill="1" applyBorder="1" applyAlignment="1">
      <alignment horizontal="left"/>
    </xf>
    <xf numFmtId="0" fontId="29" fillId="5" borderId="71" xfId="0" applyFont="1" applyFill="1" applyBorder="1" applyAlignment="1">
      <alignment horizontal="left" vertical="top" wrapText="1"/>
    </xf>
    <xf numFmtId="0" fontId="29" fillId="0" borderId="30" xfId="0" applyFont="1" applyBorder="1"/>
    <xf numFmtId="0" fontId="29" fillId="0" borderId="53" xfId="0" applyFont="1" applyBorder="1"/>
    <xf numFmtId="49" fontId="29" fillId="5" borderId="6" xfId="0" applyNumberFormat="1" applyFont="1" applyFill="1" applyBorder="1" applyAlignment="1">
      <alignment vertical="top"/>
    </xf>
    <xf numFmtId="165" fontId="29" fillId="5" borderId="5" xfId="0" applyNumberFormat="1" applyFont="1" applyFill="1" applyBorder="1" applyAlignment="1">
      <alignment vertical="top" wrapText="1"/>
    </xf>
    <xf numFmtId="0" fontId="29" fillId="5" borderId="37" xfId="0" applyFont="1" applyFill="1" applyBorder="1"/>
    <xf numFmtId="49" fontId="29" fillId="5" borderId="37" xfId="0" applyNumberFormat="1" applyFont="1" applyFill="1" applyBorder="1" applyAlignment="1">
      <alignment vertical="top"/>
    </xf>
    <xf numFmtId="165" fontId="29" fillId="5" borderId="17" xfId="0" applyNumberFormat="1" applyFont="1" applyFill="1" applyBorder="1" applyAlignment="1">
      <alignment vertical="center" wrapText="1"/>
    </xf>
    <xf numFmtId="165" fontId="29" fillId="5" borderId="56" xfId="0" applyNumberFormat="1" applyFont="1" applyFill="1" applyBorder="1" applyAlignment="1">
      <alignment vertical="center" wrapText="1"/>
    </xf>
    <xf numFmtId="0" fontId="26" fillId="7" borderId="28" xfId="0" applyFont="1" applyFill="1" applyBorder="1" applyAlignment="1">
      <alignment horizontal="center" vertical="top"/>
    </xf>
    <xf numFmtId="165" fontId="26" fillId="7" borderId="28" xfId="0" applyNumberFormat="1" applyFont="1" applyFill="1" applyBorder="1" applyAlignment="1">
      <alignment horizontal="center" vertical="top"/>
    </xf>
    <xf numFmtId="0" fontId="26" fillId="7" borderId="15" xfId="0" applyFont="1" applyFill="1" applyBorder="1"/>
    <xf numFmtId="0" fontId="26" fillId="7" borderId="12" xfId="0" applyFont="1" applyFill="1" applyBorder="1" applyAlignment="1">
      <alignment vertical="top" wrapText="1"/>
    </xf>
    <xf numFmtId="0" fontId="26" fillId="0" borderId="15" xfId="0" applyFont="1" applyBorder="1"/>
    <xf numFmtId="0" fontId="29" fillId="5" borderId="35" xfId="0" applyFont="1" applyFill="1" applyBorder="1" applyAlignment="1">
      <alignment wrapText="1"/>
    </xf>
    <xf numFmtId="0" fontId="29" fillId="5" borderId="1" xfId="0" applyFont="1" applyFill="1" applyBorder="1" applyAlignment="1">
      <alignment horizontal="left" vertical="top"/>
    </xf>
    <xf numFmtId="0" fontId="29" fillId="5" borderId="0" xfId="0" applyFont="1" applyFill="1" applyAlignment="1">
      <alignment wrapText="1"/>
    </xf>
    <xf numFmtId="165" fontId="29" fillId="10" borderId="37" xfId="0" applyNumberFormat="1" applyFont="1" applyFill="1" applyBorder="1" applyAlignment="1">
      <alignment horizontal="left" vertical="top" wrapText="1"/>
    </xf>
    <xf numFmtId="165" fontId="29" fillId="5" borderId="61" xfId="0" applyNumberFormat="1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left" vertical="top" wrapText="1"/>
    </xf>
    <xf numFmtId="2" fontId="26" fillId="4" borderId="28" xfId="0" applyNumberFormat="1" applyFont="1" applyFill="1" applyBorder="1" applyAlignment="1">
      <alignment horizontal="center" vertical="top" wrapText="1"/>
    </xf>
    <xf numFmtId="2" fontId="26" fillId="4" borderId="15" xfId="0" applyNumberFormat="1" applyFont="1" applyFill="1" applyBorder="1" applyAlignment="1">
      <alignment horizontal="center" vertical="top" wrapText="1"/>
    </xf>
    <xf numFmtId="2" fontId="29" fillId="0" borderId="8" xfId="0" applyNumberFormat="1" applyFont="1" applyBorder="1" applyAlignment="1">
      <alignment horizontal="center" vertical="top" wrapText="1"/>
    </xf>
    <xf numFmtId="2" fontId="29" fillId="0" borderId="0" xfId="0" applyNumberFormat="1" applyFont="1" applyAlignment="1">
      <alignment vertical="top"/>
    </xf>
    <xf numFmtId="2" fontId="29" fillId="0" borderId="30" xfId="0" applyNumberFormat="1" applyFont="1" applyBorder="1" applyAlignment="1">
      <alignment vertical="top" wrapText="1"/>
    </xf>
    <xf numFmtId="2" fontId="29" fillId="0" borderId="38" xfId="0" applyNumberFormat="1" applyFont="1" applyBorder="1" applyAlignment="1">
      <alignment vertical="top" wrapText="1"/>
    </xf>
    <xf numFmtId="0" fontId="29" fillId="0" borderId="30" xfId="33" applyFont="1" applyBorder="1" applyAlignment="1">
      <alignment vertical="top" wrapText="1"/>
    </xf>
    <xf numFmtId="0" fontId="29" fillId="0" borderId="38" xfId="33" applyFont="1" applyBorder="1" applyAlignment="1">
      <alignment vertical="top" wrapText="1"/>
    </xf>
    <xf numFmtId="0" fontId="29" fillId="0" borderId="59" xfId="33" applyFont="1" applyBorder="1" applyAlignment="1">
      <alignment vertical="top" wrapText="1"/>
    </xf>
    <xf numFmtId="0" fontId="29" fillId="0" borderId="36" xfId="0" applyFont="1" applyBorder="1"/>
    <xf numFmtId="0" fontId="29" fillId="0" borderId="0" xfId="0" applyFont="1"/>
    <xf numFmtId="0" fontId="29" fillId="0" borderId="26" xfId="0" applyFont="1" applyBorder="1"/>
    <xf numFmtId="2" fontId="29" fillId="0" borderId="3" xfId="0" applyNumberFormat="1" applyFont="1" applyBorder="1" applyAlignment="1">
      <alignment vertical="top" wrapText="1"/>
    </xf>
    <xf numFmtId="2" fontId="29" fillId="0" borderId="47" xfId="0" applyNumberFormat="1" applyFont="1" applyBorder="1" applyAlignment="1">
      <alignment vertical="top" wrapText="1"/>
    </xf>
    <xf numFmtId="2" fontId="29" fillId="0" borderId="2" xfId="0" applyNumberFormat="1" applyFont="1" applyBorder="1" applyAlignment="1">
      <alignment vertical="top" wrapText="1"/>
    </xf>
    <xf numFmtId="2" fontId="29" fillId="0" borderId="31" xfId="0" applyNumberFormat="1" applyFont="1" applyBorder="1" applyAlignment="1">
      <alignment vertical="top" wrapText="1"/>
    </xf>
    <xf numFmtId="2" fontId="29" fillId="0" borderId="28" xfId="0" applyNumberFormat="1" applyFont="1" applyBorder="1" applyAlignment="1">
      <alignment vertical="top" wrapText="1"/>
    </xf>
    <xf numFmtId="2" fontId="26" fillId="9" borderId="28" xfId="0" applyNumberFormat="1" applyFont="1" applyFill="1" applyBorder="1" applyAlignment="1">
      <alignment vertical="top" wrapText="1"/>
    </xf>
    <xf numFmtId="2" fontId="26" fillId="9" borderId="12" xfId="0" applyNumberFormat="1" applyFont="1" applyFill="1" applyBorder="1" applyAlignment="1">
      <alignment vertical="top" wrapText="1"/>
    </xf>
    <xf numFmtId="2" fontId="29" fillId="0" borderId="3" xfId="0" applyNumberFormat="1" applyFont="1" applyBorder="1" applyAlignment="1">
      <alignment horizontal="center" vertical="top" wrapText="1"/>
    </xf>
    <xf numFmtId="2" fontId="28" fillId="0" borderId="59" xfId="0" applyNumberFormat="1" applyFont="1" applyBorder="1" applyAlignment="1">
      <alignment horizontal="center" vertical="top" wrapText="1"/>
    </xf>
    <xf numFmtId="2" fontId="28" fillId="0" borderId="70" xfId="0" applyNumberFormat="1" applyFont="1" applyBorder="1" applyAlignment="1">
      <alignment horizontal="center" vertical="top" wrapText="1"/>
    </xf>
    <xf numFmtId="2" fontId="25" fillId="0" borderId="59" xfId="0" applyNumberFormat="1" applyFont="1" applyBorder="1" applyAlignment="1">
      <alignment horizontal="center" vertical="top" wrapText="1"/>
    </xf>
    <xf numFmtId="2" fontId="25" fillId="0" borderId="70" xfId="0" applyNumberFormat="1" applyFont="1" applyBorder="1" applyAlignment="1">
      <alignment horizontal="center" vertical="top" wrapText="1"/>
    </xf>
    <xf numFmtId="2" fontId="29" fillId="0" borderId="22" xfId="0" applyNumberFormat="1" applyFont="1" applyBorder="1" applyAlignment="1">
      <alignment horizontal="center" vertical="top" wrapText="1"/>
    </xf>
    <xf numFmtId="165" fontId="14" fillId="5" borderId="51" xfId="0" applyNumberFormat="1" applyFont="1" applyFill="1" applyBorder="1" applyAlignment="1">
      <alignment horizontal="center" vertical="top"/>
    </xf>
    <xf numFmtId="0" fontId="76" fillId="5" borderId="0" xfId="0" applyFont="1" applyFill="1" applyAlignment="1">
      <alignment horizontal="center" vertical="top"/>
    </xf>
    <xf numFmtId="2" fontId="25" fillId="0" borderId="21" xfId="0" applyNumberFormat="1" applyFont="1" applyBorder="1" applyAlignment="1">
      <alignment horizontal="center" vertical="top" wrapText="1"/>
    </xf>
    <xf numFmtId="2" fontId="25" fillId="0" borderId="22" xfId="0" applyNumberFormat="1" applyFont="1" applyBorder="1" applyAlignment="1">
      <alignment horizontal="center" vertical="top" wrapText="1"/>
    </xf>
    <xf numFmtId="2" fontId="25" fillId="0" borderId="15" xfId="0" applyNumberFormat="1" applyFont="1" applyBorder="1" applyAlignment="1">
      <alignment vertical="top" wrapText="1"/>
    </xf>
    <xf numFmtId="0" fontId="76" fillId="5" borderId="2" xfId="0" applyFont="1" applyFill="1" applyBorder="1" applyAlignment="1">
      <alignment horizontal="center" vertical="top"/>
    </xf>
    <xf numFmtId="165" fontId="76" fillId="5" borderId="2" xfId="0" applyNumberFormat="1" applyFont="1" applyFill="1" applyBorder="1" applyAlignment="1">
      <alignment horizontal="center" vertical="top"/>
    </xf>
    <xf numFmtId="2" fontId="80" fillId="0" borderId="2" xfId="0" applyNumberFormat="1" applyFont="1" applyBorder="1" applyAlignment="1">
      <alignment horizontal="center" vertical="top" wrapText="1"/>
    </xf>
    <xf numFmtId="165" fontId="14" fillId="0" borderId="14" xfId="0" applyNumberFormat="1" applyFont="1" applyBorder="1" applyAlignment="1">
      <alignment horizontal="center" vertical="top"/>
    </xf>
    <xf numFmtId="0" fontId="76" fillId="0" borderId="59" xfId="0" applyFont="1" applyBorder="1" applyAlignment="1">
      <alignment horizontal="center" vertical="top"/>
    </xf>
    <xf numFmtId="165" fontId="76" fillId="0" borderId="59" xfId="0" applyNumberFormat="1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top"/>
    </xf>
    <xf numFmtId="165" fontId="76" fillId="0" borderId="2" xfId="0" applyNumberFormat="1" applyFont="1" applyBorder="1" applyAlignment="1">
      <alignment horizontal="center" vertical="top"/>
    </xf>
    <xf numFmtId="0" fontId="76" fillId="0" borderId="2" xfId="0" applyFont="1" applyBorder="1" applyAlignment="1">
      <alignment horizontal="center" vertical="center"/>
    </xf>
    <xf numFmtId="165" fontId="76" fillId="0" borderId="2" xfId="0" applyNumberFormat="1" applyFont="1" applyBorder="1" applyAlignment="1">
      <alignment horizontal="center" vertical="center"/>
    </xf>
    <xf numFmtId="2" fontId="82" fillId="0" borderId="2" xfId="0" applyNumberFormat="1" applyFont="1" applyBorder="1" applyAlignment="1">
      <alignment horizontal="center" vertical="top" wrapText="1"/>
    </xf>
    <xf numFmtId="165" fontId="81" fillId="0" borderId="2" xfId="0" applyNumberFormat="1" applyFont="1" applyBorder="1" applyAlignment="1">
      <alignment horizontal="center" vertical="top" wrapText="1"/>
    </xf>
    <xf numFmtId="165" fontId="83" fillId="0" borderId="0" xfId="0" applyNumberFormat="1" applyFont="1"/>
    <xf numFmtId="165" fontId="84" fillId="5" borderId="2" xfId="0" applyNumberFormat="1" applyFont="1" applyFill="1" applyBorder="1" applyAlignment="1">
      <alignment horizontal="center" vertical="top"/>
    </xf>
    <xf numFmtId="165" fontId="84" fillId="5" borderId="2" xfId="0" applyNumberFormat="1" applyFont="1" applyFill="1" applyBorder="1" applyAlignment="1">
      <alignment horizontal="center"/>
    </xf>
    <xf numFmtId="165" fontId="84" fillId="5" borderId="5" xfId="0" applyNumberFormat="1" applyFont="1" applyFill="1" applyBorder="1" applyAlignment="1">
      <alignment horizontal="center" vertical="top"/>
    </xf>
    <xf numFmtId="165" fontId="56" fillId="5" borderId="2" xfId="0" applyNumberFormat="1" applyFont="1" applyFill="1" applyBorder="1" applyAlignment="1">
      <alignment horizontal="center" vertical="top"/>
    </xf>
    <xf numFmtId="2" fontId="76" fillId="0" borderId="0" xfId="0" applyNumberFormat="1" applyFont="1" applyAlignment="1">
      <alignment horizontal="center" vertical="top"/>
    </xf>
    <xf numFmtId="0" fontId="81" fillId="5" borderId="2" xfId="0" applyFont="1" applyFill="1" applyBorder="1" applyAlignment="1">
      <alignment horizontal="center" vertical="top"/>
    </xf>
    <xf numFmtId="165" fontId="81" fillId="5" borderId="8" xfId="0" applyNumberFormat="1" applyFont="1" applyFill="1" applyBorder="1" applyAlignment="1">
      <alignment horizontal="center" vertical="top"/>
    </xf>
    <xf numFmtId="165" fontId="81" fillId="5" borderId="2" xfId="0" applyNumberFormat="1" applyFont="1" applyFill="1" applyBorder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0" fontId="81" fillId="0" borderId="2" xfId="0" applyFont="1" applyBorder="1" applyAlignment="1">
      <alignment horizontal="center" vertical="top"/>
    </xf>
    <xf numFmtId="165" fontId="81" fillId="0" borderId="2" xfId="0" applyNumberFormat="1" applyFont="1" applyBorder="1" applyAlignment="1">
      <alignment horizontal="center" vertical="top"/>
    </xf>
    <xf numFmtId="2" fontId="81" fillId="0" borderId="2" xfId="0" applyNumberFormat="1" applyFont="1" applyBorder="1" applyAlignment="1">
      <alignment horizontal="center" vertical="top" wrapText="1"/>
    </xf>
    <xf numFmtId="0" fontId="85" fillId="0" borderId="0" xfId="0" applyFont="1" applyAlignment="1">
      <alignment horizontal="left" vertical="top"/>
    </xf>
    <xf numFmtId="165" fontId="76" fillId="0" borderId="59" xfId="0" applyNumberFormat="1" applyFont="1" applyBorder="1" applyAlignment="1">
      <alignment horizontal="center" vertical="top"/>
    </xf>
    <xf numFmtId="165" fontId="76" fillId="5" borderId="21" xfId="0" applyNumberFormat="1" applyFont="1" applyFill="1" applyBorder="1" applyAlignment="1">
      <alignment horizontal="center" vertical="top"/>
    </xf>
    <xf numFmtId="165" fontId="86" fillId="11" borderId="21" xfId="0" applyNumberFormat="1" applyFont="1" applyFill="1" applyBorder="1" applyAlignment="1">
      <alignment horizontal="center" vertical="top"/>
    </xf>
    <xf numFmtId="165" fontId="76" fillId="5" borderId="59" xfId="0" applyNumberFormat="1" applyFont="1" applyFill="1" applyBorder="1" applyAlignment="1">
      <alignment horizontal="center" vertical="top"/>
    </xf>
    <xf numFmtId="165" fontId="76" fillId="0" borderId="30" xfId="0" applyNumberFormat="1" applyFont="1" applyBorder="1" applyAlignment="1">
      <alignment horizontal="center" vertical="top"/>
    </xf>
    <xf numFmtId="165" fontId="86" fillId="11" borderId="4" xfId="0" applyNumberFormat="1" applyFont="1" applyFill="1" applyBorder="1" applyAlignment="1">
      <alignment horizontal="center" vertical="top"/>
    </xf>
    <xf numFmtId="165" fontId="86" fillId="7" borderId="28" xfId="0" applyNumberFormat="1" applyFont="1" applyFill="1" applyBorder="1" applyAlignment="1">
      <alignment horizontal="center" vertical="top"/>
    </xf>
    <xf numFmtId="165" fontId="86" fillId="8" borderId="21" xfId="7" applyNumberFormat="1" applyFont="1" applyFill="1" applyBorder="1" applyAlignment="1">
      <alignment horizontal="center" vertical="top"/>
    </xf>
    <xf numFmtId="165" fontId="86" fillId="6" borderId="28" xfId="0" applyNumberFormat="1" applyFont="1" applyFill="1" applyBorder="1" applyAlignment="1">
      <alignment horizontal="center" vertical="top"/>
    </xf>
    <xf numFmtId="165" fontId="86" fillId="4" borderId="28" xfId="0" applyNumberFormat="1" applyFont="1" applyFill="1" applyBorder="1" applyAlignment="1">
      <alignment vertical="top" wrapText="1"/>
    </xf>
    <xf numFmtId="165" fontId="76" fillId="0" borderId="2" xfId="0" applyNumberFormat="1" applyFont="1" applyBorder="1" applyAlignment="1">
      <alignment vertical="top" wrapText="1"/>
    </xf>
    <xf numFmtId="165" fontId="86" fillId="9" borderId="28" xfId="0" applyNumberFormat="1" applyFont="1" applyFill="1" applyBorder="1" applyAlignment="1">
      <alignment vertical="top" wrapText="1"/>
    </xf>
    <xf numFmtId="165" fontId="76" fillId="0" borderId="30" xfId="0" applyNumberFormat="1" applyFont="1" applyBorder="1" applyAlignment="1">
      <alignment vertical="top" wrapText="1"/>
    </xf>
    <xf numFmtId="165" fontId="76" fillId="5" borderId="30" xfId="0" applyNumberFormat="1" applyFont="1" applyFill="1" applyBorder="1" applyAlignment="1">
      <alignment vertical="top" wrapText="1"/>
    </xf>
    <xf numFmtId="165" fontId="81" fillId="5" borderId="30" xfId="0" applyNumberFormat="1" applyFont="1" applyFill="1" applyBorder="1" applyAlignment="1">
      <alignment horizontal="center" vertical="top"/>
    </xf>
    <xf numFmtId="0" fontId="81" fillId="5" borderId="33" xfId="0" applyFont="1" applyFill="1" applyBorder="1" applyAlignment="1">
      <alignment horizontal="center" vertical="top"/>
    </xf>
    <xf numFmtId="2" fontId="81" fillId="0" borderId="30" xfId="0" applyNumberFormat="1" applyFont="1" applyBorder="1" applyAlignment="1">
      <alignment horizontal="center" vertical="top" wrapText="1"/>
    </xf>
    <xf numFmtId="0" fontId="29" fillId="0" borderId="54" xfId="0" applyFont="1" applyBorder="1" applyAlignment="1">
      <alignment horizontal="center" vertical="top"/>
    </xf>
    <xf numFmtId="0" fontId="29" fillId="0" borderId="14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49" fontId="26" fillId="2" borderId="31" xfId="0" applyNumberFormat="1" applyFont="1" applyFill="1" applyBorder="1" applyAlignment="1">
      <alignment horizontal="center" vertical="top"/>
    </xf>
    <xf numFmtId="49" fontId="26" fillId="2" borderId="32" xfId="0" applyNumberFormat="1" applyFont="1" applyFill="1" applyBorder="1" applyAlignment="1">
      <alignment horizontal="center" vertical="top"/>
    </xf>
    <xf numFmtId="49" fontId="26" fillId="3" borderId="2" xfId="0" applyNumberFormat="1" applyFont="1" applyFill="1" applyBorder="1" applyAlignment="1">
      <alignment horizontal="center" vertical="top"/>
    </xf>
    <xf numFmtId="49" fontId="26" fillId="3" borderId="4" xfId="0" applyNumberFormat="1" applyFont="1" applyFill="1" applyBorder="1" applyAlignment="1">
      <alignment horizontal="center" vertical="top"/>
    </xf>
    <xf numFmtId="49" fontId="26" fillId="5" borderId="48" xfId="0" applyNumberFormat="1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0" fontId="29" fillId="5" borderId="29" xfId="0" applyFont="1" applyFill="1" applyBorder="1" applyAlignment="1">
      <alignment horizontal="left" vertical="top" wrapText="1"/>
    </xf>
    <xf numFmtId="0" fontId="29" fillId="5" borderId="21" xfId="0" applyFont="1" applyFill="1" applyBorder="1" applyAlignment="1">
      <alignment horizontal="left" vertical="top" wrapText="1"/>
    </xf>
    <xf numFmtId="49" fontId="29" fillId="5" borderId="2" xfId="0" applyNumberFormat="1" applyFont="1" applyFill="1" applyBorder="1" applyAlignment="1">
      <alignment horizontal="center" vertical="top"/>
    </xf>
    <xf numFmtId="49" fontId="29" fillId="5" borderId="4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29" fillId="0" borderId="29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21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30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center" vertical="center" textRotation="90" wrapText="1"/>
    </xf>
    <xf numFmtId="0" fontId="29" fillId="0" borderId="8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left" vertical="top"/>
    </xf>
    <xf numFmtId="0" fontId="29" fillId="5" borderId="51" xfId="0" applyFont="1" applyFill="1" applyBorder="1" applyAlignment="1">
      <alignment horizontal="left" vertical="top"/>
    </xf>
    <xf numFmtId="49" fontId="26" fillId="2" borderId="36" xfId="0" applyNumberFormat="1" applyFont="1" applyFill="1" applyBorder="1" applyAlignment="1">
      <alignment horizontal="center" vertical="top"/>
    </xf>
    <xf numFmtId="49" fontId="26" fillId="3" borderId="9" xfId="0" applyNumberFormat="1" applyFont="1" applyFill="1" applyBorder="1" applyAlignment="1">
      <alignment horizontal="center" vertical="top"/>
    </xf>
    <xf numFmtId="49" fontId="26" fillId="5" borderId="13" xfId="0" applyNumberFormat="1" applyFont="1" applyFill="1" applyBorder="1" applyAlignment="1">
      <alignment horizontal="center" vertical="top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49" fontId="29" fillId="5" borderId="29" xfId="0" applyNumberFormat="1" applyFont="1" applyFill="1" applyBorder="1" applyAlignment="1">
      <alignment horizontal="center" vertical="top"/>
    </xf>
    <xf numFmtId="49" fontId="29" fillId="5" borderId="21" xfId="0" applyNumberFormat="1" applyFont="1" applyFill="1" applyBorder="1" applyAlignment="1">
      <alignment horizontal="center" vertical="top"/>
    </xf>
    <xf numFmtId="0" fontId="29" fillId="0" borderId="54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9" fillId="5" borderId="9" xfId="0" applyFont="1" applyFill="1" applyBorder="1" applyAlignment="1">
      <alignment horizontal="left" vertical="top" wrapText="1"/>
    </xf>
    <xf numFmtId="0" fontId="29" fillId="5" borderId="55" xfId="0" applyFont="1" applyFill="1" applyBorder="1" applyAlignment="1">
      <alignment horizontal="left" vertical="top" wrapText="1"/>
    </xf>
    <xf numFmtId="0" fontId="29" fillId="5" borderId="18" xfId="0" applyFont="1" applyFill="1" applyBorder="1" applyAlignment="1">
      <alignment horizontal="left" vertical="top" wrapText="1"/>
    </xf>
    <xf numFmtId="0" fontId="26" fillId="13" borderId="15" xfId="0" applyFont="1" applyFill="1" applyBorder="1" applyAlignment="1">
      <alignment horizontal="left" vertical="top"/>
    </xf>
    <xf numFmtId="0" fontId="26" fillId="13" borderId="11" xfId="0" applyFont="1" applyFill="1" applyBorder="1" applyAlignment="1">
      <alignment horizontal="left" vertical="top"/>
    </xf>
    <xf numFmtId="0" fontId="29" fillId="5" borderId="50" xfId="0" applyFont="1" applyFill="1" applyBorder="1" applyAlignment="1">
      <alignment horizontal="center" vertical="top" wrapText="1"/>
    </xf>
    <xf numFmtId="0" fontId="29" fillId="5" borderId="51" xfId="0" applyFont="1" applyFill="1" applyBorder="1" applyAlignment="1">
      <alignment horizontal="center" vertical="top" wrapText="1"/>
    </xf>
    <xf numFmtId="0" fontId="29" fillId="5" borderId="50" xfId="0" applyFont="1" applyFill="1" applyBorder="1" applyAlignment="1">
      <alignment horizontal="center" vertical="top"/>
    </xf>
    <xf numFmtId="0" fontId="29" fillId="5" borderId="51" xfId="0" applyFont="1" applyFill="1" applyBorder="1" applyAlignment="1">
      <alignment horizontal="center" vertical="top"/>
    </xf>
    <xf numFmtId="0" fontId="26" fillId="7" borderId="22" xfId="0" applyFont="1" applyFill="1" applyBorder="1" applyAlignment="1">
      <alignment horizontal="center" vertical="top" wrapText="1"/>
    </xf>
    <xf numFmtId="0" fontId="26" fillId="7" borderId="24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49" fontId="29" fillId="5" borderId="9" xfId="0" applyNumberFormat="1" applyFont="1" applyFill="1" applyBorder="1" applyAlignment="1">
      <alignment horizontal="center" vertical="top"/>
    </xf>
    <xf numFmtId="49" fontId="26" fillId="2" borderId="73" xfId="0" applyNumberFormat="1" applyFont="1" applyFill="1" applyBorder="1" applyAlignment="1">
      <alignment horizontal="center" vertical="top"/>
    </xf>
    <xf numFmtId="49" fontId="26" fillId="3" borderId="3" xfId="0" applyNumberFormat="1" applyFont="1" applyFill="1" applyBorder="1" applyAlignment="1">
      <alignment horizontal="center" vertical="top"/>
    </xf>
    <xf numFmtId="49" fontId="26" fillId="3" borderId="55" xfId="0" applyNumberFormat="1" applyFont="1" applyFill="1" applyBorder="1" applyAlignment="1">
      <alignment horizontal="center" vertical="top"/>
    </xf>
    <xf numFmtId="49" fontId="26" fillId="3" borderId="46" xfId="0" applyNumberFormat="1" applyFont="1" applyFill="1" applyBorder="1" applyAlignment="1">
      <alignment horizontal="center" vertical="top"/>
    </xf>
    <xf numFmtId="49" fontId="26" fillId="3" borderId="18" xfId="0" applyNumberFormat="1" applyFont="1" applyFill="1" applyBorder="1" applyAlignment="1">
      <alignment horizontal="center" vertical="top"/>
    </xf>
    <xf numFmtId="49" fontId="26" fillId="2" borderId="29" xfId="0" applyNumberFormat="1" applyFont="1" applyFill="1" applyBorder="1" applyAlignment="1">
      <alignment horizontal="center" vertical="top"/>
    </xf>
    <xf numFmtId="49" fontId="26" fillId="2" borderId="9" xfId="0" applyNumberFormat="1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horizontal="center" vertical="top"/>
    </xf>
    <xf numFmtId="0" fontId="26" fillId="0" borderId="39" xfId="0" applyFont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 textRotation="90"/>
    </xf>
    <xf numFmtId="0" fontId="26" fillId="0" borderId="23" xfId="0" applyFont="1" applyBorder="1" applyAlignment="1">
      <alignment horizontal="center" vertical="center" textRotation="90"/>
    </xf>
    <xf numFmtId="0" fontId="31" fillId="0" borderId="9" xfId="0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26" fillId="5" borderId="15" xfId="0" applyFont="1" applyFill="1" applyBorder="1" applyAlignment="1">
      <alignment horizontal="left" vertical="top"/>
    </xf>
    <xf numFmtId="0" fontId="26" fillId="5" borderId="11" xfId="0" applyFont="1" applyFill="1" applyBorder="1" applyAlignment="1">
      <alignment horizontal="left" vertical="top"/>
    </xf>
    <xf numFmtId="0" fontId="29" fillId="0" borderId="1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54" xfId="0" applyFont="1" applyBorder="1" applyAlignment="1">
      <alignment horizontal="left" vertical="top"/>
    </xf>
    <xf numFmtId="0" fontId="29" fillId="0" borderId="14" xfId="0" applyFont="1" applyBorder="1" applyAlignment="1">
      <alignment horizontal="left" vertical="top"/>
    </xf>
    <xf numFmtId="0" fontId="31" fillId="9" borderId="15" xfId="0" applyFont="1" applyFill="1" applyBorder="1" applyAlignment="1">
      <alignment horizontal="center" vertical="top" wrapText="1"/>
    </xf>
    <xf numFmtId="0" fontId="31" fillId="9" borderId="11" xfId="0" applyFont="1" applyFill="1" applyBorder="1" applyAlignment="1">
      <alignment horizontal="center" vertical="top" wrapText="1"/>
    </xf>
    <xf numFmtId="0" fontId="31" fillId="9" borderId="12" xfId="0" applyFont="1" applyFill="1" applyBorder="1" applyAlignment="1">
      <alignment horizontal="center" vertical="top" wrapText="1"/>
    </xf>
    <xf numFmtId="0" fontId="29" fillId="4" borderId="23" xfId="0" applyFont="1" applyFill="1" applyBorder="1" applyAlignment="1">
      <alignment horizontal="right" vertical="top" wrapText="1"/>
    </xf>
    <xf numFmtId="0" fontId="29" fillId="4" borderId="22" xfId="0" applyFont="1" applyFill="1" applyBorder="1" applyAlignment="1">
      <alignment horizontal="right" vertical="top" wrapText="1"/>
    </xf>
    <xf numFmtId="0" fontId="29" fillId="0" borderId="33" xfId="0" applyFont="1" applyBorder="1" applyAlignment="1">
      <alignment horizontal="left" vertical="top" wrapText="1"/>
    </xf>
    <xf numFmtId="0" fontId="29" fillId="0" borderId="38" xfId="0" applyFont="1" applyBorder="1" applyAlignment="1">
      <alignment horizontal="left" vertical="top" wrapText="1"/>
    </xf>
    <xf numFmtId="0" fontId="29" fillId="0" borderId="41" xfId="0" applyFont="1" applyBorder="1" applyAlignment="1">
      <alignment horizontal="left" vertical="top" wrapText="1"/>
    </xf>
    <xf numFmtId="0" fontId="29" fillId="0" borderId="33" xfId="33" applyFont="1" applyBorder="1" applyAlignment="1">
      <alignment horizontal="left" vertical="top" wrapText="1"/>
    </xf>
    <xf numFmtId="0" fontId="29" fillId="0" borderId="38" xfId="33" applyFont="1" applyBorder="1" applyAlignment="1">
      <alignment horizontal="left" vertical="top" wrapText="1"/>
    </xf>
    <xf numFmtId="0" fontId="29" fillId="0" borderId="41" xfId="33" applyFont="1" applyBorder="1" applyAlignment="1">
      <alignment horizontal="left" vertical="top" wrapText="1"/>
    </xf>
    <xf numFmtId="0" fontId="29" fillId="0" borderId="31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49" fontId="26" fillId="0" borderId="22" xfId="0" applyNumberFormat="1" applyFont="1" applyBorder="1" applyAlignment="1">
      <alignment horizontal="center" vertical="top" wrapText="1"/>
    </xf>
    <xf numFmtId="49" fontId="26" fillId="6" borderId="15" xfId="0" applyNumberFormat="1" applyFont="1" applyFill="1" applyBorder="1" applyAlignment="1">
      <alignment horizontal="right" vertical="top"/>
    </xf>
    <xf numFmtId="49" fontId="26" fillId="6" borderId="11" xfId="0" applyNumberFormat="1" applyFont="1" applyFill="1" applyBorder="1" applyAlignment="1">
      <alignment horizontal="right" vertical="top"/>
    </xf>
    <xf numFmtId="49" fontId="26" fillId="6" borderId="12" xfId="0" applyNumberFormat="1" applyFont="1" applyFill="1" applyBorder="1" applyAlignment="1">
      <alignment horizontal="right" vertical="top"/>
    </xf>
    <xf numFmtId="0" fontId="26" fillId="7" borderId="22" xfId="0" applyFont="1" applyFill="1" applyBorder="1" applyAlignment="1">
      <alignment horizontal="right" vertical="top" wrapText="1"/>
    </xf>
    <xf numFmtId="0" fontId="26" fillId="7" borderId="24" xfId="0" applyFont="1" applyFill="1" applyBorder="1" applyAlignment="1">
      <alignment horizontal="right" vertical="top" wrapText="1"/>
    </xf>
    <xf numFmtId="0" fontId="26" fillId="4" borderId="31" xfId="0" applyFont="1" applyFill="1" applyBorder="1" applyAlignment="1">
      <alignment horizontal="right" vertical="top" wrapText="1"/>
    </xf>
    <xf numFmtId="0" fontId="26" fillId="4" borderId="8" xfId="0" applyFont="1" applyFill="1" applyBorder="1" applyAlignment="1">
      <alignment horizontal="right" vertical="top" wrapText="1"/>
    </xf>
    <xf numFmtId="0" fontId="26" fillId="4" borderId="25" xfId="0" applyFont="1" applyFill="1" applyBorder="1" applyAlignment="1">
      <alignment horizontal="right" vertical="top" wrapText="1"/>
    </xf>
    <xf numFmtId="0" fontId="26" fillId="12" borderId="22" xfId="0" applyFont="1" applyFill="1" applyBorder="1" applyAlignment="1">
      <alignment horizontal="right" vertical="top" wrapText="1"/>
    </xf>
    <xf numFmtId="0" fontId="26" fillId="12" borderId="24" xfId="0" applyFont="1" applyFill="1" applyBorder="1" applyAlignment="1">
      <alignment horizontal="right" vertical="top" wrapText="1"/>
    </xf>
    <xf numFmtId="0" fontId="35" fillId="0" borderId="0" xfId="0" applyFont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0" fontId="31" fillId="5" borderId="40" xfId="0" applyFont="1" applyFill="1" applyBorder="1" applyAlignment="1">
      <alignment horizontal="center" vertical="top" wrapText="1"/>
    </xf>
    <xf numFmtId="0" fontId="31" fillId="5" borderId="0" xfId="0" applyFont="1" applyFill="1" applyAlignment="1">
      <alignment horizontal="center" vertical="top" wrapText="1"/>
    </xf>
    <xf numFmtId="0" fontId="31" fillId="5" borderId="22" xfId="0" applyFont="1" applyFill="1" applyBorder="1" applyAlignment="1">
      <alignment horizontal="center" vertical="top" wrapText="1"/>
    </xf>
    <xf numFmtId="0" fontId="29" fillId="6" borderId="15" xfId="0" applyFont="1" applyFill="1" applyBorder="1" applyAlignment="1">
      <alignment horizontal="center" vertical="top"/>
    </xf>
    <xf numFmtId="0" fontId="29" fillId="6" borderId="11" xfId="0" applyFont="1" applyFill="1" applyBorder="1" applyAlignment="1">
      <alignment horizontal="center" vertical="top"/>
    </xf>
    <xf numFmtId="0" fontId="29" fillId="6" borderId="12" xfId="0" applyFont="1" applyFill="1" applyBorder="1" applyAlignment="1">
      <alignment horizontal="center" vertical="top"/>
    </xf>
    <xf numFmtId="0" fontId="29" fillId="5" borderId="54" xfId="0" applyFont="1" applyFill="1" applyBorder="1" applyAlignment="1">
      <alignment horizontal="left" vertical="top" wrapText="1"/>
    </xf>
    <xf numFmtId="0" fontId="29" fillId="5" borderId="14" xfId="0" applyFont="1" applyFill="1" applyBorder="1" applyAlignment="1">
      <alignment horizontal="left" vertical="top" wrapText="1"/>
    </xf>
    <xf numFmtId="49" fontId="29" fillId="5" borderId="3" xfId="0" applyNumberFormat="1" applyFont="1" applyFill="1" applyBorder="1" applyAlignment="1">
      <alignment horizontal="center" vertical="top"/>
    </xf>
    <xf numFmtId="0" fontId="29" fillId="0" borderId="43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left"/>
    </xf>
    <xf numFmtId="0" fontId="29" fillId="0" borderId="38" xfId="0" applyFont="1" applyBorder="1" applyAlignment="1">
      <alignment horizontal="left"/>
    </xf>
    <xf numFmtId="0" fontId="29" fillId="0" borderId="41" xfId="0" applyFont="1" applyBorder="1" applyAlignment="1">
      <alignment horizontal="left"/>
    </xf>
    <xf numFmtId="0" fontId="26" fillId="0" borderId="15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8" fillId="9" borderId="15" xfId="0" applyFont="1" applyFill="1" applyBorder="1" applyAlignment="1">
      <alignment horizontal="center" vertical="top" wrapText="1"/>
    </xf>
    <xf numFmtId="0" fontId="28" fillId="9" borderId="11" xfId="0" applyFont="1" applyFill="1" applyBorder="1" applyAlignment="1">
      <alignment horizontal="center" vertical="top" wrapText="1"/>
    </xf>
    <xf numFmtId="0" fontId="28" fillId="9" borderId="12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right" vertical="top" wrapText="1"/>
    </xf>
    <xf numFmtId="0" fontId="28" fillId="4" borderId="11" xfId="0" applyFont="1" applyFill="1" applyBorder="1" applyAlignment="1">
      <alignment horizontal="right"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6" fillId="12" borderId="22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horizontal="center" vertical="top" wrapText="1"/>
    </xf>
    <xf numFmtId="49" fontId="27" fillId="0" borderId="22" xfId="0" applyNumberFormat="1" applyFont="1" applyBorder="1" applyAlignment="1">
      <alignment horizontal="center" vertical="top" wrapText="1"/>
    </xf>
    <xf numFmtId="0" fontId="27" fillId="4" borderId="31" xfId="0" applyFont="1" applyFill="1" applyBorder="1" applyAlignment="1">
      <alignment horizontal="right" vertical="top" wrapText="1"/>
    </xf>
    <xf numFmtId="0" fontId="27" fillId="4" borderId="8" xfId="0" applyFont="1" applyFill="1" applyBorder="1" applyAlignment="1">
      <alignment horizontal="right" vertical="top" wrapText="1"/>
    </xf>
    <xf numFmtId="0" fontId="27" fillId="4" borderId="25" xfId="0" applyFont="1" applyFill="1" applyBorder="1" applyAlignment="1">
      <alignment horizontal="right" vertical="top" wrapText="1"/>
    </xf>
    <xf numFmtId="49" fontId="26" fillId="3" borderId="29" xfId="0" applyNumberFormat="1" applyFont="1" applyFill="1" applyBorder="1" applyAlignment="1">
      <alignment horizontal="center" vertical="top"/>
    </xf>
    <xf numFmtId="49" fontId="26" fillId="3" borderId="21" xfId="0" applyNumberFormat="1" applyFont="1" applyFill="1" applyBorder="1" applyAlignment="1">
      <alignment horizontal="center" vertical="top"/>
    </xf>
    <xf numFmtId="49" fontId="26" fillId="5" borderId="55" xfId="0" applyNumberFormat="1" applyFont="1" applyFill="1" applyBorder="1" applyAlignment="1">
      <alignment horizontal="center" vertical="top" wrapText="1"/>
    </xf>
    <xf numFmtId="49" fontId="26" fillId="5" borderId="46" xfId="0" applyNumberFormat="1" applyFont="1" applyFill="1" applyBorder="1" applyAlignment="1">
      <alignment horizontal="center" vertical="top" wrapText="1"/>
    </xf>
    <xf numFmtId="49" fontId="26" fillId="5" borderId="18" xfId="0" applyNumberFormat="1" applyFont="1" applyFill="1" applyBorder="1" applyAlignment="1">
      <alignment horizontal="center" vertical="top" wrapText="1"/>
    </xf>
    <xf numFmtId="49" fontId="33" fillId="5" borderId="29" xfId="0" applyNumberFormat="1" applyFont="1" applyFill="1" applyBorder="1" applyAlignment="1">
      <alignment horizontal="center" vertical="top"/>
    </xf>
    <xf numFmtId="49" fontId="33" fillId="5" borderId="9" xfId="0" applyNumberFormat="1" applyFont="1" applyFill="1" applyBorder="1" applyAlignment="1">
      <alignment horizontal="center" vertical="top"/>
    </xf>
    <xf numFmtId="49" fontId="33" fillId="5" borderId="21" xfId="0" applyNumberFormat="1" applyFont="1" applyFill="1" applyBorder="1" applyAlignment="1">
      <alignment horizontal="center" vertical="top"/>
    </xf>
    <xf numFmtId="0" fontId="26" fillId="7" borderId="11" xfId="0" applyFont="1" applyFill="1" applyBorder="1" applyAlignment="1">
      <alignment horizontal="center" vertical="top" wrapText="1"/>
    </xf>
    <xf numFmtId="0" fontId="26" fillId="7" borderId="12" xfId="0" applyFont="1" applyFill="1" applyBorder="1" applyAlignment="1">
      <alignment horizontal="center" vertical="top" wrapText="1"/>
    </xf>
    <xf numFmtId="49" fontId="29" fillId="5" borderId="39" xfId="0" applyNumberFormat="1" applyFont="1" applyFill="1" applyBorder="1" applyAlignment="1">
      <alignment horizontal="center" vertical="top"/>
    </xf>
    <xf numFmtId="49" fontId="29" fillId="5" borderId="36" xfId="0" applyNumberFormat="1" applyFont="1" applyFill="1" applyBorder="1" applyAlignment="1">
      <alignment horizontal="center" vertical="top"/>
    </xf>
    <xf numFmtId="49" fontId="29" fillId="5" borderId="23" xfId="0" applyNumberFormat="1" applyFont="1" applyFill="1" applyBorder="1" applyAlignment="1">
      <alignment horizontal="center" vertical="top"/>
    </xf>
    <xf numFmtId="49" fontId="26" fillId="5" borderId="39" xfId="0" applyNumberFormat="1" applyFont="1" applyFill="1" applyBorder="1" applyAlignment="1">
      <alignment horizontal="center" vertical="top" wrapText="1"/>
    </xf>
    <xf numFmtId="49" fontId="26" fillId="5" borderId="36" xfId="0" applyNumberFormat="1" applyFont="1" applyFill="1" applyBorder="1" applyAlignment="1">
      <alignment horizontal="center" vertical="top" wrapText="1"/>
    </xf>
    <xf numFmtId="49" fontId="26" fillId="5" borderId="23" xfId="0" applyNumberFormat="1" applyFont="1" applyFill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0" fontId="29" fillId="5" borderId="44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42" fillId="0" borderId="15" xfId="0" applyFont="1" applyBorder="1" applyAlignment="1">
      <alignment horizontal="center" vertical="top"/>
    </xf>
    <xf numFmtId="0" fontId="42" fillId="0" borderId="11" xfId="0" applyFont="1" applyBorder="1" applyAlignment="1">
      <alignment horizontal="center" vertical="top"/>
    </xf>
    <xf numFmtId="0" fontId="42" fillId="0" borderId="74" xfId="0" applyFont="1" applyBorder="1" applyAlignment="1">
      <alignment horizontal="center" vertical="top"/>
    </xf>
    <xf numFmtId="0" fontId="26" fillId="13" borderId="12" xfId="0" applyFont="1" applyFill="1" applyBorder="1" applyAlignment="1">
      <alignment horizontal="left" vertical="top"/>
    </xf>
    <xf numFmtId="49" fontId="26" fillId="5" borderId="54" xfId="0" applyNumberFormat="1" applyFont="1" applyFill="1" applyBorder="1" applyAlignment="1">
      <alignment horizontal="center" vertical="top" wrapText="1"/>
    </xf>
    <xf numFmtId="49" fontId="26" fillId="5" borderId="57" xfId="0" applyNumberFormat="1" applyFont="1" applyFill="1" applyBorder="1" applyAlignment="1">
      <alignment horizontal="center" vertical="top" wrapText="1"/>
    </xf>
    <xf numFmtId="49" fontId="26" fillId="5" borderId="14" xfId="0" applyNumberFormat="1" applyFont="1" applyFill="1" applyBorder="1" applyAlignment="1">
      <alignment horizontal="center" vertical="top" wrapText="1"/>
    </xf>
    <xf numFmtId="0" fontId="29" fillId="5" borderId="20" xfId="0" applyFont="1" applyFill="1" applyBorder="1" applyAlignment="1">
      <alignment horizontal="center" vertical="top" wrapText="1"/>
    </xf>
    <xf numFmtId="49" fontId="33" fillId="5" borderId="2" xfId="0" applyNumberFormat="1" applyFont="1" applyFill="1" applyBorder="1" applyAlignment="1">
      <alignment horizontal="center" vertical="top"/>
    </xf>
    <xf numFmtId="49" fontId="33" fillId="5" borderId="4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29" fillId="0" borderId="22" xfId="0" applyFont="1" applyBorder="1" applyAlignment="1">
      <alignment horizontal="center"/>
    </xf>
    <xf numFmtId="0" fontId="14" fillId="6" borderId="15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14" fillId="6" borderId="12" xfId="0" applyFont="1" applyFill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top" wrapText="1"/>
    </xf>
    <xf numFmtId="0" fontId="15" fillId="4" borderId="31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right" vertical="top" wrapText="1"/>
    </xf>
    <xf numFmtId="0" fontId="15" fillId="4" borderId="25" xfId="0" applyFont="1" applyFill="1" applyBorder="1" applyAlignment="1">
      <alignment horizontal="right"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5" fillId="0" borderId="23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5" fillId="0" borderId="33" xfId="33" applyFont="1" applyBorder="1" applyAlignment="1">
      <alignment horizontal="left" vertical="top" wrapText="1"/>
    </xf>
    <xf numFmtId="0" fontId="25" fillId="0" borderId="38" xfId="33" applyFont="1" applyBorder="1" applyAlignment="1">
      <alignment horizontal="left" vertical="top" wrapText="1"/>
    </xf>
    <xf numFmtId="0" fontId="25" fillId="0" borderId="41" xfId="33" applyFont="1" applyBorder="1" applyAlignment="1">
      <alignment horizontal="left" vertical="top" wrapText="1"/>
    </xf>
    <xf numFmtId="0" fontId="14" fillId="4" borderId="15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righ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49" fontId="15" fillId="6" borderId="15" xfId="0" applyNumberFormat="1" applyFont="1" applyFill="1" applyBorder="1" applyAlignment="1">
      <alignment horizontal="right" vertical="top"/>
    </xf>
    <xf numFmtId="49" fontId="15" fillId="6" borderId="11" xfId="0" applyNumberFormat="1" applyFont="1" applyFill="1" applyBorder="1" applyAlignment="1">
      <alignment horizontal="right" vertical="top"/>
    </xf>
    <xf numFmtId="49" fontId="15" fillId="6" borderId="12" xfId="0" applyNumberFormat="1" applyFont="1" applyFill="1" applyBorder="1" applyAlignment="1">
      <alignment horizontal="right" vertical="top"/>
    </xf>
    <xf numFmtId="49" fontId="22" fillId="2" borderId="31" xfId="0" applyNumberFormat="1" applyFont="1" applyFill="1" applyBorder="1" applyAlignment="1">
      <alignment horizontal="center" vertical="top"/>
    </xf>
    <xf numFmtId="49" fontId="22" fillId="2" borderId="36" xfId="0" applyNumberFormat="1" applyFont="1" applyFill="1" applyBorder="1" applyAlignment="1">
      <alignment horizontal="center" vertical="top"/>
    </xf>
    <xf numFmtId="49" fontId="22" fillId="2" borderId="32" xfId="0" applyNumberFormat="1" applyFont="1" applyFill="1" applyBorder="1" applyAlignment="1">
      <alignment horizontal="center" vertical="top"/>
    </xf>
    <xf numFmtId="49" fontId="15" fillId="3" borderId="2" xfId="0" applyNumberFormat="1" applyFont="1" applyFill="1" applyBorder="1" applyAlignment="1">
      <alignment horizontal="center" vertical="top"/>
    </xf>
    <xf numFmtId="49" fontId="15" fillId="3" borderId="9" xfId="0" applyNumberFormat="1" applyFont="1" applyFill="1" applyBorder="1" applyAlignment="1">
      <alignment horizontal="center" vertical="top"/>
    </xf>
    <xf numFmtId="49" fontId="15" fillId="3" borderId="4" xfId="0" applyNumberFormat="1" applyFont="1" applyFill="1" applyBorder="1" applyAlignment="1">
      <alignment horizontal="center" vertical="top"/>
    </xf>
    <xf numFmtId="49" fontId="15" fillId="5" borderId="48" xfId="0" applyNumberFormat="1" applyFont="1" applyFill="1" applyBorder="1" applyAlignment="1">
      <alignment horizontal="center" vertical="top" wrapText="1"/>
    </xf>
    <xf numFmtId="49" fontId="15" fillId="5" borderId="13" xfId="0" applyNumberFormat="1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49" fontId="14" fillId="5" borderId="29" xfId="0" applyNumberFormat="1" applyFont="1" applyFill="1" applyBorder="1" applyAlignment="1">
      <alignment horizontal="center" vertical="top"/>
    </xf>
    <xf numFmtId="49" fontId="14" fillId="5" borderId="9" xfId="0" applyNumberFormat="1" applyFont="1" applyFill="1" applyBorder="1" applyAlignment="1">
      <alignment horizontal="center" vertical="top"/>
    </xf>
    <xf numFmtId="49" fontId="14" fillId="5" borderId="21" xfId="0" applyNumberFormat="1" applyFont="1" applyFill="1" applyBorder="1" applyAlignment="1">
      <alignment horizontal="center" vertical="top"/>
    </xf>
    <xf numFmtId="0" fontId="14" fillId="5" borderId="55" xfId="0" applyFont="1" applyFill="1" applyBorder="1" applyAlignment="1">
      <alignment vertical="top" wrapText="1"/>
    </xf>
    <xf numFmtId="0" fontId="14" fillId="5" borderId="46" xfId="0" applyFont="1" applyFill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7" borderId="22" xfId="0" applyFont="1" applyFill="1" applyBorder="1" applyAlignment="1">
      <alignment horizontal="right" vertical="top" wrapText="1"/>
    </xf>
    <xf numFmtId="0" fontId="15" fillId="7" borderId="24" xfId="0" applyFont="1" applyFill="1" applyBorder="1" applyAlignment="1">
      <alignment horizontal="right" vertical="top" wrapText="1"/>
    </xf>
    <xf numFmtId="0" fontId="15" fillId="12" borderId="22" xfId="0" applyFont="1" applyFill="1" applyBorder="1" applyAlignment="1">
      <alignment horizontal="right" vertical="top" wrapText="1"/>
    </xf>
    <xf numFmtId="0" fontId="15" fillId="12" borderId="24" xfId="0" applyFont="1" applyFill="1" applyBorder="1" applyAlignment="1">
      <alignment horizontal="right" vertical="top" wrapText="1"/>
    </xf>
    <xf numFmtId="0" fontId="29" fillId="5" borderId="43" xfId="0" applyFont="1" applyFill="1" applyBorder="1" applyAlignment="1">
      <alignment horizontal="left" vertical="top" wrapText="1"/>
    </xf>
    <xf numFmtId="0" fontId="29" fillId="5" borderId="24" xfId="0" applyFont="1" applyFill="1" applyBorder="1" applyAlignment="1">
      <alignment horizontal="left" vertical="top" wrapText="1"/>
    </xf>
    <xf numFmtId="0" fontId="81" fillId="5" borderId="29" xfId="0" applyFont="1" applyFill="1" applyBorder="1" applyAlignment="1">
      <alignment horizontal="left" vertical="top" wrapText="1"/>
    </xf>
    <xf numFmtId="0" fontId="81" fillId="5" borderId="9" xfId="0" applyFont="1" applyFill="1" applyBorder="1" applyAlignment="1">
      <alignment horizontal="left" vertical="top" wrapText="1"/>
    </xf>
    <xf numFmtId="0" fontId="81" fillId="5" borderId="21" xfId="0" applyFont="1" applyFill="1" applyBorder="1" applyAlignment="1">
      <alignment horizontal="left" vertical="top" wrapText="1"/>
    </xf>
    <xf numFmtId="0" fontId="14" fillId="5" borderId="55" xfId="0" applyFont="1" applyFill="1" applyBorder="1" applyAlignment="1">
      <alignment horizontal="left" vertical="top" wrapText="1"/>
    </xf>
    <xf numFmtId="0" fontId="14" fillId="5" borderId="46" xfId="0" applyFont="1" applyFill="1" applyBorder="1" applyAlignment="1">
      <alignment horizontal="left" vertical="top" wrapText="1"/>
    </xf>
    <xf numFmtId="0" fontId="14" fillId="5" borderId="18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vertical="top" wrapText="1"/>
    </xf>
    <xf numFmtId="0" fontId="29" fillId="0" borderId="26" xfId="0" applyFont="1" applyBorder="1" applyAlignment="1">
      <alignment vertical="top" wrapText="1"/>
    </xf>
    <xf numFmtId="0" fontId="29" fillId="0" borderId="24" xfId="0" applyFont="1" applyBorder="1" applyAlignment="1">
      <alignment vertical="top" wrapText="1"/>
    </xf>
    <xf numFmtId="0" fontId="29" fillId="5" borderId="26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7" borderId="24" xfId="0" applyFont="1" applyFill="1" applyBorder="1" applyAlignment="1">
      <alignment horizontal="center" vertical="top" wrapText="1"/>
    </xf>
    <xf numFmtId="0" fontId="14" fillId="5" borderId="29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horizontal="left" vertical="top" wrapText="1"/>
    </xf>
    <xf numFmtId="0" fontId="14" fillId="0" borderId="21" xfId="0" applyFont="1" applyBorder="1" applyAlignment="1">
      <alignment vertical="top" wrapText="1"/>
    </xf>
    <xf numFmtId="0" fontId="15" fillId="7" borderId="15" xfId="0" applyFont="1" applyFill="1" applyBorder="1" applyAlignment="1">
      <alignment horizontal="left" vertical="top"/>
    </xf>
    <xf numFmtId="0" fontId="15" fillId="7" borderId="11" xfId="0" applyFont="1" applyFill="1" applyBorder="1" applyAlignment="1">
      <alignment horizontal="left" vertical="top"/>
    </xf>
    <xf numFmtId="0" fontId="14" fillId="5" borderId="21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/>
    </xf>
    <xf numFmtId="0" fontId="29" fillId="4" borderId="15" xfId="0" applyFont="1" applyFill="1" applyBorder="1" applyAlignment="1">
      <alignment horizontal="right" vertical="top" wrapText="1"/>
    </xf>
    <xf numFmtId="0" fontId="29" fillId="4" borderId="11" xfId="0" applyFont="1" applyFill="1" applyBorder="1" applyAlignment="1">
      <alignment horizontal="right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3" fillId="7" borderId="12" xfId="0" applyFont="1" applyFill="1" applyBorder="1" applyAlignment="1">
      <alignment horizontal="center" vertical="top" wrapText="1"/>
    </xf>
    <xf numFmtId="0" fontId="13" fillId="7" borderId="76" xfId="0" applyFont="1" applyFill="1" applyBorder="1" applyAlignment="1">
      <alignment horizontal="center" vertical="top"/>
    </xf>
    <xf numFmtId="0" fontId="13" fillId="7" borderId="11" xfId="0" applyFont="1" applyFill="1" applyBorder="1" applyAlignment="1">
      <alignment horizontal="center" vertical="top"/>
    </xf>
    <xf numFmtId="0" fontId="13" fillId="7" borderId="12" xfId="0" applyFont="1" applyFill="1" applyBorder="1" applyAlignment="1">
      <alignment horizontal="center" vertical="top"/>
    </xf>
    <xf numFmtId="49" fontId="13" fillId="8" borderId="23" xfId="7" applyNumberFormat="1" applyFont="1" applyFill="1" applyBorder="1" applyAlignment="1">
      <alignment horizontal="right" vertical="top"/>
    </xf>
    <xf numFmtId="49" fontId="13" fillId="8" borderId="22" xfId="7" applyNumberFormat="1" applyFont="1" applyFill="1" applyBorder="1" applyAlignment="1">
      <alignment horizontal="right" vertical="top"/>
    </xf>
    <xf numFmtId="49" fontId="13" fillId="6" borderId="15" xfId="0" applyNumberFormat="1" applyFont="1" applyFill="1" applyBorder="1" applyAlignment="1">
      <alignment horizontal="right" vertical="top"/>
    </xf>
    <xf numFmtId="49" fontId="13" fillId="6" borderId="11" xfId="0" applyNumberFormat="1" applyFont="1" applyFill="1" applyBorder="1" applyAlignment="1">
      <alignment horizontal="right" vertical="top"/>
    </xf>
    <xf numFmtId="49" fontId="13" fillId="6" borderId="12" xfId="0" applyNumberFormat="1" applyFont="1" applyFill="1" applyBorder="1" applyAlignment="1">
      <alignment horizontal="right" vertical="top"/>
    </xf>
    <xf numFmtId="0" fontId="12" fillId="6" borderId="15" xfId="0" applyFont="1" applyFill="1" applyBorder="1" applyAlignment="1">
      <alignment horizontal="center" vertical="top"/>
    </xf>
    <xf numFmtId="0" fontId="12" fillId="6" borderId="11" xfId="0" applyFont="1" applyFill="1" applyBorder="1" applyAlignment="1">
      <alignment horizontal="center" vertical="top"/>
    </xf>
    <xf numFmtId="0" fontId="12" fillId="6" borderId="12" xfId="0" applyFont="1" applyFill="1" applyBorder="1" applyAlignment="1">
      <alignment horizontal="center" vertical="top"/>
    </xf>
    <xf numFmtId="0" fontId="29" fillId="0" borderId="32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49" fontId="13" fillId="2" borderId="31" xfId="0" applyNumberFormat="1" applyFont="1" applyFill="1" applyBorder="1" applyAlignment="1">
      <alignment horizontal="center" vertical="top"/>
    </xf>
    <xf numFmtId="49" fontId="13" fillId="2" borderId="23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3" borderId="21" xfId="0" applyNumberFormat="1" applyFont="1" applyFill="1" applyBorder="1" applyAlignment="1">
      <alignment horizontal="center" vertical="top"/>
    </xf>
    <xf numFmtId="49" fontId="13" fillId="5" borderId="48" xfId="0" applyNumberFormat="1" applyFont="1" applyFill="1" applyBorder="1" applyAlignment="1">
      <alignment horizontal="center" vertical="top" wrapText="1"/>
    </xf>
    <xf numFmtId="49" fontId="13" fillId="5" borderId="20" xfId="0" applyNumberFormat="1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top"/>
    </xf>
    <xf numFmtId="49" fontId="12" fillId="0" borderId="21" xfId="0" applyNumberFormat="1" applyFont="1" applyBorder="1" applyAlignment="1">
      <alignment horizontal="center" vertical="top"/>
    </xf>
    <xf numFmtId="49" fontId="12" fillId="0" borderId="29" xfId="0" applyNumberFormat="1" applyFont="1" applyBorder="1" applyAlignment="1">
      <alignment horizontal="center" vertical="top"/>
    </xf>
    <xf numFmtId="0" fontId="13" fillId="7" borderId="15" xfId="0" applyFont="1" applyFill="1" applyBorder="1" applyAlignment="1">
      <alignment horizontal="center" vertical="top" wrapText="1"/>
    </xf>
    <xf numFmtId="0" fontId="13" fillId="7" borderId="15" xfId="0" applyFont="1" applyFill="1" applyBorder="1" applyAlignment="1">
      <alignment horizontal="left" vertical="top"/>
    </xf>
    <xf numFmtId="0" fontId="13" fillId="7" borderId="11" xfId="0" applyFont="1" applyFill="1" applyBorder="1" applyAlignment="1">
      <alignment horizontal="left" vertical="top"/>
    </xf>
    <xf numFmtId="0" fontId="13" fillId="7" borderId="12" xfId="0" applyFont="1" applyFill="1" applyBorder="1" applyAlignment="1">
      <alignment horizontal="left" vertical="top"/>
    </xf>
    <xf numFmtId="49" fontId="13" fillId="2" borderId="29" xfId="0" applyNumberFormat="1" applyFont="1" applyFill="1" applyBorder="1" applyAlignment="1">
      <alignment horizontal="center" vertical="top"/>
    </xf>
    <xf numFmtId="49" fontId="13" fillId="2" borderId="9" xfId="0" applyNumberFormat="1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9" xfId="0" applyNumberFormat="1" applyFont="1" applyFill="1" applyBorder="1" applyAlignment="1">
      <alignment horizontal="center" vertical="top"/>
    </xf>
    <xf numFmtId="49" fontId="13" fillId="5" borderId="55" xfId="0" applyNumberFormat="1" applyFont="1" applyFill="1" applyBorder="1" applyAlignment="1">
      <alignment horizontal="center" vertical="top" wrapText="1"/>
    </xf>
    <xf numFmtId="49" fontId="13" fillId="5" borderId="46" xfId="0" applyNumberFormat="1" applyFont="1" applyFill="1" applyBorder="1" applyAlignment="1">
      <alignment horizontal="center" vertical="top" wrapText="1"/>
    </xf>
    <xf numFmtId="0" fontId="13" fillId="5" borderId="2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0" fontId="13" fillId="5" borderId="21" xfId="0" applyFont="1" applyFill="1" applyBorder="1" applyAlignment="1">
      <alignment horizontal="lef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/>
    </xf>
    <xf numFmtId="0" fontId="12" fillId="5" borderId="55" xfId="0" applyFont="1" applyFill="1" applyBorder="1" applyAlignment="1">
      <alignment horizontal="left" vertical="center" wrapText="1"/>
    </xf>
    <xf numFmtId="0" fontId="12" fillId="5" borderId="46" xfId="0" applyFont="1" applyFill="1" applyBorder="1" applyAlignment="1">
      <alignment horizontal="left" vertical="center" wrapText="1"/>
    </xf>
    <xf numFmtId="0" fontId="12" fillId="5" borderId="71" xfId="0" applyFont="1" applyFill="1" applyBorder="1" applyAlignment="1">
      <alignment horizontal="left" vertical="center" wrapText="1"/>
    </xf>
    <xf numFmtId="165" fontId="12" fillId="5" borderId="50" xfId="0" applyNumberFormat="1" applyFont="1" applyFill="1" applyBorder="1" applyAlignment="1">
      <alignment horizontal="center" vertical="center" wrapText="1"/>
    </xf>
    <xf numFmtId="165" fontId="12" fillId="5" borderId="56" xfId="0" applyNumberFormat="1" applyFont="1" applyFill="1" applyBorder="1" applyAlignment="1">
      <alignment horizontal="center" vertical="center" wrapText="1"/>
    </xf>
    <xf numFmtId="165" fontId="12" fillId="5" borderId="17" xfId="0" applyNumberFormat="1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top" wrapText="1"/>
    </xf>
    <xf numFmtId="0" fontId="12" fillId="5" borderId="56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49" fontId="33" fillId="0" borderId="29" xfId="0" applyNumberFormat="1" applyFont="1" applyBorder="1" applyAlignment="1">
      <alignment horizontal="center" vertical="top"/>
    </xf>
    <xf numFmtId="49" fontId="33" fillId="0" borderId="9" xfId="0" applyNumberFormat="1" applyFont="1" applyBorder="1" applyAlignment="1">
      <alignment horizontal="center" vertical="top"/>
    </xf>
    <xf numFmtId="49" fontId="33" fillId="0" borderId="21" xfId="0" applyNumberFormat="1" applyFont="1" applyBorder="1" applyAlignment="1">
      <alignment horizontal="center" vertical="top"/>
    </xf>
    <xf numFmtId="49" fontId="13" fillId="2" borderId="36" xfId="0" applyNumberFormat="1" applyFont="1" applyFill="1" applyBorder="1" applyAlignment="1">
      <alignment horizontal="center" vertical="top"/>
    </xf>
    <xf numFmtId="49" fontId="13" fillId="5" borderId="13" xfId="0" applyNumberFormat="1" applyFont="1" applyFill="1" applyBorder="1" applyAlignment="1">
      <alignment horizontal="center" vertical="top" wrapText="1"/>
    </xf>
    <xf numFmtId="49" fontId="33" fillId="0" borderId="25" xfId="0" applyNumberFormat="1" applyFont="1" applyBorder="1" applyAlignment="1">
      <alignment horizontal="center" vertical="top"/>
    </xf>
    <xf numFmtId="49" fontId="33" fillId="0" borderId="26" xfId="0" applyNumberFormat="1" applyFont="1" applyBorder="1" applyAlignment="1">
      <alignment horizontal="center" vertical="top"/>
    </xf>
    <xf numFmtId="49" fontId="33" fillId="0" borderId="24" xfId="0" applyNumberFormat="1" applyFont="1" applyBorder="1" applyAlignment="1">
      <alignment horizontal="center" vertical="top"/>
    </xf>
    <xf numFmtId="49" fontId="13" fillId="2" borderId="21" xfId="0" applyNumberFormat="1" applyFont="1" applyFill="1" applyBorder="1" applyAlignment="1">
      <alignment horizontal="center" vertical="top"/>
    </xf>
    <xf numFmtId="0" fontId="49" fillId="5" borderId="20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5" borderId="29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3" fillId="0" borderId="29" xfId="0" applyFont="1" applyBorder="1" applyAlignment="1">
      <alignment horizontal="center" vertical="top"/>
    </xf>
    <xf numFmtId="0" fontId="33" fillId="0" borderId="9" xfId="0" applyFont="1" applyBorder="1" applyAlignment="1">
      <alignment horizontal="center" vertical="top"/>
    </xf>
    <xf numFmtId="0" fontId="33" fillId="0" borderId="21" xfId="0" applyFont="1" applyBorder="1" applyAlignment="1">
      <alignment horizontal="center" vertical="top"/>
    </xf>
    <xf numFmtId="0" fontId="12" fillId="0" borderId="4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49" fontId="20" fillId="2" borderId="29" xfId="0" applyNumberFormat="1" applyFont="1" applyFill="1" applyBorder="1" applyAlignment="1">
      <alignment horizontal="center" vertical="top"/>
    </xf>
    <xf numFmtId="49" fontId="20" fillId="2" borderId="9" xfId="0" applyNumberFormat="1" applyFont="1" applyFill="1" applyBorder="1" applyAlignment="1">
      <alignment horizontal="center" vertical="top"/>
    </xf>
    <xf numFmtId="0" fontId="49" fillId="5" borderId="46" xfId="0" applyFont="1" applyFill="1" applyBorder="1" applyAlignment="1">
      <alignment horizontal="left" vertical="center" wrapText="1"/>
    </xf>
    <xf numFmtId="0" fontId="49" fillId="5" borderId="71" xfId="0" applyFont="1" applyFill="1" applyBorder="1" applyAlignment="1">
      <alignment horizontal="left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49" fontId="13" fillId="5" borderId="18" xfId="0" applyNumberFormat="1" applyFont="1" applyFill="1" applyBorder="1" applyAlignment="1">
      <alignment horizontal="center" vertical="top" wrapText="1"/>
    </xf>
    <xf numFmtId="49" fontId="13" fillId="5" borderId="54" xfId="0" applyNumberFormat="1" applyFont="1" applyFill="1" applyBorder="1" applyAlignment="1">
      <alignment horizontal="center" vertical="top" wrapText="1"/>
    </xf>
    <xf numFmtId="49" fontId="13" fillId="5" borderId="57" xfId="0" applyNumberFormat="1" applyFont="1" applyFill="1" applyBorder="1" applyAlignment="1">
      <alignment horizontal="center" vertical="top" wrapText="1"/>
    </xf>
    <xf numFmtId="49" fontId="13" fillId="5" borderId="14" xfId="0" applyNumberFormat="1" applyFont="1" applyFill="1" applyBorder="1" applyAlignment="1">
      <alignment horizontal="center" vertical="top" wrapText="1"/>
    </xf>
    <xf numFmtId="0" fontId="12" fillId="5" borderId="50" xfId="0" applyFont="1" applyFill="1" applyBorder="1" applyAlignment="1">
      <alignment horizontal="center" vertical="center" wrapText="1"/>
    </xf>
    <xf numFmtId="49" fontId="33" fillId="5" borderId="25" xfId="0" applyNumberFormat="1" applyFont="1" applyFill="1" applyBorder="1" applyAlignment="1">
      <alignment horizontal="center" vertical="top"/>
    </xf>
    <xf numFmtId="49" fontId="33" fillId="5" borderId="26" xfId="0" applyNumberFormat="1" applyFont="1" applyFill="1" applyBorder="1" applyAlignment="1">
      <alignment horizontal="center" vertical="top"/>
    </xf>
    <xf numFmtId="49" fontId="33" fillId="5" borderId="24" xfId="0" applyNumberFormat="1" applyFont="1" applyFill="1" applyBorder="1" applyAlignment="1">
      <alignment horizontal="center" vertical="top"/>
    </xf>
    <xf numFmtId="49" fontId="12" fillId="5" borderId="29" xfId="0" applyNumberFormat="1" applyFont="1" applyFill="1" applyBorder="1" applyAlignment="1">
      <alignment horizontal="center" vertical="top"/>
    </xf>
    <xf numFmtId="49" fontId="12" fillId="5" borderId="9" xfId="0" applyNumberFormat="1" applyFont="1" applyFill="1" applyBorder="1" applyAlignment="1">
      <alignment horizontal="center" vertical="top"/>
    </xf>
    <xf numFmtId="49" fontId="12" fillId="5" borderId="21" xfId="0" applyNumberFormat="1" applyFont="1" applyFill="1" applyBorder="1" applyAlignment="1">
      <alignment horizontal="center" vertical="top"/>
    </xf>
    <xf numFmtId="49" fontId="13" fillId="2" borderId="39" xfId="0" applyNumberFormat="1" applyFont="1" applyFill="1" applyBorder="1" applyAlignment="1">
      <alignment horizontal="center" vertical="top" wrapText="1"/>
    </xf>
    <xf numFmtId="49" fontId="13" fillId="2" borderId="23" xfId="0" applyNumberFormat="1" applyFont="1" applyFill="1" applyBorder="1" applyAlignment="1">
      <alignment horizontal="center" vertical="top" wrapText="1"/>
    </xf>
    <xf numFmtId="0" fontId="59" fillId="7" borderId="15" xfId="0" applyFont="1" applyFill="1" applyBorder="1" applyAlignment="1">
      <alignment horizontal="left" vertical="top"/>
    </xf>
    <xf numFmtId="0" fontId="59" fillId="7" borderId="11" xfId="0" applyFont="1" applyFill="1" applyBorder="1" applyAlignment="1">
      <alignment horizontal="left" vertical="top"/>
    </xf>
    <xf numFmtId="0" fontId="59" fillId="7" borderId="12" xfId="0" applyFont="1" applyFill="1" applyBorder="1" applyAlignment="1">
      <alignment horizontal="left" vertical="top"/>
    </xf>
    <xf numFmtId="49" fontId="55" fillId="0" borderId="15" xfId="7" applyNumberFormat="1" applyFont="1" applyBorder="1" applyAlignment="1">
      <alignment horizontal="center" vertical="top"/>
    </xf>
    <xf numFmtId="49" fontId="55" fillId="0" borderId="11" xfId="7" applyNumberFormat="1" applyFont="1" applyBorder="1" applyAlignment="1">
      <alignment horizontal="center" vertical="top"/>
    </xf>
    <xf numFmtId="49" fontId="55" fillId="0" borderId="12" xfId="7" applyNumberFormat="1" applyFont="1" applyBorder="1" applyAlignment="1">
      <alignment horizontal="center" vertical="top"/>
    </xf>
    <xf numFmtId="49" fontId="63" fillId="8" borderId="29" xfId="0" applyNumberFormat="1" applyFont="1" applyFill="1" applyBorder="1" applyAlignment="1">
      <alignment horizontal="center" vertical="top"/>
    </xf>
    <xf numFmtId="49" fontId="63" fillId="8" borderId="21" xfId="0" applyNumberFormat="1" applyFont="1" applyFill="1" applyBorder="1" applyAlignment="1">
      <alignment horizontal="center" vertical="top"/>
    </xf>
    <xf numFmtId="49" fontId="63" fillId="0" borderId="29" xfId="0" applyNumberFormat="1" applyFont="1" applyBorder="1" applyAlignment="1">
      <alignment horizontal="center" vertical="top"/>
    </xf>
    <xf numFmtId="49" fontId="63" fillId="0" borderId="21" xfId="0" applyNumberFormat="1" applyFont="1" applyBorder="1" applyAlignment="1">
      <alignment horizontal="center" vertical="top"/>
    </xf>
    <xf numFmtId="49" fontId="63" fillId="0" borderId="55" xfId="0" applyNumberFormat="1" applyFont="1" applyBorder="1" applyAlignment="1">
      <alignment horizontal="center" vertical="top" wrapText="1"/>
    </xf>
    <xf numFmtId="49" fontId="63" fillId="0" borderId="18" xfId="0" applyNumberFormat="1" applyFont="1" applyBorder="1" applyAlignment="1">
      <alignment horizontal="center" vertical="top" wrapText="1"/>
    </xf>
    <xf numFmtId="0" fontId="51" fillId="5" borderId="29" xfId="0" applyFont="1" applyFill="1" applyBorder="1" applyAlignment="1">
      <alignment horizontal="left" vertical="top" wrapText="1"/>
    </xf>
    <xf numFmtId="0" fontId="51" fillId="5" borderId="21" xfId="0" applyFont="1" applyFill="1" applyBorder="1" applyAlignment="1">
      <alignment horizontal="left" vertical="top" wrapText="1"/>
    </xf>
    <xf numFmtId="49" fontId="51" fillId="0" borderId="29" xfId="0" applyNumberFormat="1" applyFont="1" applyBorder="1" applyAlignment="1">
      <alignment horizontal="center" vertical="top"/>
    </xf>
    <xf numFmtId="49" fontId="51" fillId="0" borderId="21" xfId="0" applyNumberFormat="1" applyFont="1" applyBorder="1" applyAlignment="1">
      <alignment horizontal="center" vertical="top"/>
    </xf>
    <xf numFmtId="49" fontId="13" fillId="8" borderId="29" xfId="0" applyNumberFormat="1" applyFont="1" applyFill="1" applyBorder="1" applyAlignment="1">
      <alignment horizontal="center" vertical="top"/>
    </xf>
    <xf numFmtId="49" fontId="13" fillId="8" borderId="9" xfId="0" applyNumberFormat="1" applyFont="1" applyFill="1" applyBorder="1" applyAlignment="1">
      <alignment horizontal="center" vertical="top"/>
    </xf>
    <xf numFmtId="49" fontId="13" fillId="0" borderId="29" xfId="0" applyNumberFormat="1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 vertical="top"/>
    </xf>
    <xf numFmtId="49" fontId="13" fillId="0" borderId="55" xfId="0" applyNumberFormat="1" applyFont="1" applyBorder="1" applyAlignment="1">
      <alignment horizontal="center" vertical="top" wrapText="1"/>
    </xf>
    <xf numFmtId="49" fontId="13" fillId="0" borderId="46" xfId="0" applyNumberFormat="1" applyFont="1" applyBorder="1" applyAlignment="1">
      <alignment horizontal="center" vertical="top" wrapText="1"/>
    </xf>
    <xf numFmtId="49" fontId="13" fillId="0" borderId="54" xfId="0" applyNumberFormat="1" applyFont="1" applyBorder="1" applyAlignment="1">
      <alignment horizontal="center" vertical="top" wrapText="1"/>
    </xf>
    <xf numFmtId="49" fontId="13" fillId="0" borderId="57" xfId="0" applyNumberFormat="1" applyFont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165" fontId="51" fillId="0" borderId="29" xfId="0" applyNumberFormat="1" applyFont="1" applyBorder="1" applyAlignment="1">
      <alignment horizontal="center" vertical="top"/>
    </xf>
    <xf numFmtId="165" fontId="51" fillId="0" borderId="21" xfId="0" applyNumberFormat="1" applyFont="1" applyBorder="1" applyAlignment="1">
      <alignment horizontal="center" vertical="top"/>
    </xf>
    <xf numFmtId="165" fontId="51" fillId="0" borderId="39" xfId="0" applyNumberFormat="1" applyFont="1" applyBorder="1" applyAlignment="1">
      <alignment horizontal="center" vertical="top"/>
    </xf>
    <xf numFmtId="165" fontId="51" fillId="0" borderId="23" xfId="0" applyNumberFormat="1" applyFont="1" applyBorder="1" applyAlignment="1">
      <alignment horizontal="center" vertical="top"/>
    </xf>
    <xf numFmtId="0" fontId="13" fillId="7" borderId="11" xfId="0" applyFont="1" applyFill="1" applyBorder="1" applyAlignment="1">
      <alignment horizontal="right" vertical="top" wrapText="1"/>
    </xf>
    <xf numFmtId="0" fontId="13" fillId="7" borderId="12" xfId="0" applyFont="1" applyFill="1" applyBorder="1" applyAlignment="1">
      <alignment horizontal="right" vertical="top" wrapText="1"/>
    </xf>
    <xf numFmtId="49" fontId="13" fillId="8" borderId="15" xfId="7" applyNumberFormat="1" applyFont="1" applyFill="1" applyBorder="1" applyAlignment="1">
      <alignment horizontal="right" vertical="top"/>
    </xf>
    <xf numFmtId="49" fontId="13" fillId="8" borderId="11" xfId="7" applyNumberFormat="1" applyFont="1" applyFill="1" applyBorder="1" applyAlignment="1">
      <alignment horizontal="right" vertical="top"/>
    </xf>
    <xf numFmtId="49" fontId="13" fillId="8" borderId="12" xfId="7" applyNumberFormat="1" applyFont="1" applyFill="1" applyBorder="1" applyAlignment="1">
      <alignment horizontal="right" vertical="top"/>
    </xf>
    <xf numFmtId="49" fontId="43" fillId="2" borderId="39" xfId="0" applyNumberFormat="1" applyFont="1" applyFill="1" applyBorder="1" applyAlignment="1">
      <alignment horizontal="center" vertical="top"/>
    </xf>
    <xf numFmtId="49" fontId="43" fillId="2" borderId="23" xfId="0" applyNumberFormat="1" applyFont="1" applyFill="1" applyBorder="1" applyAlignment="1">
      <alignment horizontal="center" vertical="top"/>
    </xf>
    <xf numFmtId="49" fontId="37" fillId="3" borderId="39" xfId="0" applyNumberFormat="1" applyFont="1" applyFill="1" applyBorder="1" applyAlignment="1">
      <alignment horizontal="center" vertical="top"/>
    </xf>
    <xf numFmtId="49" fontId="37" fillId="3" borderId="23" xfId="0" applyNumberFormat="1" applyFont="1" applyFill="1" applyBorder="1" applyAlignment="1">
      <alignment horizontal="center" vertical="top"/>
    </xf>
    <xf numFmtId="49" fontId="37" fillId="5" borderId="39" xfId="0" applyNumberFormat="1" applyFont="1" applyFill="1" applyBorder="1" applyAlignment="1">
      <alignment horizontal="center" vertical="top" wrapText="1"/>
    </xf>
    <xf numFmtId="49" fontId="37" fillId="5" borderId="23" xfId="0" applyNumberFormat="1" applyFont="1" applyFill="1" applyBorder="1" applyAlignment="1">
      <alignment horizontal="center" vertical="top" wrapText="1"/>
    </xf>
    <xf numFmtId="165" fontId="12" fillId="10" borderId="5" xfId="0" applyNumberFormat="1" applyFont="1" applyFill="1" applyBorder="1" applyAlignment="1">
      <alignment horizontal="left" vertical="top" wrapText="1"/>
    </xf>
    <xf numFmtId="165" fontId="12" fillId="10" borderId="1" xfId="0" applyNumberFormat="1" applyFont="1" applyFill="1" applyBorder="1" applyAlignment="1">
      <alignment horizontal="left" vertical="top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65" fontId="12" fillId="10" borderId="50" xfId="0" applyNumberFormat="1" applyFont="1" applyFill="1" applyBorder="1" applyAlignment="1">
      <alignment horizontal="center" vertical="center" wrapText="1"/>
    </xf>
    <xf numFmtId="165" fontId="12" fillId="10" borderId="56" xfId="0" applyNumberFormat="1" applyFont="1" applyFill="1" applyBorder="1" applyAlignment="1">
      <alignment horizontal="center" vertical="center" wrapText="1"/>
    </xf>
    <xf numFmtId="165" fontId="12" fillId="10" borderId="51" xfId="0" applyNumberFormat="1" applyFont="1" applyFill="1" applyBorder="1" applyAlignment="1">
      <alignment horizontal="center" vertical="center" wrapText="1"/>
    </xf>
    <xf numFmtId="165" fontId="12" fillId="10" borderId="35" xfId="0" applyNumberFormat="1" applyFont="1" applyFill="1" applyBorder="1" applyAlignment="1">
      <alignment horizontal="left" vertical="top" wrapText="1"/>
    </xf>
    <xf numFmtId="49" fontId="15" fillId="3" borderId="59" xfId="0" applyNumberFormat="1" applyFont="1" applyFill="1" applyBorder="1" applyAlignment="1">
      <alignment horizontal="center" vertical="top"/>
    </xf>
    <xf numFmtId="0" fontId="12" fillId="5" borderId="9" xfId="0" applyFont="1" applyFill="1" applyBorder="1" applyAlignment="1">
      <alignment horizontal="left" vertical="top" wrapText="1"/>
    </xf>
    <xf numFmtId="49" fontId="13" fillId="0" borderId="59" xfId="0" applyNumberFormat="1" applyFont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/>
    </xf>
    <xf numFmtId="49" fontId="33" fillId="0" borderId="2" xfId="0" applyNumberFormat="1" applyFont="1" applyBorder="1" applyAlignment="1">
      <alignment horizontal="center" vertical="top"/>
    </xf>
    <xf numFmtId="0" fontId="12" fillId="5" borderId="55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vertical="top" wrapText="1"/>
    </xf>
    <xf numFmtId="0" fontId="13" fillId="7" borderId="22" xfId="0" applyFont="1" applyFill="1" applyBorder="1" applyAlignment="1">
      <alignment horizontal="center" vertical="top" wrapText="1"/>
    </xf>
    <xf numFmtId="0" fontId="13" fillId="7" borderId="24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/>
    </xf>
    <xf numFmtId="0" fontId="12" fillId="7" borderId="22" xfId="0" applyFont="1" applyFill="1" applyBorder="1" applyAlignment="1">
      <alignment horizontal="center" vertical="top"/>
    </xf>
    <xf numFmtId="0" fontId="12" fillId="7" borderId="24" xfId="0" applyFont="1" applyFill="1" applyBorder="1" applyAlignment="1">
      <alignment horizontal="center" vertical="top"/>
    </xf>
    <xf numFmtId="49" fontId="55" fillId="2" borderId="29" xfId="0" applyNumberFormat="1" applyFont="1" applyFill="1" applyBorder="1" applyAlignment="1">
      <alignment horizontal="center" vertical="top"/>
    </xf>
    <xf numFmtId="49" fontId="55" fillId="2" borderId="21" xfId="0" applyNumberFormat="1" applyFont="1" applyFill="1" applyBorder="1" applyAlignment="1">
      <alignment horizontal="center" vertical="top"/>
    </xf>
    <xf numFmtId="49" fontId="55" fillId="7" borderId="29" xfId="0" applyNumberFormat="1" applyFont="1" applyFill="1" applyBorder="1" applyAlignment="1">
      <alignment horizontal="center" vertical="top"/>
    </xf>
    <xf numFmtId="49" fontId="55" fillId="7" borderId="21" xfId="0" applyNumberFormat="1" applyFont="1" applyFill="1" applyBorder="1" applyAlignment="1">
      <alignment horizontal="center" vertical="top"/>
    </xf>
    <xf numFmtId="49" fontId="13" fillId="2" borderId="32" xfId="0" applyNumberFormat="1" applyFont="1" applyFill="1" applyBorder="1" applyAlignment="1">
      <alignment horizontal="center" vertical="top"/>
    </xf>
    <xf numFmtId="49" fontId="13" fillId="3" borderId="4" xfId="0" applyNumberFormat="1" applyFont="1" applyFill="1" applyBorder="1" applyAlignment="1">
      <alignment horizontal="center" vertical="top"/>
    </xf>
    <xf numFmtId="49" fontId="33" fillId="0" borderId="4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2" fillId="5" borderId="67" xfId="0" applyFont="1" applyFill="1" applyBorder="1" applyAlignment="1">
      <alignment horizontal="left" vertical="top" wrapText="1"/>
    </xf>
    <xf numFmtId="49" fontId="25" fillId="0" borderId="29" xfId="0" applyNumberFormat="1" applyFont="1" applyBorder="1" applyAlignment="1">
      <alignment horizontal="center" vertical="top" wrapText="1"/>
    </xf>
    <xf numFmtId="49" fontId="25" fillId="0" borderId="21" xfId="0" applyNumberFormat="1" applyFont="1" applyBorder="1" applyAlignment="1">
      <alignment horizontal="center" vertical="top"/>
    </xf>
    <xf numFmtId="0" fontId="13" fillId="8" borderId="15" xfId="0" applyFont="1" applyFill="1" applyBorder="1" applyAlignment="1">
      <alignment horizontal="left" vertical="top"/>
    </xf>
    <xf numFmtId="0" fontId="13" fillId="8" borderId="11" xfId="0" applyFont="1" applyFill="1" applyBorder="1" applyAlignment="1">
      <alignment horizontal="left" vertical="top"/>
    </xf>
    <xf numFmtId="0" fontId="13" fillId="8" borderId="12" xfId="0" applyFont="1" applyFill="1" applyBorder="1" applyAlignment="1">
      <alignment horizontal="left" vertical="top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56" fillId="7" borderId="15" xfId="0" applyFont="1" applyFill="1" applyBorder="1" applyAlignment="1">
      <alignment horizontal="center" vertical="top"/>
    </xf>
    <xf numFmtId="0" fontId="56" fillId="7" borderId="11" xfId="0" applyFont="1" applyFill="1" applyBorder="1" applyAlignment="1">
      <alignment horizontal="center" vertical="top"/>
    </xf>
    <xf numFmtId="0" fontId="56" fillId="7" borderId="12" xfId="0" applyFont="1" applyFill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2" fillId="7" borderId="15" xfId="0" applyFont="1" applyFill="1" applyBorder="1" applyAlignment="1">
      <alignment horizontal="center" vertical="top"/>
    </xf>
    <xf numFmtId="0" fontId="12" fillId="7" borderId="11" xfId="0" applyFont="1" applyFill="1" applyBorder="1" applyAlignment="1">
      <alignment horizontal="center" vertical="top"/>
    </xf>
    <xf numFmtId="0" fontId="12" fillId="7" borderId="12" xfId="0" applyFont="1" applyFill="1" applyBorder="1" applyAlignment="1">
      <alignment horizontal="center" vertical="top"/>
    </xf>
    <xf numFmtId="0" fontId="12" fillId="5" borderId="6" xfId="0" applyFont="1" applyFill="1" applyBorder="1" applyAlignment="1">
      <alignment horizontal="left" wrapText="1"/>
    </xf>
    <xf numFmtId="0" fontId="12" fillId="5" borderId="37" xfId="0" applyFont="1" applyFill="1" applyBorder="1" applyAlignment="1">
      <alignment horizontal="left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35" xfId="0" applyNumberFormat="1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horizontal="left" vertical="top" wrapText="1"/>
    </xf>
    <xf numFmtId="0" fontId="51" fillId="5" borderId="59" xfId="0" applyFont="1" applyFill="1" applyBorder="1" applyAlignment="1">
      <alignment horizontal="left" vertical="top" wrapText="1"/>
    </xf>
    <xf numFmtId="0" fontId="51" fillId="5" borderId="9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/>
    </xf>
    <xf numFmtId="49" fontId="13" fillId="5" borderId="40" xfId="0" applyNumberFormat="1" applyFont="1" applyFill="1" applyBorder="1" applyAlignment="1">
      <alignment horizontal="center" vertical="top" wrapText="1"/>
    </xf>
    <xf numFmtId="49" fontId="13" fillId="5" borderId="0" xfId="0" applyNumberFormat="1" applyFont="1" applyFill="1" applyAlignment="1">
      <alignment horizontal="center" vertical="top" wrapText="1"/>
    </xf>
    <xf numFmtId="0" fontId="49" fillId="5" borderId="22" xfId="0" applyFont="1" applyFill="1" applyBorder="1" applyAlignment="1">
      <alignment horizontal="center" vertical="top" wrapText="1"/>
    </xf>
    <xf numFmtId="0" fontId="13" fillId="0" borderId="5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top" wrapText="1"/>
    </xf>
    <xf numFmtId="49" fontId="13" fillId="0" borderId="44" xfId="0" applyNumberFormat="1" applyFont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vertical="top" wrapText="1"/>
    </xf>
    <xf numFmtId="49" fontId="13" fillId="0" borderId="39" xfId="0" applyNumberFormat="1" applyFont="1" applyBorder="1" applyAlignment="1">
      <alignment horizontal="center" vertical="top" wrapText="1"/>
    </xf>
    <xf numFmtId="49" fontId="13" fillId="0" borderId="40" xfId="0" applyNumberFormat="1" applyFont="1" applyBorder="1" applyAlignment="1">
      <alignment horizontal="center" vertical="top" wrapText="1"/>
    </xf>
    <xf numFmtId="49" fontId="13" fillId="0" borderId="43" xfId="0" applyNumberFormat="1" applyFont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49" fontId="13" fillId="0" borderId="26" xfId="0" applyNumberFormat="1" applyFont="1" applyBorder="1" applyAlignment="1">
      <alignment horizontal="center" vertical="top" wrapText="1"/>
    </xf>
    <xf numFmtId="49" fontId="13" fillId="0" borderId="23" xfId="0" applyNumberFormat="1" applyFont="1" applyBorder="1" applyAlignment="1">
      <alignment horizontal="center" vertical="top" wrapText="1"/>
    </xf>
    <xf numFmtId="49" fontId="13" fillId="0" borderId="24" xfId="0" applyNumberFormat="1" applyFont="1" applyBorder="1" applyAlignment="1">
      <alignment horizontal="center" vertical="top" wrapText="1"/>
    </xf>
    <xf numFmtId="49" fontId="43" fillId="2" borderId="29" xfId="0" applyNumberFormat="1" applyFont="1" applyFill="1" applyBorder="1" applyAlignment="1">
      <alignment horizontal="center" vertical="top"/>
    </xf>
    <xf numFmtId="49" fontId="43" fillId="2" borderId="9" xfId="0" applyNumberFormat="1" applyFont="1" applyFill="1" applyBorder="1" applyAlignment="1">
      <alignment horizontal="center" vertical="top"/>
    </xf>
    <xf numFmtId="49" fontId="37" fillId="3" borderId="29" xfId="0" applyNumberFormat="1" applyFont="1" applyFill="1" applyBorder="1" applyAlignment="1">
      <alignment horizontal="center" vertical="top"/>
    </xf>
    <xf numFmtId="49" fontId="37" fillId="3" borderId="9" xfId="0" applyNumberFormat="1" applyFont="1" applyFill="1" applyBorder="1" applyAlignment="1">
      <alignment horizontal="center" vertical="top"/>
    </xf>
    <xf numFmtId="49" fontId="37" fillId="5" borderId="29" xfId="0" applyNumberFormat="1" applyFont="1" applyFill="1" applyBorder="1" applyAlignment="1">
      <alignment horizontal="center" vertical="top" wrapText="1"/>
    </xf>
    <xf numFmtId="49" fontId="37" fillId="5" borderId="9" xfId="0" applyNumberFormat="1" applyFont="1" applyFill="1" applyBorder="1" applyAlignment="1">
      <alignment horizontal="center" vertical="top" wrapText="1"/>
    </xf>
    <xf numFmtId="49" fontId="6" fillId="5" borderId="29" xfId="0" applyNumberFormat="1" applyFont="1" applyFill="1" applyBorder="1" applyAlignment="1">
      <alignment horizontal="center" vertical="top"/>
    </xf>
    <xf numFmtId="49" fontId="6" fillId="5" borderId="9" xfId="0" applyNumberFormat="1" applyFont="1" applyFill="1" applyBorder="1" applyAlignment="1">
      <alignment horizontal="center" vertical="top"/>
    </xf>
    <xf numFmtId="49" fontId="20" fillId="2" borderId="31" xfId="0" applyNumberFormat="1" applyFont="1" applyFill="1" applyBorder="1" applyAlignment="1">
      <alignment horizontal="center" vertical="top"/>
    </xf>
    <xf numFmtId="49" fontId="20" fillId="2" borderId="36" xfId="0" applyNumberFormat="1" applyFont="1" applyFill="1" applyBorder="1" applyAlignment="1">
      <alignment horizontal="center" vertical="top"/>
    </xf>
    <xf numFmtId="49" fontId="20" fillId="2" borderId="23" xfId="0" applyNumberFormat="1" applyFont="1" applyFill="1" applyBorder="1" applyAlignment="1">
      <alignment horizontal="center" vertical="top"/>
    </xf>
    <xf numFmtId="49" fontId="20" fillId="3" borderId="2" xfId="0" applyNumberFormat="1" applyFont="1" applyFill="1" applyBorder="1" applyAlignment="1">
      <alignment horizontal="center" vertical="top"/>
    </xf>
    <xf numFmtId="49" fontId="20" fillId="3" borderId="9" xfId="0" applyNumberFormat="1" applyFont="1" applyFill="1" applyBorder="1" applyAlignment="1">
      <alignment horizontal="center" vertical="top"/>
    </xf>
    <xf numFmtId="49" fontId="20" fillId="3" borderId="21" xfId="0" applyNumberFormat="1" applyFont="1" applyFill="1" applyBorder="1" applyAlignment="1">
      <alignment horizontal="center" vertical="top"/>
    </xf>
    <xf numFmtId="49" fontId="20" fillId="5" borderId="40" xfId="0" applyNumberFormat="1" applyFont="1" applyFill="1" applyBorder="1" applyAlignment="1">
      <alignment horizontal="center" vertical="top" wrapText="1"/>
    </xf>
    <xf numFmtId="49" fontId="20" fillId="5" borderId="0" xfId="0" applyNumberFormat="1" applyFont="1" applyFill="1" applyAlignment="1">
      <alignment horizontal="center" vertical="top" wrapText="1"/>
    </xf>
    <xf numFmtId="49" fontId="20" fillId="5" borderId="22" xfId="0" applyNumberFormat="1" applyFont="1" applyFill="1" applyBorder="1" applyAlignment="1">
      <alignment horizontal="center" vertical="top" wrapText="1"/>
    </xf>
    <xf numFmtId="0" fontId="20" fillId="5" borderId="29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horizontal="left" vertical="top" wrapText="1"/>
    </xf>
    <xf numFmtId="0" fontId="20" fillId="5" borderId="59" xfId="0" applyFont="1" applyFill="1" applyBorder="1" applyAlignment="1">
      <alignment horizontal="left" vertical="top" wrapText="1"/>
    </xf>
    <xf numFmtId="49" fontId="22" fillId="2" borderId="23" xfId="0" applyNumberFormat="1" applyFont="1" applyFill="1" applyBorder="1" applyAlignment="1">
      <alignment horizontal="center" vertical="top"/>
    </xf>
    <xf numFmtId="49" fontId="15" fillId="3" borderId="21" xfId="0" applyNumberFormat="1" applyFont="1" applyFill="1" applyBorder="1" applyAlignment="1">
      <alignment horizontal="center" vertical="top"/>
    </xf>
    <xf numFmtId="49" fontId="15" fillId="5" borderId="20" xfId="0" applyNumberFormat="1" applyFont="1" applyFill="1" applyBorder="1" applyAlignment="1">
      <alignment horizontal="center" vertical="top" wrapText="1"/>
    </xf>
    <xf numFmtId="49" fontId="22" fillId="2" borderId="29" xfId="0" applyNumberFormat="1" applyFont="1" applyFill="1" applyBorder="1" applyAlignment="1">
      <alignment horizontal="center" vertical="top"/>
    </xf>
    <xf numFmtId="49" fontId="22" fillId="2" borderId="9" xfId="0" applyNumberFormat="1" applyFont="1" applyFill="1" applyBorder="1" applyAlignment="1">
      <alignment horizontal="center" vertical="top"/>
    </xf>
    <xf numFmtId="49" fontId="15" fillId="3" borderId="29" xfId="0" applyNumberFormat="1" applyFont="1" applyFill="1" applyBorder="1" applyAlignment="1">
      <alignment horizontal="center" vertical="top"/>
    </xf>
    <xf numFmtId="49" fontId="15" fillId="5" borderId="55" xfId="0" applyNumberFormat="1" applyFont="1" applyFill="1" applyBorder="1" applyAlignment="1">
      <alignment horizontal="center" vertical="top" wrapText="1"/>
    </xf>
    <xf numFmtId="49" fontId="15" fillId="5" borderId="46" xfId="0" applyNumberFormat="1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top" wrapText="1"/>
    </xf>
    <xf numFmtId="0" fontId="29" fillId="9" borderId="11" xfId="0" applyFont="1" applyFill="1" applyBorder="1" applyAlignment="1">
      <alignment horizontal="center" vertical="top" wrapText="1"/>
    </xf>
    <xf numFmtId="0" fontId="29" fillId="9" borderId="12" xfId="0" applyFont="1" applyFill="1" applyBorder="1" applyAlignment="1">
      <alignment horizontal="center" vertical="top" wrapText="1"/>
    </xf>
    <xf numFmtId="0" fontId="29" fillId="5" borderId="55" xfId="0" applyFont="1" applyFill="1" applyBorder="1" applyAlignment="1">
      <alignment vertical="top" wrapText="1"/>
    </xf>
    <xf numFmtId="0" fontId="29" fillId="5" borderId="18" xfId="0" applyFont="1" applyFill="1" applyBorder="1" applyAlignment="1">
      <alignment vertical="top" wrapText="1"/>
    </xf>
    <xf numFmtId="49" fontId="25" fillId="0" borderId="2" xfId="0" applyNumberFormat="1" applyFont="1" applyBorder="1" applyAlignment="1">
      <alignment horizontal="center" vertical="top"/>
    </xf>
    <xf numFmtId="49" fontId="25" fillId="0" borderId="9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9" fontId="29" fillId="0" borderId="29" xfId="0" applyNumberFormat="1" applyFont="1" applyBorder="1" applyAlignment="1">
      <alignment horizontal="center" vertical="top"/>
    </xf>
    <xf numFmtId="49" fontId="29" fillId="0" borderId="9" xfId="0" applyNumberFormat="1" applyFont="1" applyBorder="1" applyAlignment="1">
      <alignment horizontal="center" vertical="top"/>
    </xf>
    <xf numFmtId="49" fontId="29" fillId="0" borderId="21" xfId="0" applyNumberFormat="1" applyFont="1" applyBorder="1" applyAlignment="1">
      <alignment horizontal="center" vertical="top"/>
    </xf>
    <xf numFmtId="0" fontId="29" fillId="7" borderId="15" xfId="0" applyFont="1" applyFill="1" applyBorder="1" applyAlignment="1">
      <alignment horizontal="center" vertical="top"/>
    </xf>
    <xf numFmtId="0" fontId="29" fillId="7" borderId="11" xfId="0" applyFont="1" applyFill="1" applyBorder="1" applyAlignment="1">
      <alignment horizontal="center" vertical="top"/>
    </xf>
    <xf numFmtId="0" fontId="29" fillId="7" borderId="12" xfId="0" applyFont="1" applyFill="1" applyBorder="1" applyAlignment="1">
      <alignment horizontal="center" vertical="top"/>
    </xf>
    <xf numFmtId="49" fontId="29" fillId="0" borderId="59" xfId="0" applyNumberFormat="1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59" xfId="0" applyFont="1" applyBorder="1" applyAlignment="1">
      <alignment horizontal="center" vertical="top"/>
    </xf>
    <xf numFmtId="165" fontId="29" fillId="0" borderId="3" xfId="0" applyNumberFormat="1" applyFont="1" applyBorder="1" applyAlignment="1">
      <alignment horizontal="center" vertical="top"/>
    </xf>
    <xf numFmtId="165" fontId="29" fillId="0" borderId="59" xfId="0" applyNumberFormat="1" applyFont="1" applyBorder="1" applyAlignment="1">
      <alignment horizontal="center" vertical="top"/>
    </xf>
    <xf numFmtId="165" fontId="29" fillId="10" borderId="3" xfId="0" applyNumberFormat="1" applyFont="1" applyFill="1" applyBorder="1" applyAlignment="1">
      <alignment horizontal="center" vertical="top"/>
    </xf>
    <xf numFmtId="165" fontId="29" fillId="10" borderId="59" xfId="0" applyNumberFormat="1" applyFont="1" applyFill="1" applyBorder="1" applyAlignment="1">
      <alignment horizontal="center" vertical="top"/>
    </xf>
    <xf numFmtId="49" fontId="26" fillId="5" borderId="29" xfId="0" applyNumberFormat="1" applyFont="1" applyFill="1" applyBorder="1" applyAlignment="1">
      <alignment horizontal="center" vertical="top" wrapText="1"/>
    </xf>
    <xf numFmtId="49" fontId="26" fillId="5" borderId="9" xfId="0" applyNumberFormat="1" applyFont="1" applyFill="1" applyBorder="1" applyAlignment="1">
      <alignment horizontal="center" vertical="top" wrapText="1"/>
    </xf>
    <xf numFmtId="49" fontId="26" fillId="5" borderId="21" xfId="0" applyNumberFormat="1" applyFont="1" applyFill="1" applyBorder="1" applyAlignment="1">
      <alignment horizontal="center" vertical="top" wrapText="1"/>
    </xf>
    <xf numFmtId="49" fontId="25" fillId="0" borderId="29" xfId="0" applyNumberFormat="1" applyFont="1" applyBorder="1" applyAlignment="1">
      <alignment horizontal="center" vertical="top"/>
    </xf>
    <xf numFmtId="49" fontId="25" fillId="0" borderId="59" xfId="0" applyNumberFormat="1" applyFont="1" applyBorder="1" applyAlignment="1">
      <alignment horizontal="center" vertical="top"/>
    </xf>
    <xf numFmtId="49" fontId="26" fillId="5" borderId="40" xfId="0" applyNumberFormat="1" applyFont="1" applyFill="1" applyBorder="1" applyAlignment="1">
      <alignment horizontal="center" vertical="top" wrapText="1"/>
    </xf>
    <xf numFmtId="0" fontId="29" fillId="5" borderId="22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horizontal="left" vertical="top"/>
    </xf>
    <xf numFmtId="0" fontId="29" fillId="0" borderId="21" xfId="0" applyFont="1" applyBorder="1" applyAlignment="1">
      <alignment horizontal="left" vertical="top"/>
    </xf>
    <xf numFmtId="0" fontId="29" fillId="0" borderId="3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0" borderId="9" xfId="0" applyNumberFormat="1" applyFont="1" applyBorder="1" applyAlignment="1">
      <alignment horizontal="center" vertical="top"/>
    </xf>
    <xf numFmtId="0" fontId="29" fillId="0" borderId="59" xfId="0" applyFont="1" applyBorder="1" applyAlignment="1">
      <alignment horizontal="center"/>
    </xf>
    <xf numFmtId="165" fontId="29" fillId="10" borderId="9" xfId="0" applyNumberFormat="1" applyFont="1" applyFill="1" applyBorder="1" applyAlignment="1">
      <alignment horizontal="center" vertical="top"/>
    </xf>
    <xf numFmtId="49" fontId="26" fillId="5" borderId="0" xfId="0" applyNumberFormat="1" applyFont="1" applyFill="1" applyAlignment="1">
      <alignment horizontal="center" vertical="top" wrapText="1"/>
    </xf>
    <xf numFmtId="49" fontId="26" fillId="2" borderId="59" xfId="0" applyNumberFormat="1" applyFont="1" applyFill="1" applyBorder="1" applyAlignment="1">
      <alignment horizontal="center" vertical="top"/>
    </xf>
    <xf numFmtId="49" fontId="26" fillId="3" borderId="59" xfId="0" applyNumberFormat="1" applyFont="1" applyFill="1" applyBorder="1" applyAlignment="1">
      <alignment horizontal="center" vertical="top"/>
    </xf>
    <xf numFmtId="49" fontId="26" fillId="5" borderId="59" xfId="0" applyNumberFormat="1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vertical="center" wrapText="1"/>
    </xf>
    <xf numFmtId="0" fontId="0" fillId="0" borderId="11" xfId="0" applyBorder="1" applyAlignment="1">
      <alignment wrapText="1"/>
    </xf>
    <xf numFmtId="49" fontId="26" fillId="8" borderId="29" xfId="0" applyNumberFormat="1" applyFont="1" applyFill="1" applyBorder="1" applyAlignment="1">
      <alignment horizontal="center" vertical="top" wrapText="1"/>
    </xf>
    <xf numFmtId="49" fontId="26" fillId="8" borderId="21" xfId="0" applyNumberFormat="1" applyFont="1" applyFill="1" applyBorder="1" applyAlignment="1">
      <alignment horizontal="center" vertical="top" wrapText="1"/>
    </xf>
    <xf numFmtId="0" fontId="26" fillId="7" borderId="15" xfId="0" applyFont="1" applyFill="1" applyBorder="1" applyAlignment="1">
      <alignment vertical="center" wrapText="1"/>
    </xf>
    <xf numFmtId="0" fontId="11" fillId="0" borderId="11" xfId="0" applyFont="1" applyBorder="1" applyAlignment="1">
      <alignment wrapText="1"/>
    </xf>
    <xf numFmtId="0" fontId="11" fillId="0" borderId="22" xfId="0" applyFont="1" applyBorder="1" applyAlignment="1">
      <alignment horizontal="center"/>
    </xf>
    <xf numFmtId="0" fontId="66" fillId="0" borderId="15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top"/>
    </xf>
    <xf numFmtId="49" fontId="15" fillId="5" borderId="0" xfId="0" applyNumberFormat="1" applyFont="1" applyFill="1" applyAlignment="1">
      <alignment horizontal="center" vertical="top" wrapText="1"/>
    </xf>
    <xf numFmtId="0" fontId="11" fillId="5" borderId="22" xfId="0" applyFont="1" applyFill="1" applyBorder="1" applyAlignment="1">
      <alignment horizontal="center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49" fontId="33" fillId="0" borderId="59" xfId="0" applyNumberFormat="1" applyFont="1" applyBorder="1" applyAlignment="1">
      <alignment horizontal="center" vertical="top" wrapText="1"/>
    </xf>
    <xf numFmtId="49" fontId="14" fillId="0" borderId="29" xfId="0" applyNumberFormat="1" applyFont="1" applyBorder="1" applyAlignment="1">
      <alignment horizontal="center" vertical="top" wrapText="1"/>
    </xf>
    <xf numFmtId="49" fontId="14" fillId="0" borderId="9" xfId="0" applyNumberFormat="1" applyFont="1" applyBorder="1" applyAlignment="1">
      <alignment horizontal="center" vertical="top" wrapText="1"/>
    </xf>
    <xf numFmtId="49" fontId="14" fillId="0" borderId="21" xfId="0" applyNumberFormat="1" applyFont="1" applyBorder="1" applyAlignment="1">
      <alignment horizontal="center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71" xfId="0" applyFont="1" applyBorder="1" applyAlignment="1">
      <alignment horizontal="left" vertical="top" wrapText="1"/>
    </xf>
    <xf numFmtId="49" fontId="22" fillId="2" borderId="21" xfId="0" applyNumberFormat="1" applyFont="1" applyFill="1" applyBorder="1" applyAlignment="1">
      <alignment horizontal="center" vertical="top"/>
    </xf>
    <xf numFmtId="49" fontId="15" fillId="5" borderId="29" xfId="0" applyNumberFormat="1" applyFont="1" applyFill="1" applyBorder="1" applyAlignment="1">
      <alignment horizontal="center" vertical="top" wrapText="1"/>
    </xf>
    <xf numFmtId="49" fontId="15" fillId="5" borderId="21" xfId="0" applyNumberFormat="1" applyFont="1" applyFill="1" applyBorder="1" applyAlignment="1">
      <alignment horizontal="center" vertical="top" wrapText="1"/>
    </xf>
    <xf numFmtId="49" fontId="14" fillId="0" borderId="29" xfId="0" applyNumberFormat="1" applyFont="1" applyBorder="1" applyAlignment="1">
      <alignment horizontal="center" vertical="top"/>
    </xf>
    <xf numFmtId="49" fontId="14" fillId="0" borderId="21" xfId="0" applyNumberFormat="1" applyFont="1" applyBorder="1" applyAlignment="1">
      <alignment horizontal="center" vertical="top"/>
    </xf>
    <xf numFmtId="49" fontId="33" fillId="0" borderId="59" xfId="0" applyNumberFormat="1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49" fontId="15" fillId="5" borderId="40" xfId="0" applyNumberFormat="1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horizontal="center" vertical="top"/>
    </xf>
    <xf numFmtId="0" fontId="14" fillId="7" borderId="11" xfId="0" applyFont="1" applyFill="1" applyBorder="1" applyAlignment="1">
      <alignment horizontal="center" vertical="top"/>
    </xf>
    <xf numFmtId="0" fontId="14" fillId="7" borderId="12" xfId="0" applyFont="1" applyFill="1" applyBorder="1" applyAlignment="1">
      <alignment horizontal="center" vertical="top"/>
    </xf>
    <xf numFmtId="49" fontId="15" fillId="8" borderId="15" xfId="7" applyNumberFormat="1" applyFont="1" applyFill="1" applyBorder="1" applyAlignment="1">
      <alignment horizontal="right" vertical="top"/>
    </xf>
    <xf numFmtId="49" fontId="15" fillId="8" borderId="11" xfId="7" applyNumberFormat="1" applyFont="1" applyFill="1" applyBorder="1" applyAlignment="1">
      <alignment horizontal="right" vertical="top"/>
    </xf>
    <xf numFmtId="49" fontId="15" fillId="8" borderId="12" xfId="7" applyNumberFormat="1" applyFont="1" applyFill="1" applyBorder="1" applyAlignment="1">
      <alignment horizontal="right" vertical="top"/>
    </xf>
    <xf numFmtId="0" fontId="25" fillId="0" borderId="3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1" xfId="0" applyFont="1" applyFill="1" applyBorder="1" applyAlignment="1">
      <alignment horizontal="center" vertical="top" wrapText="1"/>
    </xf>
    <xf numFmtId="0" fontId="11" fillId="9" borderId="12" xfId="0" applyFont="1" applyFill="1" applyBorder="1" applyAlignment="1">
      <alignment horizontal="center" vertical="top" wrapText="1"/>
    </xf>
    <xf numFmtId="0" fontId="25" fillId="0" borderId="32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2" fontId="29" fillId="0" borderId="17" xfId="0" applyNumberFormat="1" applyFont="1" applyBorder="1" applyAlignment="1">
      <alignment horizontal="center" vertical="center"/>
    </xf>
    <xf numFmtId="2" fontId="29" fillId="0" borderId="42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top" wrapText="1"/>
    </xf>
    <xf numFmtId="49" fontId="15" fillId="5" borderId="2" xfId="0" applyNumberFormat="1" applyFont="1" applyFill="1" applyBorder="1" applyAlignment="1">
      <alignment horizontal="center" vertical="top"/>
    </xf>
    <xf numFmtId="49" fontId="15" fillId="5" borderId="9" xfId="0" applyNumberFormat="1" applyFont="1" applyFill="1" applyBorder="1" applyAlignment="1">
      <alignment horizontal="center" vertical="top"/>
    </xf>
    <xf numFmtId="49" fontId="15" fillId="5" borderId="4" xfId="0" applyNumberFormat="1" applyFont="1" applyFill="1" applyBorder="1" applyAlignment="1">
      <alignment horizontal="center" vertical="top"/>
    </xf>
    <xf numFmtId="49" fontId="24" fillId="0" borderId="2" xfId="0" applyNumberFormat="1" applyFont="1" applyBorder="1" applyAlignment="1">
      <alignment horizontal="center" vertical="top" wrapText="1"/>
    </xf>
    <xf numFmtId="49" fontId="66" fillId="8" borderId="29" xfId="0" applyNumberFormat="1" applyFont="1" applyFill="1" applyBorder="1" applyAlignment="1">
      <alignment horizontal="center" vertical="top" wrapText="1"/>
    </xf>
    <xf numFmtId="49" fontId="66" fillId="8" borderId="21" xfId="0" applyNumberFormat="1" applyFont="1" applyFill="1" applyBorder="1" applyAlignment="1">
      <alignment horizontal="center" vertical="top" wrapText="1"/>
    </xf>
    <xf numFmtId="0" fontId="42" fillId="0" borderId="29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49" fontId="65" fillId="2" borderId="29" xfId="0" applyNumberFormat="1" applyFont="1" applyFill="1" applyBorder="1" applyAlignment="1">
      <alignment horizontal="center" vertical="top"/>
    </xf>
    <xf numFmtId="49" fontId="65" fillId="2" borderId="9" xfId="0" applyNumberFormat="1" applyFont="1" applyFill="1" applyBorder="1" applyAlignment="1">
      <alignment horizontal="center" vertical="top"/>
    </xf>
    <xf numFmtId="49" fontId="65" fillId="2" borderId="21" xfId="0" applyNumberFormat="1" applyFont="1" applyFill="1" applyBorder="1" applyAlignment="1">
      <alignment horizontal="center" vertical="top"/>
    </xf>
    <xf numFmtId="0" fontId="14" fillId="0" borderId="29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49" fontId="33" fillId="0" borderId="29" xfId="0" applyNumberFormat="1" applyFont="1" applyBorder="1" applyAlignment="1">
      <alignment horizontal="center" vertical="top" wrapText="1"/>
    </xf>
    <xf numFmtId="49" fontId="33" fillId="0" borderId="9" xfId="0" applyNumberFormat="1" applyFont="1" applyBorder="1" applyAlignment="1">
      <alignment horizontal="center" vertical="top" wrapText="1"/>
    </xf>
    <xf numFmtId="49" fontId="33" fillId="0" borderId="21" xfId="0" applyNumberFormat="1" applyFont="1" applyBorder="1" applyAlignment="1">
      <alignment horizontal="center" vertical="top" wrapText="1"/>
    </xf>
    <xf numFmtId="0" fontId="14" fillId="0" borderId="46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5" fillId="3" borderId="2" xfId="0" applyFont="1" applyFill="1" applyBorder="1" applyAlignment="1">
      <alignment horizontal="center" vertical="top"/>
    </xf>
    <xf numFmtId="0" fontId="11" fillId="0" borderId="9" xfId="0" applyFont="1" applyBorder="1" applyAlignment="1">
      <alignment vertical="top" wrapText="1"/>
    </xf>
    <xf numFmtId="0" fontId="22" fillId="2" borderId="31" xfId="0" applyFont="1" applyFill="1" applyBorder="1" applyAlignment="1">
      <alignment horizontal="center" vertical="top"/>
    </xf>
    <xf numFmtId="49" fontId="33" fillId="0" borderId="2" xfId="0" applyNumberFormat="1" applyFont="1" applyBorder="1" applyAlignment="1">
      <alignment horizontal="center" vertical="top" wrapText="1"/>
    </xf>
    <xf numFmtId="49" fontId="66" fillId="3" borderId="29" xfId="0" applyNumberFormat="1" applyFont="1" applyFill="1" applyBorder="1" applyAlignment="1">
      <alignment horizontal="center" vertical="top"/>
    </xf>
    <xf numFmtId="49" fontId="66" fillId="3" borderId="9" xfId="0" applyNumberFormat="1" applyFont="1" applyFill="1" applyBorder="1" applyAlignment="1">
      <alignment horizontal="center" vertical="top"/>
    </xf>
    <xf numFmtId="49" fontId="66" fillId="3" borderId="21" xfId="0" applyNumberFormat="1" applyFont="1" applyFill="1" applyBorder="1" applyAlignment="1">
      <alignment horizontal="center" vertical="top"/>
    </xf>
    <xf numFmtId="49" fontId="15" fillId="5" borderId="9" xfId="0" applyNumberFormat="1" applyFont="1" applyFill="1" applyBorder="1" applyAlignment="1">
      <alignment horizontal="center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49" fontId="14" fillId="0" borderId="43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center" vertical="top"/>
    </xf>
    <xf numFmtId="49" fontId="14" fillId="0" borderId="24" xfId="0" applyNumberFormat="1" applyFont="1" applyBorder="1" applyAlignment="1">
      <alignment horizontal="center" vertical="top"/>
    </xf>
    <xf numFmtId="49" fontId="15" fillId="8" borderId="23" xfId="7" applyNumberFormat="1" applyFont="1" applyFill="1" applyBorder="1" applyAlignment="1">
      <alignment horizontal="right" vertical="top"/>
    </xf>
    <xf numFmtId="49" fontId="15" fillId="8" borderId="22" xfId="7" applyNumberFormat="1" applyFont="1" applyFill="1" applyBorder="1" applyAlignment="1">
      <alignment horizontal="right" vertical="top"/>
    </xf>
    <xf numFmtId="0" fontId="11" fillId="5" borderId="20" xfId="0" applyFont="1" applyFill="1" applyBorder="1" applyAlignment="1">
      <alignment horizontal="center" vertical="top" wrapText="1"/>
    </xf>
    <xf numFmtId="0" fontId="14" fillId="7" borderId="23" xfId="0" applyFont="1" applyFill="1" applyBorder="1" applyAlignment="1">
      <alignment horizontal="center" vertical="top" wrapText="1"/>
    </xf>
    <xf numFmtId="0" fontId="14" fillId="7" borderId="22" xfId="0" applyFont="1" applyFill="1" applyBorder="1" applyAlignment="1">
      <alignment horizontal="center" vertical="top" wrapText="1"/>
    </xf>
    <xf numFmtId="0" fontId="14" fillId="7" borderId="24" xfId="0" applyFont="1" applyFill="1" applyBorder="1" applyAlignment="1">
      <alignment horizontal="center" vertical="top" wrapText="1"/>
    </xf>
    <xf numFmtId="49" fontId="33" fillId="0" borderId="29" xfId="0" applyNumberFormat="1" applyFont="1" applyBorder="1" applyAlignment="1">
      <alignment horizontal="center" vertical="top" textRotation="90"/>
    </xf>
    <xf numFmtId="49" fontId="33" fillId="0" borderId="9" xfId="0" applyNumberFormat="1" applyFont="1" applyBorder="1" applyAlignment="1">
      <alignment horizontal="center" vertical="top" textRotation="90"/>
    </xf>
    <xf numFmtId="49" fontId="33" fillId="0" borderId="21" xfId="0" applyNumberFormat="1" applyFont="1" applyBorder="1" applyAlignment="1">
      <alignment horizontal="center" vertical="top" textRotation="90"/>
    </xf>
    <xf numFmtId="49" fontId="25" fillId="0" borderId="29" xfId="0" applyNumberFormat="1" applyFont="1" applyBorder="1" applyAlignment="1">
      <alignment vertical="top" wrapText="1"/>
    </xf>
    <xf numFmtId="49" fontId="25" fillId="0" borderId="9" xfId="0" applyNumberFormat="1" applyFont="1" applyBorder="1" applyAlignment="1">
      <alignment vertical="top" wrapText="1"/>
    </xf>
    <xf numFmtId="49" fontId="25" fillId="0" borderId="21" xfId="0" applyNumberFormat="1" applyFont="1" applyBorder="1" applyAlignment="1">
      <alignment vertical="top" wrapText="1"/>
    </xf>
    <xf numFmtId="0" fontId="14" fillId="0" borderId="67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vertical="top"/>
    </xf>
    <xf numFmtId="49" fontId="22" fillId="2" borderId="9" xfId="0" applyNumberFormat="1" applyFont="1" applyFill="1" applyBorder="1" applyAlignment="1">
      <alignment vertical="top"/>
    </xf>
    <xf numFmtId="49" fontId="22" fillId="2" borderId="21" xfId="0" applyNumberFormat="1" applyFont="1" applyFill="1" applyBorder="1" applyAlignment="1">
      <alignment vertical="top"/>
    </xf>
    <xf numFmtId="49" fontId="15" fillId="3" borderId="29" xfId="0" applyNumberFormat="1" applyFont="1" applyFill="1" applyBorder="1" applyAlignment="1">
      <alignment vertical="top"/>
    </xf>
    <xf numFmtId="49" fontId="15" fillId="3" borderId="9" xfId="0" applyNumberFormat="1" applyFont="1" applyFill="1" applyBorder="1" applyAlignment="1">
      <alignment vertical="top"/>
    </xf>
    <xf numFmtId="49" fontId="15" fillId="3" borderId="21" xfId="0" applyNumberFormat="1" applyFont="1" applyFill="1" applyBorder="1" applyAlignment="1">
      <alignment vertical="top"/>
    </xf>
    <xf numFmtId="49" fontId="25" fillId="0" borderId="29" xfId="0" applyNumberFormat="1" applyFont="1" applyBorder="1" applyAlignment="1">
      <alignment horizontal="center" vertical="top" textRotation="90"/>
    </xf>
    <xf numFmtId="49" fontId="25" fillId="0" borderId="9" xfId="0" applyNumberFormat="1" applyFont="1" applyBorder="1" applyAlignment="1">
      <alignment horizontal="center" vertical="top" textRotation="90"/>
    </xf>
    <xf numFmtId="49" fontId="25" fillId="0" borderId="21" xfId="0" applyNumberFormat="1" applyFont="1" applyBorder="1" applyAlignment="1">
      <alignment horizontal="center" vertical="top" textRotation="90"/>
    </xf>
    <xf numFmtId="0" fontId="14" fillId="0" borderId="3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59" xfId="0" applyFont="1" applyBorder="1" applyAlignment="1">
      <alignment horizontal="center" vertical="top"/>
    </xf>
    <xf numFmtId="165" fontId="14" fillId="0" borderId="3" xfId="0" applyNumberFormat="1" applyFont="1" applyBorder="1" applyAlignment="1">
      <alignment horizontal="center" vertical="top"/>
    </xf>
    <xf numFmtId="165" fontId="14" fillId="0" borderId="9" xfId="0" applyNumberFormat="1" applyFont="1" applyBorder="1" applyAlignment="1">
      <alignment horizontal="center" vertical="top"/>
    </xf>
    <xf numFmtId="165" fontId="14" fillId="0" borderId="59" xfId="0" applyNumberFormat="1" applyFont="1" applyBorder="1" applyAlignment="1">
      <alignment horizontal="center" vertical="top"/>
    </xf>
    <xf numFmtId="0" fontId="14" fillId="0" borderId="67" xfId="0" applyFont="1" applyBorder="1" applyAlignment="1">
      <alignment horizontal="justify" vertical="center"/>
    </xf>
    <xf numFmtId="0" fontId="14" fillId="0" borderId="18" xfId="0" applyFont="1" applyBorder="1" applyAlignment="1">
      <alignment horizontal="justify" vertical="center"/>
    </xf>
    <xf numFmtId="165" fontId="14" fillId="10" borderId="64" xfId="0" applyNumberFormat="1" applyFont="1" applyFill="1" applyBorder="1" applyAlignment="1">
      <alignment horizontal="center" vertical="center" wrapText="1"/>
    </xf>
    <xf numFmtId="165" fontId="14" fillId="10" borderId="51" xfId="0" applyNumberFormat="1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 wrapText="1"/>
    </xf>
    <xf numFmtId="165" fontId="14" fillId="10" borderId="50" xfId="0" applyNumberFormat="1" applyFont="1" applyFill="1" applyBorder="1" applyAlignment="1">
      <alignment horizontal="center" vertical="center" wrapText="1"/>
    </xf>
    <xf numFmtId="165" fontId="14" fillId="10" borderId="56" xfId="0" applyNumberFormat="1" applyFont="1" applyFill="1" applyBorder="1" applyAlignment="1">
      <alignment horizontal="center" vertical="center" wrapText="1"/>
    </xf>
    <xf numFmtId="49" fontId="8" fillId="5" borderId="64" xfId="0" applyNumberFormat="1" applyFont="1" applyFill="1" applyBorder="1" applyAlignment="1">
      <alignment horizontal="center" vertical="center" wrapText="1"/>
    </xf>
    <xf numFmtId="49" fontId="8" fillId="5" borderId="51" xfId="0" applyNumberFormat="1" applyFont="1" applyFill="1" applyBorder="1" applyAlignment="1">
      <alignment horizontal="center" vertical="center" wrapText="1"/>
    </xf>
    <xf numFmtId="49" fontId="8" fillId="5" borderId="63" xfId="0" applyNumberFormat="1" applyFont="1" applyFill="1" applyBorder="1" applyAlignment="1">
      <alignment horizontal="center" vertical="center" wrapText="1"/>
    </xf>
    <xf numFmtId="49" fontId="8" fillId="5" borderId="14" xfId="0" applyNumberFormat="1" applyFont="1" applyFill="1" applyBorder="1" applyAlignment="1">
      <alignment horizontal="center" vertical="center" wrapText="1"/>
    </xf>
    <xf numFmtId="49" fontId="25" fillId="0" borderId="59" xfId="0" applyNumberFormat="1" applyFont="1" applyBorder="1" applyAlignment="1">
      <alignment horizontal="center" vertical="top" textRotation="90"/>
    </xf>
    <xf numFmtId="49" fontId="25" fillId="0" borderId="4" xfId="0" applyNumberFormat="1" applyFont="1" applyBorder="1" applyAlignment="1">
      <alignment horizontal="center" vertical="top" textRotation="90"/>
    </xf>
    <xf numFmtId="49" fontId="14" fillId="0" borderId="29" xfId="0" applyNumberFormat="1" applyFont="1" applyBorder="1" applyAlignment="1">
      <alignment vertical="top"/>
    </xf>
    <xf numFmtId="49" fontId="14" fillId="0" borderId="9" xfId="0" applyNumberFormat="1" applyFont="1" applyBorder="1" applyAlignment="1">
      <alignment vertical="top"/>
    </xf>
    <xf numFmtId="49" fontId="14" fillId="0" borderId="21" xfId="0" applyNumberFormat="1" applyFont="1" applyBorder="1" applyAlignment="1">
      <alignment vertical="top"/>
    </xf>
    <xf numFmtId="0" fontId="14" fillId="0" borderId="6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64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23" fillId="5" borderId="63" xfId="0" applyFont="1" applyFill="1" applyBorder="1" applyAlignment="1">
      <alignment horizontal="center" vertical="center" wrapText="1"/>
    </xf>
    <xf numFmtId="0" fontId="23" fillId="5" borderId="5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49" fontId="25" fillId="0" borderId="29" xfId="0" applyNumberFormat="1" applyFont="1" applyBorder="1" applyAlignment="1">
      <alignment vertical="top"/>
    </xf>
    <xf numFmtId="49" fontId="25" fillId="0" borderId="9" xfId="0" applyNumberFormat="1" applyFont="1" applyBorder="1" applyAlignment="1">
      <alignment vertical="top"/>
    </xf>
    <xf numFmtId="49" fontId="25" fillId="0" borderId="21" xfId="0" applyNumberFormat="1" applyFont="1" applyBorder="1" applyAlignment="1">
      <alignment vertical="top"/>
    </xf>
    <xf numFmtId="0" fontId="26" fillId="8" borderId="15" xfId="0" applyFont="1" applyFill="1" applyBorder="1" applyAlignment="1">
      <alignment horizontal="left"/>
    </xf>
    <xf numFmtId="0" fontId="26" fillId="8" borderId="11" xfId="0" applyFont="1" applyFill="1" applyBorder="1" applyAlignment="1">
      <alignment horizontal="left"/>
    </xf>
    <xf numFmtId="49" fontId="14" fillId="10" borderId="50" xfId="0" applyNumberFormat="1" applyFont="1" applyFill="1" applyBorder="1" applyAlignment="1">
      <alignment horizontal="center" vertical="center" wrapText="1"/>
    </xf>
    <xf numFmtId="49" fontId="14" fillId="10" borderId="56" xfId="0" applyNumberFormat="1" applyFont="1" applyFill="1" applyBorder="1" applyAlignment="1">
      <alignment horizontal="center" vertical="center" wrapText="1"/>
    </xf>
    <xf numFmtId="49" fontId="14" fillId="10" borderId="51" xfId="0" applyNumberFormat="1" applyFont="1" applyFill="1" applyBorder="1" applyAlignment="1">
      <alignment horizontal="center" vertical="center" wrapText="1"/>
    </xf>
    <xf numFmtId="49" fontId="14" fillId="10" borderId="54" xfId="0" applyNumberFormat="1" applyFont="1" applyFill="1" applyBorder="1" applyAlignment="1">
      <alignment horizontal="center" vertical="center" wrapText="1"/>
    </xf>
    <xf numFmtId="49" fontId="14" fillId="10" borderId="57" xfId="0" applyNumberFormat="1" applyFont="1" applyFill="1" applyBorder="1" applyAlignment="1">
      <alignment horizontal="center" vertical="center" wrapText="1"/>
    </xf>
    <xf numFmtId="49" fontId="14" fillId="10" borderId="14" xfId="0" applyNumberFormat="1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vertical="center" wrapText="1"/>
    </xf>
    <xf numFmtId="0" fontId="14" fillId="5" borderId="46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vertical="center" wrapText="1"/>
    </xf>
    <xf numFmtId="0" fontId="14" fillId="5" borderId="50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left" vertical="center"/>
    </xf>
    <xf numFmtId="0" fontId="66" fillId="0" borderId="23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14" fillId="5" borderId="48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vertical="top" wrapText="1"/>
    </xf>
    <xf numFmtId="0" fontId="14" fillId="5" borderId="9" xfId="0" applyFont="1" applyFill="1" applyBorder="1" applyAlignment="1">
      <alignment vertical="top" wrapText="1"/>
    </xf>
    <xf numFmtId="0" fontId="14" fillId="5" borderId="21" xfId="0" applyFont="1" applyFill="1" applyBorder="1" applyAlignment="1">
      <alignment vertical="top" wrapText="1"/>
    </xf>
    <xf numFmtId="49" fontId="25" fillId="0" borderId="2" xfId="0" applyNumberFormat="1" applyFont="1" applyBorder="1" applyAlignment="1">
      <alignment horizontal="center" vertical="top" textRotation="90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57" xfId="0" applyNumberFormat="1" applyFont="1" applyFill="1" applyBorder="1" applyAlignment="1">
      <alignment horizontal="center" vertical="center" wrapText="1"/>
    </xf>
    <xf numFmtId="49" fontId="14" fillId="5" borderId="14" xfId="0" applyNumberFormat="1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49" fontId="8" fillId="5" borderId="56" xfId="0" applyNumberFormat="1" applyFont="1" applyFill="1" applyBorder="1" applyAlignment="1">
      <alignment horizontal="center" vertical="center" wrapText="1"/>
    </xf>
    <xf numFmtId="49" fontId="8" fillId="5" borderId="54" xfId="0" applyNumberFormat="1" applyFont="1" applyFill="1" applyBorder="1" applyAlignment="1">
      <alignment horizontal="center" vertical="center" wrapText="1"/>
    </xf>
    <xf numFmtId="49" fontId="8" fillId="5" borderId="57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49" fontId="14" fillId="5" borderId="51" xfId="0" applyNumberFormat="1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0">
    <cellStyle name="Comma 2" xfId="6" xr:uid="{00000000-0005-0000-0000-000000000000}"/>
    <cellStyle name="Comma 2 2" xfId="10" xr:uid="{00000000-0005-0000-0000-000001000000}"/>
    <cellStyle name="Comma 2 2 2" xfId="12" xr:uid="{00000000-0005-0000-0000-000002000000}"/>
    <cellStyle name="Comma 2 2 2 2" xfId="18" xr:uid="{00000000-0005-0000-0000-000003000000}"/>
    <cellStyle name="Comma 2 2 2 2 2" xfId="30" xr:uid="{00000000-0005-0000-0000-000004000000}"/>
    <cellStyle name="Comma 2 2 2 3" xfId="24" xr:uid="{00000000-0005-0000-0000-000005000000}"/>
    <cellStyle name="Comma 2 2 3" xfId="14" xr:uid="{00000000-0005-0000-0000-000006000000}"/>
    <cellStyle name="Comma 2 2 3 2" xfId="20" xr:uid="{00000000-0005-0000-0000-000007000000}"/>
    <cellStyle name="Comma 2 2 3 2 2" xfId="32" xr:uid="{00000000-0005-0000-0000-000008000000}"/>
    <cellStyle name="Comma 2 2 3 3" xfId="26" xr:uid="{00000000-0005-0000-0000-000009000000}"/>
    <cellStyle name="Comma 2 2 4" xfId="16" xr:uid="{00000000-0005-0000-0000-00000A000000}"/>
    <cellStyle name="Comma 2 2 4 2" xfId="28" xr:uid="{00000000-0005-0000-0000-00000B000000}"/>
    <cellStyle name="Comma 2 2 5" xfId="22" xr:uid="{00000000-0005-0000-0000-00000C000000}"/>
    <cellStyle name="Comma 2 3" xfId="11" xr:uid="{00000000-0005-0000-0000-00000D000000}"/>
    <cellStyle name="Comma 2 3 2" xfId="17" xr:uid="{00000000-0005-0000-0000-00000E000000}"/>
    <cellStyle name="Comma 2 3 2 2" xfId="29" xr:uid="{00000000-0005-0000-0000-00000F000000}"/>
    <cellStyle name="Comma 2 3 3" xfId="23" xr:uid="{00000000-0005-0000-0000-000010000000}"/>
    <cellStyle name="Comma 2 4" xfId="13" xr:uid="{00000000-0005-0000-0000-000011000000}"/>
    <cellStyle name="Comma 2 4 2" xfId="19" xr:uid="{00000000-0005-0000-0000-000012000000}"/>
    <cellStyle name="Comma 2 4 2 2" xfId="31" xr:uid="{00000000-0005-0000-0000-000013000000}"/>
    <cellStyle name="Comma 2 4 3" xfId="25" xr:uid="{00000000-0005-0000-0000-000014000000}"/>
    <cellStyle name="Comma 2 5" xfId="15" xr:uid="{00000000-0005-0000-0000-000015000000}"/>
    <cellStyle name="Comma 2 5 2" xfId="27" xr:uid="{00000000-0005-0000-0000-000016000000}"/>
    <cellStyle name="Comma 2 6" xfId="21" xr:uid="{00000000-0005-0000-0000-000017000000}"/>
    <cellStyle name="Geras" xfId="36" builtinId="26"/>
    <cellStyle name="Įprastas" xfId="0" builtinId="0"/>
    <cellStyle name="Įprastas 2" xfId="2" xr:uid="{00000000-0005-0000-0000-00001A000000}"/>
    <cellStyle name="Įprastas 3" xfId="7" xr:uid="{00000000-0005-0000-0000-00001B000000}"/>
    <cellStyle name="Įprastas 4" xfId="9" xr:uid="{00000000-0005-0000-0000-00001C000000}"/>
    <cellStyle name="Įprastas 5" xfId="33" xr:uid="{00000000-0005-0000-0000-00001D000000}"/>
    <cellStyle name="Įprastas 6" xfId="35" xr:uid="{00000000-0005-0000-0000-00001E000000}"/>
    <cellStyle name="Įprastas 6 2" xfId="38" xr:uid="{00000000-0005-0000-0000-00001F000000}"/>
    <cellStyle name="Įprastas 6 3" xfId="39" xr:uid="{00000000-0005-0000-0000-000020000000}"/>
    <cellStyle name="Įprastas 7" xfId="37" xr:uid="{00000000-0005-0000-0000-000021000000}"/>
    <cellStyle name="Kablelis 2" xfId="34" xr:uid="{00000000-0005-0000-0000-000022000000}"/>
    <cellStyle name="Normal 2" xfId="1" xr:uid="{00000000-0005-0000-0000-000023000000}"/>
    <cellStyle name="Normal 2 2" xfId="3" xr:uid="{00000000-0005-0000-0000-000024000000}"/>
    <cellStyle name="Normal 3" xfId="4" xr:uid="{00000000-0005-0000-0000-000025000000}"/>
    <cellStyle name="Normal_1 lentelė(1)" xfId="5" xr:uid="{00000000-0005-0000-0000-000026000000}"/>
    <cellStyle name="Percent 2" xfId="8" xr:uid="{00000000-0005-0000-0000-000027000000}"/>
  </cellStyles>
  <dxfs count="0"/>
  <tableStyles count="0" defaultTableStyle="TableStyleMedium9" defaultPivotStyle="PivotStyleLight16"/>
  <colors>
    <mruColors>
      <color rgb="FFCCFFCC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0"/>
  <sheetViews>
    <sheetView zoomScale="95" zoomScaleNormal="95" workbookViewId="0">
      <selection activeCell="E8" sqref="E8"/>
    </sheetView>
  </sheetViews>
  <sheetFormatPr defaultColWidth="9.109375"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10" customWidth="1"/>
    <col min="12" max="12" width="41.33203125" customWidth="1"/>
    <col min="13" max="13" width="9.109375" customWidth="1"/>
    <col min="14" max="14" width="6.88671875" customWidth="1"/>
    <col min="15" max="15" width="6.33203125" customWidth="1"/>
    <col min="16" max="16" width="7.5546875" customWidth="1"/>
    <col min="20" max="20" width="10.5546875" bestFit="1" customWidth="1"/>
  </cols>
  <sheetData>
    <row r="1" spans="1:20" ht="51" customHeight="1" x14ac:dyDescent="0.25">
      <c r="L1" s="2093" t="s">
        <v>618</v>
      </c>
      <c r="M1" s="2093"/>
      <c r="N1" s="2093"/>
      <c r="O1" s="2093"/>
      <c r="P1" s="209"/>
      <c r="Q1" s="79"/>
    </row>
    <row r="2" spans="1:20" ht="15.75" customHeight="1" x14ac:dyDescent="0.25">
      <c r="A2" s="2104" t="s">
        <v>547</v>
      </c>
      <c r="B2" s="2104"/>
      <c r="C2" s="2104"/>
      <c r="D2" s="2104"/>
      <c r="E2" s="2104"/>
      <c r="F2" s="2104"/>
      <c r="G2" s="2104"/>
      <c r="H2" s="2104"/>
      <c r="I2" s="2104"/>
      <c r="J2" s="2104"/>
      <c r="K2" s="2104"/>
      <c r="L2" s="2104"/>
      <c r="M2" s="2104"/>
      <c r="N2" s="2104"/>
      <c r="O2" s="9"/>
      <c r="P2" s="9"/>
    </row>
    <row r="3" spans="1:20" ht="19.2" customHeight="1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20" ht="14.4" customHeight="1" thickBot="1" x14ac:dyDescent="0.3">
      <c r="A4" s="74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 t="s">
        <v>294</v>
      </c>
      <c r="P4" s="747"/>
    </row>
    <row r="5" spans="1:20" ht="76.5" customHeight="1" thickBot="1" x14ac:dyDescent="0.3">
      <c r="A5" s="2105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20" ht="13.2" customHeight="1" x14ac:dyDescent="0.25">
      <c r="A6" s="2106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159" t="s">
        <v>38</v>
      </c>
      <c r="O6" s="2159"/>
      <c r="P6" s="2160"/>
    </row>
    <row r="7" spans="1:20" ht="72" customHeight="1" thickBot="1" x14ac:dyDescent="0.3">
      <c r="A7" s="2107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23" t="s">
        <v>525</v>
      </c>
      <c r="O7" s="23" t="s">
        <v>52</v>
      </c>
      <c r="P7" s="24" t="s">
        <v>526</v>
      </c>
    </row>
    <row r="8" spans="1:20" ht="18" customHeight="1" thickBot="1" x14ac:dyDescent="0.3">
      <c r="A8" s="14" t="s">
        <v>6</v>
      </c>
      <c r="B8" s="208"/>
      <c r="C8" s="207" t="s">
        <v>290</v>
      </c>
      <c r="D8" s="205"/>
      <c r="E8" s="206"/>
      <c r="F8" s="205"/>
      <c r="G8" s="205"/>
      <c r="H8" s="205"/>
      <c r="I8" s="204"/>
      <c r="J8" s="203"/>
      <c r="K8" s="204"/>
      <c r="L8" s="13"/>
      <c r="M8" s="13"/>
      <c r="N8" s="204"/>
      <c r="O8" s="203"/>
      <c r="P8" s="202"/>
    </row>
    <row r="9" spans="1:20" ht="55.8" customHeight="1" thickBot="1" x14ac:dyDescent="0.3">
      <c r="A9" s="201"/>
      <c r="B9" s="27"/>
      <c r="C9" s="91"/>
      <c r="D9" s="91"/>
      <c r="E9" s="92"/>
      <c r="F9" s="91"/>
      <c r="G9" s="91"/>
      <c r="H9" s="91"/>
      <c r="I9" s="91"/>
      <c r="J9" s="91"/>
      <c r="K9" s="91"/>
      <c r="L9" s="200" t="s">
        <v>289</v>
      </c>
      <c r="M9" s="199" t="s">
        <v>288</v>
      </c>
      <c r="N9" s="198" t="s">
        <v>287</v>
      </c>
      <c r="O9" s="198" t="s">
        <v>287</v>
      </c>
      <c r="P9" s="197" t="s">
        <v>287</v>
      </c>
      <c r="Q9" s="196"/>
    </row>
    <row r="10" spans="1:20" ht="15" customHeight="1" thickBot="1" x14ac:dyDescent="0.3">
      <c r="A10" s="28" t="s">
        <v>6</v>
      </c>
      <c r="B10" s="165" t="s">
        <v>6</v>
      </c>
      <c r="C10" s="2157" t="s">
        <v>497</v>
      </c>
      <c r="D10" s="2158"/>
      <c r="E10" s="2158"/>
      <c r="F10" s="2158"/>
      <c r="G10" s="2158"/>
      <c r="H10" s="2158"/>
      <c r="I10" s="2158"/>
      <c r="J10" s="2158"/>
      <c r="K10" s="2158"/>
      <c r="L10" s="2158"/>
      <c r="M10" s="2158"/>
      <c r="N10" s="2158"/>
      <c r="O10" s="2158"/>
      <c r="P10" s="195"/>
    </row>
    <row r="11" spans="1:20" ht="45.6" customHeight="1" thickBot="1" x14ac:dyDescent="0.3">
      <c r="A11" s="120"/>
      <c r="B11" s="194"/>
      <c r="C11" s="193"/>
      <c r="D11" s="193"/>
      <c r="E11" s="193"/>
      <c r="F11" s="193"/>
      <c r="G11" s="193"/>
      <c r="H11" s="193"/>
      <c r="I11" s="193"/>
      <c r="J11" s="193"/>
      <c r="K11" s="193"/>
      <c r="L11" s="192" t="s">
        <v>286</v>
      </c>
      <c r="M11" s="1483" t="s">
        <v>285</v>
      </c>
      <c r="N11" s="191">
        <v>80</v>
      </c>
      <c r="O11" s="191">
        <v>83</v>
      </c>
      <c r="P11" s="190">
        <v>86</v>
      </c>
    </row>
    <row r="12" spans="1:20" ht="33" customHeight="1" thickBot="1" x14ac:dyDescent="0.3">
      <c r="A12" s="120"/>
      <c r="B12" s="194"/>
      <c r="C12" s="193"/>
      <c r="D12" s="193"/>
      <c r="E12" s="193"/>
      <c r="F12" s="193"/>
      <c r="G12" s="193"/>
      <c r="H12" s="193"/>
      <c r="I12" s="193"/>
      <c r="J12" s="193"/>
      <c r="K12" s="193"/>
      <c r="L12" s="192" t="s">
        <v>284</v>
      </c>
      <c r="M12" s="1483" t="s">
        <v>247</v>
      </c>
      <c r="N12" s="215">
        <v>57</v>
      </c>
      <c r="O12" s="215">
        <v>60</v>
      </c>
      <c r="P12" s="214">
        <v>60</v>
      </c>
    </row>
    <row r="13" spans="1:20" ht="33" customHeight="1" thickBot="1" x14ac:dyDescent="0.3">
      <c r="A13" s="120"/>
      <c r="B13" s="194"/>
      <c r="C13" s="193"/>
      <c r="D13" s="193"/>
      <c r="E13" s="193"/>
      <c r="F13" s="193"/>
      <c r="G13" s="193"/>
      <c r="H13" s="193"/>
      <c r="I13" s="193"/>
      <c r="J13" s="193"/>
      <c r="K13" s="193"/>
      <c r="L13" s="192" t="s">
        <v>283</v>
      </c>
      <c r="M13" s="1483" t="s">
        <v>262</v>
      </c>
      <c r="N13" s="215">
        <v>6</v>
      </c>
      <c r="O13" s="215">
        <v>6</v>
      </c>
      <c r="P13" s="214">
        <v>6</v>
      </c>
    </row>
    <row r="14" spans="1:20" ht="15.6" customHeight="1" x14ac:dyDescent="0.25">
      <c r="A14" s="2094" t="s">
        <v>6</v>
      </c>
      <c r="B14" s="2096" t="s">
        <v>6</v>
      </c>
      <c r="C14" s="2098" t="s">
        <v>6</v>
      </c>
      <c r="D14" s="94"/>
      <c r="E14" s="2100" t="s">
        <v>295</v>
      </c>
      <c r="F14" s="2102" t="s">
        <v>62</v>
      </c>
      <c r="G14" s="2127" t="s">
        <v>228</v>
      </c>
      <c r="H14" s="1605" t="s">
        <v>48</v>
      </c>
      <c r="I14" s="1611">
        <v>6931.5</v>
      </c>
      <c r="J14" s="153">
        <v>7154</v>
      </c>
      <c r="K14" s="152">
        <v>7512</v>
      </c>
      <c r="L14" s="184" t="s">
        <v>282</v>
      </c>
      <c r="M14" s="158" t="s">
        <v>248</v>
      </c>
      <c r="N14" s="1608">
        <v>131</v>
      </c>
      <c r="O14" s="1608">
        <v>125</v>
      </c>
      <c r="P14" s="1609">
        <v>120</v>
      </c>
      <c r="Q14" s="231"/>
      <c r="R14" s="19"/>
      <c r="T14" s="163"/>
    </row>
    <row r="15" spans="1:20" ht="14.4" customHeight="1" x14ac:dyDescent="0.25">
      <c r="A15" s="2122"/>
      <c r="B15" s="2123"/>
      <c r="C15" s="2124"/>
      <c r="D15" s="95"/>
      <c r="E15" s="2131"/>
      <c r="F15" s="2143"/>
      <c r="G15" s="2143"/>
      <c r="H15" s="189" t="s">
        <v>55</v>
      </c>
      <c r="I15" s="182"/>
      <c r="J15" s="182"/>
      <c r="K15" s="181"/>
      <c r="L15" s="1292" t="s">
        <v>296</v>
      </c>
      <c r="M15" s="93" t="s">
        <v>248</v>
      </c>
      <c r="N15" s="180" t="s">
        <v>592</v>
      </c>
      <c r="O15" s="180"/>
      <c r="P15" s="1610"/>
    </row>
    <row r="16" spans="1:20" ht="26.4" customHeight="1" x14ac:dyDescent="0.25">
      <c r="A16" s="2122"/>
      <c r="B16" s="2123"/>
      <c r="C16" s="2124"/>
      <c r="D16" s="95"/>
      <c r="E16" s="2131"/>
      <c r="F16" s="2143"/>
      <c r="G16" s="2143"/>
      <c r="H16" s="2089" t="s">
        <v>56</v>
      </c>
      <c r="I16" s="2088">
        <v>50.1</v>
      </c>
      <c r="J16" s="182"/>
      <c r="K16" s="181"/>
      <c r="L16" s="188" t="s">
        <v>281</v>
      </c>
      <c r="M16" s="93" t="s">
        <v>248</v>
      </c>
      <c r="N16" s="180">
        <v>121</v>
      </c>
      <c r="O16" s="180">
        <v>126</v>
      </c>
      <c r="P16" s="1610">
        <v>131</v>
      </c>
    </row>
    <row r="17" spans="1:20" ht="15.6" customHeight="1" x14ac:dyDescent="0.25">
      <c r="A17" s="2122"/>
      <c r="B17" s="2123"/>
      <c r="C17" s="2124"/>
      <c r="D17" s="95"/>
      <c r="E17" s="2131"/>
      <c r="F17" s="2143"/>
      <c r="G17" s="2143"/>
      <c r="H17" s="189" t="s">
        <v>57</v>
      </c>
      <c r="I17" s="182">
        <v>31.3</v>
      </c>
      <c r="J17" s="182"/>
      <c r="K17" s="181"/>
      <c r="L17" s="1293" t="s">
        <v>296</v>
      </c>
      <c r="M17" s="93" t="s">
        <v>248</v>
      </c>
      <c r="N17" s="180" t="s">
        <v>593</v>
      </c>
      <c r="O17" s="180"/>
      <c r="P17" s="1610"/>
    </row>
    <row r="18" spans="1:20" ht="31.8" customHeight="1" x14ac:dyDescent="0.25">
      <c r="A18" s="2122"/>
      <c r="B18" s="2123"/>
      <c r="C18" s="2124"/>
      <c r="D18" s="95"/>
      <c r="E18" s="2131"/>
      <c r="F18" s="2143"/>
      <c r="G18" s="2143"/>
      <c r="H18" s="189" t="s">
        <v>67</v>
      </c>
      <c r="I18" s="182">
        <v>14</v>
      </c>
      <c r="J18" s="182"/>
      <c r="K18" s="181"/>
      <c r="L18" s="188" t="s">
        <v>297</v>
      </c>
      <c r="M18" s="93" t="s">
        <v>248</v>
      </c>
      <c r="N18" s="180">
        <v>142</v>
      </c>
      <c r="O18" s="180">
        <v>150</v>
      </c>
      <c r="P18" s="1610">
        <v>150</v>
      </c>
    </row>
    <row r="19" spans="1:20" ht="18.600000000000001" customHeight="1" x14ac:dyDescent="0.25">
      <c r="A19" s="2122"/>
      <c r="B19" s="2123"/>
      <c r="C19" s="2124"/>
      <c r="D19" s="95"/>
      <c r="E19" s="2131"/>
      <c r="F19" s="2143"/>
      <c r="G19" s="2143"/>
      <c r="H19" s="189"/>
      <c r="I19" s="182"/>
      <c r="J19" s="182"/>
      <c r="K19" s="181"/>
      <c r="L19" s="1606" t="s">
        <v>298</v>
      </c>
      <c r="M19" s="93" t="s">
        <v>294</v>
      </c>
      <c r="N19" s="180">
        <v>191.1</v>
      </c>
      <c r="O19" s="180"/>
      <c r="P19" s="1610"/>
    </row>
    <row r="20" spans="1:20" ht="39.6" customHeight="1" x14ac:dyDescent="0.25">
      <c r="A20" s="2122"/>
      <c r="B20" s="2123"/>
      <c r="C20" s="2124"/>
      <c r="D20" s="95"/>
      <c r="E20" s="2131"/>
      <c r="F20" s="2143"/>
      <c r="G20" s="2143"/>
      <c r="H20" s="189"/>
      <c r="I20" s="182"/>
      <c r="J20" s="182"/>
      <c r="K20" s="181"/>
      <c r="L20" s="188" t="s">
        <v>280</v>
      </c>
      <c r="M20" s="93" t="s">
        <v>262</v>
      </c>
      <c r="N20" s="180">
        <v>71</v>
      </c>
      <c r="O20" s="180">
        <v>71</v>
      </c>
      <c r="P20" s="1610">
        <v>71</v>
      </c>
    </row>
    <row r="21" spans="1:20" ht="67.2" customHeight="1" x14ac:dyDescent="0.25">
      <c r="A21" s="2122"/>
      <c r="B21" s="2123"/>
      <c r="C21" s="2124"/>
      <c r="D21" s="95"/>
      <c r="E21" s="2131"/>
      <c r="F21" s="2143"/>
      <c r="G21" s="2143"/>
      <c r="H21" s="1588"/>
      <c r="I21" s="178"/>
      <c r="J21" s="178"/>
      <c r="K21" s="177"/>
      <c r="L21" s="187" t="s">
        <v>299</v>
      </c>
      <c r="M21" s="171" t="s">
        <v>262</v>
      </c>
      <c r="N21" s="173">
        <v>2</v>
      </c>
      <c r="O21" s="173">
        <v>2</v>
      </c>
      <c r="P21" s="172">
        <v>2</v>
      </c>
    </row>
    <row r="22" spans="1:20" ht="31.8" customHeight="1" thickBot="1" x14ac:dyDescent="0.3">
      <c r="A22" s="2095"/>
      <c r="B22" s="2097"/>
      <c r="C22" s="2099"/>
      <c r="D22" s="96"/>
      <c r="E22" s="2101"/>
      <c r="F22" s="2103"/>
      <c r="G22" s="2128"/>
      <c r="H22" s="147" t="s">
        <v>7</v>
      </c>
      <c r="I22" s="146">
        <f>SUM(I14:I18)</f>
        <v>7026.9000000000005</v>
      </c>
      <c r="J22" s="146">
        <f>SUM(J14:J17)</f>
        <v>7154</v>
      </c>
      <c r="K22" s="146">
        <f>SUM(K14:K17)</f>
        <v>7512</v>
      </c>
      <c r="L22" s="186"/>
      <c r="M22" s="185"/>
      <c r="N22" s="143"/>
      <c r="O22" s="143"/>
      <c r="P22" s="142"/>
    </row>
    <row r="23" spans="1:20" ht="22.8" customHeight="1" x14ac:dyDescent="0.25">
      <c r="A23" s="2094" t="s">
        <v>6</v>
      </c>
      <c r="B23" s="2096" t="s">
        <v>6</v>
      </c>
      <c r="C23" s="2098" t="s">
        <v>8</v>
      </c>
      <c r="D23" s="94"/>
      <c r="E23" s="2100" t="s">
        <v>664</v>
      </c>
      <c r="F23" s="2102" t="s">
        <v>62</v>
      </c>
      <c r="G23" s="2127" t="s">
        <v>228</v>
      </c>
      <c r="H23" s="1605" t="s">
        <v>48</v>
      </c>
      <c r="I23" s="1611">
        <v>686.5</v>
      </c>
      <c r="J23" s="153">
        <v>700</v>
      </c>
      <c r="K23" s="152">
        <v>736</v>
      </c>
      <c r="L23" s="184" t="s">
        <v>279</v>
      </c>
      <c r="M23" s="158" t="s">
        <v>248</v>
      </c>
      <c r="N23" s="29">
        <v>27</v>
      </c>
      <c r="O23" s="29">
        <v>27</v>
      </c>
      <c r="P23" s="160">
        <v>27</v>
      </c>
      <c r="Q23" s="19"/>
    </row>
    <row r="24" spans="1:20" ht="13.95" customHeight="1" x14ac:dyDescent="0.25">
      <c r="A24" s="2122"/>
      <c r="B24" s="2123"/>
      <c r="C24" s="2124"/>
      <c r="D24" s="95"/>
      <c r="E24" s="2131"/>
      <c r="F24" s="2143"/>
      <c r="G24" s="2143"/>
      <c r="H24" s="183" t="s">
        <v>57</v>
      </c>
      <c r="I24" s="182">
        <v>3.2</v>
      </c>
      <c r="J24" s="182"/>
      <c r="K24" s="181"/>
      <c r="L24" s="176" t="s">
        <v>296</v>
      </c>
      <c r="M24" s="171" t="s">
        <v>248</v>
      </c>
      <c r="N24" s="175" t="s">
        <v>617</v>
      </c>
      <c r="O24" s="35"/>
      <c r="P24" s="179"/>
      <c r="Q24" s="19"/>
    </row>
    <row r="25" spans="1:20" ht="32.4" customHeight="1" x14ac:dyDescent="0.25">
      <c r="A25" s="2122"/>
      <c r="B25" s="2123"/>
      <c r="C25" s="2124"/>
      <c r="D25" s="95"/>
      <c r="E25" s="2131"/>
      <c r="F25" s="2143"/>
      <c r="G25" s="2143"/>
      <c r="H25" s="1588"/>
      <c r="I25" s="178"/>
      <c r="J25" s="178"/>
      <c r="K25" s="177"/>
      <c r="L25" s="1616" t="s">
        <v>665</v>
      </c>
      <c r="M25" s="35" t="s">
        <v>248</v>
      </c>
      <c r="N25" s="35">
        <v>6</v>
      </c>
      <c r="O25" s="35"/>
      <c r="P25" s="179"/>
      <c r="Q25" s="19"/>
    </row>
    <row r="26" spans="1:20" ht="13.2" customHeight="1" x14ac:dyDescent="0.25">
      <c r="A26" s="2122"/>
      <c r="B26" s="2123"/>
      <c r="C26" s="2124"/>
      <c r="D26" s="95"/>
      <c r="E26" s="2155"/>
      <c r="F26" s="2143"/>
      <c r="G26" s="2143"/>
      <c r="H26" s="1588"/>
      <c r="I26" s="178"/>
      <c r="J26" s="178"/>
      <c r="K26" s="177"/>
      <c r="L26" s="176" t="s">
        <v>296</v>
      </c>
      <c r="M26" s="93" t="s">
        <v>248</v>
      </c>
      <c r="N26" s="175" t="s">
        <v>278</v>
      </c>
      <c r="O26" s="1617"/>
      <c r="P26" s="1618"/>
      <c r="Q26" s="19"/>
    </row>
    <row r="27" spans="1:20" ht="13.2" customHeight="1" x14ac:dyDescent="0.25">
      <c r="A27" s="2122"/>
      <c r="B27" s="2123"/>
      <c r="C27" s="2124"/>
      <c r="D27" s="95"/>
      <c r="E27" s="2155"/>
      <c r="F27" s="2143"/>
      <c r="G27" s="2143"/>
      <c r="H27" s="1588"/>
      <c r="I27" s="178"/>
      <c r="J27" s="178"/>
      <c r="K27" s="177"/>
      <c r="L27" s="1606" t="s">
        <v>634</v>
      </c>
      <c r="M27" s="93" t="s">
        <v>294</v>
      </c>
      <c r="N27" s="1607">
        <v>20</v>
      </c>
      <c r="O27" s="35"/>
      <c r="P27" s="179"/>
      <c r="Q27" s="19"/>
    </row>
    <row r="28" spans="1:20" ht="13.2" customHeight="1" x14ac:dyDescent="0.25">
      <c r="A28" s="2122"/>
      <c r="B28" s="2123"/>
      <c r="C28" s="2124"/>
      <c r="D28" s="95"/>
      <c r="E28" s="2155"/>
      <c r="F28" s="2143"/>
      <c r="G28" s="2143"/>
      <c r="H28" s="1588"/>
      <c r="I28" s="178"/>
      <c r="J28" s="178"/>
      <c r="K28" s="177"/>
      <c r="L28" s="1606" t="s">
        <v>633</v>
      </c>
      <c r="M28" s="93" t="s">
        <v>294</v>
      </c>
      <c r="N28" s="35">
        <v>18.899999999999999</v>
      </c>
      <c r="O28" s="35"/>
      <c r="P28" s="179"/>
      <c r="Q28" s="19"/>
    </row>
    <row r="29" spans="1:20" ht="22.2" customHeight="1" thickBot="1" x14ac:dyDescent="0.3">
      <c r="A29" s="2095"/>
      <c r="B29" s="2097"/>
      <c r="C29" s="2099"/>
      <c r="D29" s="96"/>
      <c r="E29" s="2156"/>
      <c r="F29" s="2103"/>
      <c r="G29" s="2128"/>
      <c r="H29" s="147" t="s">
        <v>7</v>
      </c>
      <c r="I29" s="146">
        <f>SUM(I23:I24)</f>
        <v>689.7</v>
      </c>
      <c r="J29" s="146">
        <f>SUM(J23:J24)</f>
        <v>700</v>
      </c>
      <c r="K29" s="146">
        <f>SUM(K23:K24)</f>
        <v>736</v>
      </c>
      <c r="L29" s="1528"/>
      <c r="M29" s="174"/>
      <c r="N29" s="578"/>
      <c r="O29" s="579"/>
      <c r="P29" s="214"/>
      <c r="Q29" s="19"/>
    </row>
    <row r="30" spans="1:20" ht="18" customHeight="1" x14ac:dyDescent="0.25">
      <c r="A30" s="2094" t="s">
        <v>6</v>
      </c>
      <c r="B30" s="2096" t="s">
        <v>6</v>
      </c>
      <c r="C30" s="2098" t="s">
        <v>49</v>
      </c>
      <c r="D30" s="94"/>
      <c r="E30" s="2100" t="s">
        <v>277</v>
      </c>
      <c r="F30" s="2102" t="s">
        <v>276</v>
      </c>
      <c r="G30" s="2127" t="s">
        <v>228</v>
      </c>
      <c r="H30" s="154" t="s">
        <v>48</v>
      </c>
      <c r="I30" s="153">
        <v>331.4</v>
      </c>
      <c r="J30" s="153">
        <v>348</v>
      </c>
      <c r="K30" s="152">
        <v>365</v>
      </c>
      <c r="L30" s="168" t="s">
        <v>275</v>
      </c>
      <c r="M30" s="158" t="s">
        <v>248</v>
      </c>
      <c r="N30" s="29">
        <v>8</v>
      </c>
      <c r="O30" s="29">
        <v>8</v>
      </c>
      <c r="P30" s="160">
        <v>8</v>
      </c>
      <c r="R30" s="163"/>
      <c r="T30" s="163"/>
    </row>
    <row r="31" spans="1:20" ht="17.399999999999999" customHeight="1" thickBot="1" x14ac:dyDescent="0.3">
      <c r="A31" s="2095"/>
      <c r="B31" s="2097"/>
      <c r="C31" s="2099"/>
      <c r="D31" s="96"/>
      <c r="E31" s="2101"/>
      <c r="F31" s="2103"/>
      <c r="G31" s="2128"/>
      <c r="H31" s="147" t="s">
        <v>7</v>
      </c>
      <c r="I31" s="146">
        <f>SUM(I30:I30)</f>
        <v>331.4</v>
      </c>
      <c r="J31" s="146">
        <f>SUM(J30:J30)</f>
        <v>348</v>
      </c>
      <c r="K31" s="146">
        <f>SUM(K30:K30)</f>
        <v>365</v>
      </c>
      <c r="L31" s="598" t="s">
        <v>296</v>
      </c>
      <c r="M31" s="167" t="s">
        <v>248</v>
      </c>
      <c r="N31" s="166" t="s">
        <v>274</v>
      </c>
      <c r="O31" s="166"/>
      <c r="P31" s="599"/>
      <c r="R31" s="163"/>
      <c r="T31" s="163"/>
    </row>
    <row r="32" spans="1:20" ht="17.399999999999999" customHeight="1" x14ac:dyDescent="0.25">
      <c r="A32" s="2094" t="s">
        <v>6</v>
      </c>
      <c r="B32" s="2096" t="s">
        <v>6</v>
      </c>
      <c r="C32" s="2098" t="s">
        <v>50</v>
      </c>
      <c r="D32" s="94"/>
      <c r="E32" s="2100" t="s">
        <v>273</v>
      </c>
      <c r="F32" s="2102" t="s">
        <v>62</v>
      </c>
      <c r="G32" s="2127" t="s">
        <v>228</v>
      </c>
      <c r="H32" s="154" t="s">
        <v>48</v>
      </c>
      <c r="I32" s="153">
        <v>3544.5</v>
      </c>
      <c r="J32" s="153">
        <v>710</v>
      </c>
      <c r="K32" s="152">
        <v>710</v>
      </c>
      <c r="L32" s="2132" t="s">
        <v>624</v>
      </c>
      <c r="M32" s="2136" t="s">
        <v>294</v>
      </c>
      <c r="N32" s="2120"/>
      <c r="O32" s="2120"/>
      <c r="P32" s="2161"/>
      <c r="R32" s="163"/>
      <c r="T32" s="163"/>
    </row>
    <row r="33" spans="1:24" ht="18" customHeight="1" thickBot="1" x14ac:dyDescent="0.3">
      <c r="A33" s="2095"/>
      <c r="B33" s="2097"/>
      <c r="C33" s="2099"/>
      <c r="D33" s="96"/>
      <c r="E33" s="2101"/>
      <c r="F33" s="2103"/>
      <c r="G33" s="2128"/>
      <c r="H33" s="147" t="s">
        <v>7</v>
      </c>
      <c r="I33" s="146">
        <f>SUM(I32:I32)</f>
        <v>3544.5</v>
      </c>
      <c r="J33" s="146">
        <f>SUM(J32:J32)</f>
        <v>710</v>
      </c>
      <c r="K33" s="146">
        <f>SUM(K32:K32)</f>
        <v>710</v>
      </c>
      <c r="L33" s="2133"/>
      <c r="M33" s="2137"/>
      <c r="N33" s="2121"/>
      <c r="O33" s="2121"/>
      <c r="P33" s="2162"/>
      <c r="R33" s="163"/>
      <c r="T33" s="163"/>
    </row>
    <row r="34" spans="1:24" ht="17.399999999999999" customHeight="1" x14ac:dyDescent="0.25">
      <c r="A34" s="2094" t="s">
        <v>6</v>
      </c>
      <c r="B34" s="2096" t="s">
        <v>6</v>
      </c>
      <c r="C34" s="2098" t="s">
        <v>53</v>
      </c>
      <c r="D34" s="94"/>
      <c r="E34" s="2100" t="s">
        <v>272</v>
      </c>
      <c r="F34" s="2102" t="s">
        <v>62</v>
      </c>
      <c r="G34" s="2127" t="s">
        <v>228</v>
      </c>
      <c r="H34" s="154" t="s">
        <v>48</v>
      </c>
      <c r="I34" s="153">
        <v>180</v>
      </c>
      <c r="J34" s="153">
        <v>180</v>
      </c>
      <c r="K34" s="152">
        <v>180</v>
      </c>
      <c r="L34" s="2132" t="s">
        <v>271</v>
      </c>
      <c r="M34" s="2136" t="s">
        <v>247</v>
      </c>
      <c r="N34" s="2120">
        <v>100</v>
      </c>
      <c r="O34" s="2120">
        <v>100</v>
      </c>
      <c r="P34" s="2161">
        <v>100</v>
      </c>
      <c r="R34" s="163"/>
      <c r="T34" s="163"/>
    </row>
    <row r="35" spans="1:24" ht="46.5" customHeight="1" thickBot="1" x14ac:dyDescent="0.35">
      <c r="A35" s="2095"/>
      <c r="B35" s="2097"/>
      <c r="C35" s="2099"/>
      <c r="D35" s="96"/>
      <c r="E35" s="2101"/>
      <c r="F35" s="2103"/>
      <c r="G35" s="2128"/>
      <c r="H35" s="147" t="s">
        <v>7</v>
      </c>
      <c r="I35" s="146">
        <f>SUM(I34:I34)</f>
        <v>180</v>
      </c>
      <c r="J35" s="146">
        <f>SUM(J34:J34)</f>
        <v>180</v>
      </c>
      <c r="K35" s="146">
        <f>SUM(K34:K34)</f>
        <v>180</v>
      </c>
      <c r="L35" s="2133"/>
      <c r="M35" s="2137"/>
      <c r="N35" s="2121"/>
      <c r="O35" s="2121"/>
      <c r="P35" s="2162"/>
      <c r="R35" s="163"/>
      <c r="T35" s="224"/>
    </row>
    <row r="36" spans="1:24" ht="18.600000000000001" customHeight="1" x14ac:dyDescent="0.25">
      <c r="A36" s="2094" t="s">
        <v>6</v>
      </c>
      <c r="B36" s="2096" t="s">
        <v>6</v>
      </c>
      <c r="C36" s="223" t="s">
        <v>58</v>
      </c>
      <c r="D36" s="94"/>
      <c r="E36" s="2100" t="s">
        <v>270</v>
      </c>
      <c r="F36" s="2102" t="s">
        <v>62</v>
      </c>
      <c r="G36" s="2127" t="s">
        <v>228</v>
      </c>
      <c r="H36" s="154" t="s">
        <v>48</v>
      </c>
      <c r="I36" s="153"/>
      <c r="J36" s="153"/>
      <c r="K36" s="152"/>
      <c r="L36" s="168" t="s">
        <v>269</v>
      </c>
      <c r="M36" s="158" t="s">
        <v>262</v>
      </c>
      <c r="N36" s="29">
        <v>1</v>
      </c>
      <c r="O36" s="29"/>
      <c r="P36" s="160"/>
      <c r="R36" s="163"/>
      <c r="T36" s="163"/>
    </row>
    <row r="37" spans="1:24" ht="43.2" customHeight="1" thickBot="1" x14ac:dyDescent="0.3">
      <c r="A37" s="2144"/>
      <c r="B37" s="2145"/>
      <c r="C37" s="225"/>
      <c r="D37" s="226"/>
      <c r="E37" s="2131"/>
      <c r="F37" s="2200"/>
      <c r="G37" s="2143"/>
      <c r="H37" s="227" t="s">
        <v>7</v>
      </c>
      <c r="I37" s="228">
        <f>SUM(I36:I36)</f>
        <v>0</v>
      </c>
      <c r="J37" s="228">
        <f>SUM(J36:J36)</f>
        <v>0</v>
      </c>
      <c r="K37" s="228">
        <f>SUM(K36:K36)</f>
        <v>0</v>
      </c>
      <c r="L37" s="229" t="s">
        <v>268</v>
      </c>
      <c r="M37" s="171" t="s">
        <v>262</v>
      </c>
      <c r="N37" s="170"/>
      <c r="O37" s="170" t="s">
        <v>650</v>
      </c>
      <c r="P37" s="169" t="s">
        <v>650</v>
      </c>
      <c r="R37" s="163"/>
      <c r="T37" s="163"/>
    </row>
    <row r="38" spans="1:24" ht="27.6" customHeight="1" x14ac:dyDescent="0.3">
      <c r="A38" s="2149" t="s">
        <v>6</v>
      </c>
      <c r="B38" s="2146" t="s">
        <v>6</v>
      </c>
      <c r="C38" s="576" t="s">
        <v>59</v>
      </c>
      <c r="D38" s="2192"/>
      <c r="E38" s="2189" t="s">
        <v>292</v>
      </c>
      <c r="F38" s="2102" t="s">
        <v>291</v>
      </c>
      <c r="G38" s="2127" t="s">
        <v>228</v>
      </c>
      <c r="H38" s="154" t="s">
        <v>48</v>
      </c>
      <c r="I38" s="153">
        <v>1293.7</v>
      </c>
      <c r="J38" s="153">
        <v>1327</v>
      </c>
      <c r="K38" s="153">
        <v>1393</v>
      </c>
      <c r="L38" s="1018" t="s">
        <v>293</v>
      </c>
      <c r="M38" s="1019" t="s">
        <v>262</v>
      </c>
      <c r="N38" s="1477">
        <v>49</v>
      </c>
      <c r="O38" s="1478" t="s">
        <v>625</v>
      </c>
      <c r="P38" s="230" t="s">
        <v>625</v>
      </c>
      <c r="Q38" s="19"/>
      <c r="R38" s="19"/>
      <c r="T38" s="224"/>
      <c r="X38" s="2188"/>
    </row>
    <row r="39" spans="1:24" ht="17.399999999999999" customHeight="1" x14ac:dyDescent="0.3">
      <c r="A39" s="2150"/>
      <c r="B39" s="2147"/>
      <c r="C39" s="1438"/>
      <c r="D39" s="2193"/>
      <c r="E39" s="2190"/>
      <c r="F39" s="2143"/>
      <c r="G39" s="2143"/>
      <c r="H39" s="189" t="s">
        <v>57</v>
      </c>
      <c r="I39" s="182">
        <v>0.3</v>
      </c>
      <c r="J39" s="182"/>
      <c r="K39" s="182"/>
      <c r="L39" s="1439"/>
      <c r="M39" s="1440"/>
      <c r="N39" s="1441"/>
      <c r="O39" s="170"/>
      <c r="P39" s="1442"/>
      <c r="Q39" s="19"/>
      <c r="R39" s="19"/>
      <c r="T39" s="224"/>
      <c r="X39" s="2188"/>
    </row>
    <row r="40" spans="1:24" ht="23.25" customHeight="1" thickBot="1" x14ac:dyDescent="0.3">
      <c r="A40" s="2151"/>
      <c r="B40" s="2148"/>
      <c r="C40" s="577"/>
      <c r="D40" s="2194"/>
      <c r="E40" s="2191"/>
      <c r="F40" s="2103"/>
      <c r="G40" s="2128"/>
      <c r="H40" s="699" t="s">
        <v>7</v>
      </c>
      <c r="I40" s="220">
        <f>SUM(I38+I39)</f>
        <v>1294</v>
      </c>
      <c r="J40" s="220">
        <f t="shared" ref="J40:K40" si="0">SUM(J38)</f>
        <v>1327</v>
      </c>
      <c r="K40" s="220">
        <f t="shared" si="0"/>
        <v>1393</v>
      </c>
      <c r="L40" s="221"/>
      <c r="M40" s="167"/>
      <c r="N40" s="219"/>
      <c r="O40" s="166"/>
      <c r="P40" s="222"/>
      <c r="R40" s="163"/>
      <c r="T40" s="163"/>
      <c r="X40" s="2188"/>
    </row>
    <row r="41" spans="1:24" ht="15.6" customHeight="1" thickBot="1" x14ac:dyDescent="0.3">
      <c r="A41" s="121" t="s">
        <v>6</v>
      </c>
      <c r="B41" s="30" t="s">
        <v>6</v>
      </c>
      <c r="C41" s="2140" t="s">
        <v>31</v>
      </c>
      <c r="D41" s="2140"/>
      <c r="E41" s="2140"/>
      <c r="F41" s="2140"/>
      <c r="G41" s="2141"/>
      <c r="H41" s="31" t="s">
        <v>7</v>
      </c>
      <c r="I41" s="32">
        <f>I22+I29+I31+I33+I35+I37+I40</f>
        <v>13066.5</v>
      </c>
      <c r="J41" s="32">
        <f>J22+J29+J31+J33+J35+J37+J40</f>
        <v>10419</v>
      </c>
      <c r="K41" s="32">
        <f>K22+K29+K31+K33+K35+K37+K40</f>
        <v>10896</v>
      </c>
      <c r="L41" s="33"/>
      <c r="M41" s="33"/>
      <c r="N41" s="33"/>
      <c r="O41" s="33"/>
      <c r="P41" s="34"/>
      <c r="R41" s="163"/>
      <c r="T41" s="163"/>
    </row>
    <row r="42" spans="1:24" ht="22.2" customHeight="1" thickBot="1" x14ac:dyDescent="0.3">
      <c r="A42" s="28" t="s">
        <v>6</v>
      </c>
      <c r="B42" s="165" t="s">
        <v>8</v>
      </c>
      <c r="C42" s="2134" t="s">
        <v>267</v>
      </c>
      <c r="D42" s="2135"/>
      <c r="E42" s="2135"/>
      <c r="F42" s="2135"/>
      <c r="G42" s="2135"/>
      <c r="H42" s="2135"/>
      <c r="I42" s="2135"/>
      <c r="J42" s="2135"/>
      <c r="K42" s="2135"/>
      <c r="L42" s="2135"/>
      <c r="M42" s="2135"/>
      <c r="N42" s="2135"/>
      <c r="O42" s="2135"/>
      <c r="P42" s="164"/>
      <c r="R42" s="163"/>
      <c r="T42" s="163"/>
    </row>
    <row r="43" spans="1:24" ht="16.95" customHeight="1" x14ac:dyDescent="0.25">
      <c r="A43" s="2094" t="s">
        <v>6</v>
      </c>
      <c r="B43" s="2096" t="s">
        <v>8</v>
      </c>
      <c r="C43" s="2098" t="s">
        <v>6</v>
      </c>
      <c r="D43" s="94"/>
      <c r="E43" s="2100" t="s">
        <v>266</v>
      </c>
      <c r="F43" s="2102" t="s">
        <v>62</v>
      </c>
      <c r="G43" s="2127" t="s">
        <v>264</v>
      </c>
      <c r="H43" s="154" t="s">
        <v>67</v>
      </c>
      <c r="I43" s="153">
        <v>1.5</v>
      </c>
      <c r="J43" s="153">
        <v>1.6</v>
      </c>
      <c r="K43" s="152">
        <v>1.7</v>
      </c>
      <c r="L43" s="2132"/>
      <c r="M43" s="150"/>
      <c r="N43" s="29"/>
      <c r="O43" s="29"/>
      <c r="P43" s="160"/>
    </row>
    <row r="44" spans="1:24" ht="25.2" customHeight="1" thickBot="1" x14ac:dyDescent="0.3">
      <c r="A44" s="2095"/>
      <c r="B44" s="2097"/>
      <c r="C44" s="2099"/>
      <c r="D44" s="96"/>
      <c r="E44" s="2101"/>
      <c r="F44" s="2103"/>
      <c r="G44" s="2128"/>
      <c r="H44" s="147" t="s">
        <v>7</v>
      </c>
      <c r="I44" s="146">
        <f>SUM(I43:I43)</f>
        <v>1.5</v>
      </c>
      <c r="J44" s="146">
        <f>SUM(J43:J43)</f>
        <v>1.6</v>
      </c>
      <c r="K44" s="146">
        <f>SUM(K43:K43)</f>
        <v>1.7</v>
      </c>
      <c r="L44" s="2133"/>
      <c r="M44" s="144"/>
      <c r="N44" s="143"/>
      <c r="O44" s="143"/>
      <c r="P44" s="142"/>
    </row>
    <row r="45" spans="1:24" ht="16.2" customHeight="1" x14ac:dyDescent="0.25">
      <c r="A45" s="2094" t="s">
        <v>6</v>
      </c>
      <c r="B45" s="2096" t="s">
        <v>8</v>
      </c>
      <c r="C45" s="2098" t="s">
        <v>8</v>
      </c>
      <c r="D45" s="94"/>
      <c r="E45" s="1006" t="s">
        <v>265</v>
      </c>
      <c r="F45" s="2102" t="s">
        <v>62</v>
      </c>
      <c r="G45" s="2127" t="s">
        <v>264</v>
      </c>
      <c r="H45" s="154" t="s">
        <v>67</v>
      </c>
      <c r="I45" s="153">
        <v>53.7</v>
      </c>
      <c r="J45" s="153">
        <v>56</v>
      </c>
      <c r="K45" s="152">
        <v>59</v>
      </c>
      <c r="L45" s="2132" t="s">
        <v>263</v>
      </c>
      <c r="M45" s="150" t="s">
        <v>262</v>
      </c>
      <c r="N45" s="29">
        <v>500</v>
      </c>
      <c r="O45" s="29">
        <v>500</v>
      </c>
      <c r="P45" s="160">
        <v>500</v>
      </c>
    </row>
    <row r="46" spans="1:24" ht="30" customHeight="1" thickBot="1" x14ac:dyDescent="0.3">
      <c r="A46" s="2095"/>
      <c r="B46" s="2097"/>
      <c r="C46" s="2099"/>
      <c r="D46" s="96"/>
      <c r="E46" s="162"/>
      <c r="F46" s="2103"/>
      <c r="G46" s="2128"/>
      <c r="H46" s="147" t="s">
        <v>7</v>
      </c>
      <c r="I46" s="146">
        <f>SUM(I45:I45)</f>
        <v>53.7</v>
      </c>
      <c r="J46" s="146">
        <f>SUM(J45:J45)</f>
        <v>56</v>
      </c>
      <c r="K46" s="146">
        <f>SUM(K45:K45)</f>
        <v>59</v>
      </c>
      <c r="L46" s="2133"/>
      <c r="M46" s="144"/>
      <c r="N46" s="143"/>
      <c r="O46" s="143"/>
      <c r="P46" s="142"/>
    </row>
    <row r="47" spans="1:24" ht="16.2" customHeight="1" x14ac:dyDescent="0.25">
      <c r="A47" s="2094" t="s">
        <v>6</v>
      </c>
      <c r="B47" s="2096" t="s">
        <v>8</v>
      </c>
      <c r="C47" s="2098" t="s">
        <v>49</v>
      </c>
      <c r="D47" s="94"/>
      <c r="E47" s="2100" t="s">
        <v>261</v>
      </c>
      <c r="F47" s="2102" t="s">
        <v>62</v>
      </c>
      <c r="G47" s="2127" t="s">
        <v>228</v>
      </c>
      <c r="H47" s="154" t="s">
        <v>67</v>
      </c>
      <c r="I47" s="153">
        <v>79.2</v>
      </c>
      <c r="J47" s="153">
        <v>82</v>
      </c>
      <c r="K47" s="152">
        <v>86</v>
      </c>
      <c r="L47" s="2132" t="s">
        <v>596</v>
      </c>
      <c r="M47" s="1450" t="s">
        <v>260</v>
      </c>
      <c r="N47" s="2138">
        <v>84</v>
      </c>
      <c r="O47" s="2138">
        <v>86</v>
      </c>
      <c r="P47" s="2091">
        <v>88</v>
      </c>
    </row>
    <row r="48" spans="1:24" ht="29.25" customHeight="1" thickBot="1" x14ac:dyDescent="0.3">
      <c r="A48" s="2095"/>
      <c r="B48" s="2097"/>
      <c r="C48" s="2099"/>
      <c r="D48" s="96"/>
      <c r="E48" s="2101"/>
      <c r="F48" s="2103"/>
      <c r="G48" s="2128"/>
      <c r="H48" s="147" t="s">
        <v>7</v>
      </c>
      <c r="I48" s="146">
        <f>SUM(I47:I47)</f>
        <v>79.2</v>
      </c>
      <c r="J48" s="146">
        <f>SUM(J47:J47)</f>
        <v>82</v>
      </c>
      <c r="K48" s="146">
        <f>SUM(K47:K47)</f>
        <v>86</v>
      </c>
      <c r="L48" s="2133"/>
      <c r="M48" s="1451"/>
      <c r="N48" s="2139"/>
      <c r="O48" s="2139"/>
      <c r="P48" s="2092"/>
    </row>
    <row r="49" spans="1:16" ht="14.4" customHeight="1" x14ac:dyDescent="0.25">
      <c r="A49" s="2094" t="s">
        <v>6</v>
      </c>
      <c r="B49" s="2096" t="s">
        <v>8</v>
      </c>
      <c r="C49" s="2098" t="s">
        <v>50</v>
      </c>
      <c r="D49" s="94"/>
      <c r="E49" s="2129" t="s">
        <v>259</v>
      </c>
      <c r="F49" s="2102" t="s">
        <v>62</v>
      </c>
      <c r="G49" s="2127" t="s">
        <v>250</v>
      </c>
      <c r="H49" s="154" t="s">
        <v>67</v>
      </c>
      <c r="I49" s="153">
        <v>17</v>
      </c>
      <c r="J49" s="153">
        <v>17</v>
      </c>
      <c r="K49" s="152">
        <v>17</v>
      </c>
      <c r="L49" s="2132" t="s">
        <v>606</v>
      </c>
      <c r="M49" s="2136" t="s">
        <v>262</v>
      </c>
      <c r="N49" s="2138">
        <v>6</v>
      </c>
      <c r="O49" s="2138">
        <v>6</v>
      </c>
      <c r="P49" s="2091">
        <v>6</v>
      </c>
    </row>
    <row r="50" spans="1:16" ht="27.6" customHeight="1" thickBot="1" x14ac:dyDescent="0.3">
      <c r="A50" s="2095"/>
      <c r="B50" s="2097"/>
      <c r="C50" s="2099"/>
      <c r="D50" s="96"/>
      <c r="E50" s="2130"/>
      <c r="F50" s="2103"/>
      <c r="G50" s="2128"/>
      <c r="H50" s="147" t="s">
        <v>7</v>
      </c>
      <c r="I50" s="146">
        <f>SUM(I49:I49)</f>
        <v>17</v>
      </c>
      <c r="J50" s="146">
        <f>SUM(J49:J49)</f>
        <v>17</v>
      </c>
      <c r="K50" s="146">
        <f>SUM(K49:K49)</f>
        <v>17</v>
      </c>
      <c r="L50" s="2133"/>
      <c r="M50" s="2137"/>
      <c r="N50" s="2139"/>
      <c r="O50" s="2139"/>
      <c r="P50" s="2092"/>
    </row>
    <row r="51" spans="1:16" ht="17.399999999999999" customHeight="1" x14ac:dyDescent="0.25">
      <c r="A51" s="2094" t="s">
        <v>6</v>
      </c>
      <c r="B51" s="2096" t="s">
        <v>8</v>
      </c>
      <c r="C51" s="2098" t="s">
        <v>53</v>
      </c>
      <c r="D51" s="94"/>
      <c r="E51" s="2129" t="s">
        <v>258</v>
      </c>
      <c r="F51" s="2102" t="s">
        <v>62</v>
      </c>
      <c r="G51" s="2127" t="s">
        <v>257</v>
      </c>
      <c r="H51" s="154" t="s">
        <v>67</v>
      </c>
      <c r="I51" s="153">
        <v>6.7</v>
      </c>
      <c r="J51" s="153">
        <v>7</v>
      </c>
      <c r="K51" s="152">
        <v>8</v>
      </c>
      <c r="L51" s="2132" t="s">
        <v>607</v>
      </c>
      <c r="M51" s="2136" t="s">
        <v>247</v>
      </c>
      <c r="N51" s="2138">
        <v>100</v>
      </c>
      <c r="O51" s="2138">
        <v>100</v>
      </c>
      <c r="P51" s="2091">
        <v>100</v>
      </c>
    </row>
    <row r="52" spans="1:16" ht="20.399999999999999" customHeight="1" thickBot="1" x14ac:dyDescent="0.3">
      <c r="A52" s="2095"/>
      <c r="B52" s="2097"/>
      <c r="C52" s="2099"/>
      <c r="D52" s="96"/>
      <c r="E52" s="2130"/>
      <c r="F52" s="2103"/>
      <c r="G52" s="2128"/>
      <c r="H52" s="147" t="s">
        <v>7</v>
      </c>
      <c r="I52" s="146">
        <f>SUM(I51:I51)</f>
        <v>6.7</v>
      </c>
      <c r="J52" s="146">
        <f>SUM(J51:J51)</f>
        <v>7</v>
      </c>
      <c r="K52" s="146">
        <f>SUM(K51:K51)</f>
        <v>8</v>
      </c>
      <c r="L52" s="2133"/>
      <c r="M52" s="2137"/>
      <c r="N52" s="2139"/>
      <c r="O52" s="2139"/>
      <c r="P52" s="2092"/>
    </row>
    <row r="53" spans="1:16" ht="13.95" customHeight="1" x14ac:dyDescent="0.25">
      <c r="A53" s="2094" t="s">
        <v>6</v>
      </c>
      <c r="B53" s="2096" t="s">
        <v>8</v>
      </c>
      <c r="C53" s="2098" t="s">
        <v>58</v>
      </c>
      <c r="D53" s="94"/>
      <c r="E53" s="2129" t="s">
        <v>256</v>
      </c>
      <c r="F53" s="2102" t="s">
        <v>62</v>
      </c>
      <c r="G53" s="2127" t="s">
        <v>250</v>
      </c>
      <c r="H53" s="154" t="s">
        <v>67</v>
      </c>
      <c r="I53" s="153">
        <v>64.7</v>
      </c>
      <c r="J53" s="153">
        <v>68</v>
      </c>
      <c r="K53" s="152">
        <v>71</v>
      </c>
      <c r="L53" s="2132" t="s">
        <v>605</v>
      </c>
      <c r="M53" s="2136" t="s">
        <v>262</v>
      </c>
      <c r="N53" s="2138">
        <v>1941</v>
      </c>
      <c r="O53" s="2138">
        <v>2118</v>
      </c>
      <c r="P53" s="2091">
        <v>2353</v>
      </c>
    </row>
    <row r="54" spans="1:16" ht="24" customHeight="1" thickBot="1" x14ac:dyDescent="0.3">
      <c r="A54" s="2095"/>
      <c r="B54" s="2097"/>
      <c r="C54" s="2099"/>
      <c r="D54" s="96"/>
      <c r="E54" s="2130"/>
      <c r="F54" s="2103"/>
      <c r="G54" s="2128"/>
      <c r="H54" s="147" t="s">
        <v>7</v>
      </c>
      <c r="I54" s="146">
        <f>SUM(I53:I53)</f>
        <v>64.7</v>
      </c>
      <c r="J54" s="146">
        <f>SUM(J53:J53)</f>
        <v>68</v>
      </c>
      <c r="K54" s="146">
        <f>SUM(K53:K53)</f>
        <v>71</v>
      </c>
      <c r="L54" s="2142"/>
      <c r="M54" s="2137"/>
      <c r="N54" s="2139"/>
      <c r="O54" s="2139"/>
      <c r="P54" s="2092"/>
    </row>
    <row r="55" spans="1:16" ht="12.6" customHeight="1" x14ac:dyDescent="0.25">
      <c r="A55" s="2094" t="s">
        <v>6</v>
      </c>
      <c r="B55" s="2096" t="s">
        <v>8</v>
      </c>
      <c r="C55" s="2098" t="s">
        <v>59</v>
      </c>
      <c r="D55" s="94"/>
      <c r="E55" s="2129" t="s">
        <v>255</v>
      </c>
      <c r="F55" s="2102" t="s">
        <v>62</v>
      </c>
      <c r="G55" s="2127" t="s">
        <v>237</v>
      </c>
      <c r="H55" s="1605" t="s">
        <v>67</v>
      </c>
      <c r="I55" s="1611">
        <v>10.5</v>
      </c>
      <c r="J55" s="153">
        <v>11</v>
      </c>
      <c r="K55" s="152">
        <v>12</v>
      </c>
      <c r="L55" s="151"/>
      <c r="M55" s="150"/>
      <c r="N55" s="149"/>
      <c r="O55" s="29"/>
      <c r="P55" s="148"/>
    </row>
    <row r="56" spans="1:16" ht="33.6" customHeight="1" thickBot="1" x14ac:dyDescent="0.3">
      <c r="A56" s="2095"/>
      <c r="B56" s="2097"/>
      <c r="C56" s="2099"/>
      <c r="D56" s="96"/>
      <c r="E56" s="2130"/>
      <c r="F56" s="2103"/>
      <c r="G56" s="2128"/>
      <c r="H56" s="147" t="s">
        <v>7</v>
      </c>
      <c r="I56" s="146">
        <f>SUM(I55:I55)</f>
        <v>10.5</v>
      </c>
      <c r="J56" s="146">
        <f>SUM(J55:J55)</f>
        <v>11</v>
      </c>
      <c r="K56" s="146">
        <f>SUM(K55:K55)</f>
        <v>12</v>
      </c>
      <c r="L56" s="145"/>
      <c r="M56" s="144"/>
      <c r="N56" s="143"/>
      <c r="O56" s="143"/>
      <c r="P56" s="142"/>
    </row>
    <row r="57" spans="1:16" ht="18.600000000000001" customHeight="1" x14ac:dyDescent="0.25">
      <c r="A57" s="2094" t="s">
        <v>6</v>
      </c>
      <c r="B57" s="2096" t="s">
        <v>8</v>
      </c>
      <c r="C57" s="2098" t="s">
        <v>60</v>
      </c>
      <c r="D57" s="94"/>
      <c r="E57" s="2129" t="s">
        <v>254</v>
      </c>
      <c r="F57" s="2102" t="s">
        <v>62</v>
      </c>
      <c r="G57" s="2127" t="s">
        <v>228</v>
      </c>
      <c r="H57" s="154" t="s">
        <v>67</v>
      </c>
      <c r="I57" s="153">
        <v>23.5</v>
      </c>
      <c r="J57" s="153">
        <v>25</v>
      </c>
      <c r="K57" s="152">
        <v>26</v>
      </c>
      <c r="L57" s="2132" t="s">
        <v>608</v>
      </c>
      <c r="M57" s="2136" t="s">
        <v>247</v>
      </c>
      <c r="N57" s="2138">
        <v>75</v>
      </c>
      <c r="O57" s="2138">
        <v>75</v>
      </c>
      <c r="P57" s="2091">
        <v>75</v>
      </c>
    </row>
    <row r="58" spans="1:16" ht="28.95" customHeight="1" thickBot="1" x14ac:dyDescent="0.3">
      <c r="A58" s="2095"/>
      <c r="B58" s="2097"/>
      <c r="C58" s="2099"/>
      <c r="D58" s="96"/>
      <c r="E58" s="2130"/>
      <c r="F58" s="2103"/>
      <c r="G58" s="2128"/>
      <c r="H58" s="147" t="s">
        <v>7</v>
      </c>
      <c r="I58" s="146">
        <f>SUM(I57:I57)</f>
        <v>23.5</v>
      </c>
      <c r="J58" s="146">
        <f>SUM(J57:J57)</f>
        <v>25</v>
      </c>
      <c r="K58" s="146">
        <f>SUM(K57:K57)</f>
        <v>26</v>
      </c>
      <c r="L58" s="2133"/>
      <c r="M58" s="2137"/>
      <c r="N58" s="2139"/>
      <c r="O58" s="2139"/>
      <c r="P58" s="2092"/>
    </row>
    <row r="59" spans="1:16" ht="16.2" customHeight="1" x14ac:dyDescent="0.25">
      <c r="A59" s="2094" t="s">
        <v>6</v>
      </c>
      <c r="B59" s="2096" t="s">
        <v>8</v>
      </c>
      <c r="C59" s="2098" t="s">
        <v>61</v>
      </c>
      <c r="D59" s="94"/>
      <c r="E59" s="2129" t="s">
        <v>253</v>
      </c>
      <c r="F59" s="2102" t="s">
        <v>62</v>
      </c>
      <c r="G59" s="2127" t="s">
        <v>245</v>
      </c>
      <c r="H59" s="154" t="s">
        <v>67</v>
      </c>
      <c r="I59" s="153">
        <v>29.8</v>
      </c>
      <c r="J59" s="153">
        <v>31</v>
      </c>
      <c r="K59" s="152">
        <v>32</v>
      </c>
      <c r="L59" s="2132" t="s">
        <v>252</v>
      </c>
      <c r="M59" s="150" t="s">
        <v>248</v>
      </c>
      <c r="N59" s="29">
        <v>1500</v>
      </c>
      <c r="O59" s="29">
        <v>1500</v>
      </c>
      <c r="P59" s="160">
        <v>1500</v>
      </c>
    </row>
    <row r="60" spans="1:16" ht="19.8" customHeight="1" thickBot="1" x14ac:dyDescent="0.3">
      <c r="A60" s="2095"/>
      <c r="B60" s="2097"/>
      <c r="C60" s="2099"/>
      <c r="D60" s="96"/>
      <c r="E60" s="2130"/>
      <c r="F60" s="2103"/>
      <c r="G60" s="2128"/>
      <c r="H60" s="147" t="s">
        <v>7</v>
      </c>
      <c r="I60" s="146">
        <f>SUM(I59:I59)</f>
        <v>29.8</v>
      </c>
      <c r="J60" s="146">
        <f>SUM(J59:J59)</f>
        <v>31</v>
      </c>
      <c r="K60" s="146">
        <f>SUM(K59:K59)</f>
        <v>32</v>
      </c>
      <c r="L60" s="2133"/>
      <c r="M60" s="144"/>
      <c r="N60" s="143"/>
      <c r="O60" s="143"/>
      <c r="P60" s="142"/>
    </row>
    <row r="61" spans="1:16" ht="45" customHeight="1" x14ac:dyDescent="0.25">
      <c r="A61" s="2094" t="s">
        <v>6</v>
      </c>
      <c r="B61" s="2096" t="s">
        <v>8</v>
      </c>
      <c r="C61" s="2098" t="s">
        <v>116</v>
      </c>
      <c r="D61" s="94"/>
      <c r="E61" s="2198" t="s">
        <v>251</v>
      </c>
      <c r="F61" s="2102" t="s">
        <v>62</v>
      </c>
      <c r="G61" s="2127" t="s">
        <v>250</v>
      </c>
      <c r="H61" s="154" t="s">
        <v>67</v>
      </c>
      <c r="I61" s="153">
        <v>9.1999999999999993</v>
      </c>
      <c r="J61" s="153">
        <v>10</v>
      </c>
      <c r="K61" s="152">
        <v>11</v>
      </c>
      <c r="L61" s="159" t="s">
        <v>249</v>
      </c>
      <c r="M61" s="158" t="s">
        <v>248</v>
      </c>
      <c r="N61" s="157">
        <v>29.3</v>
      </c>
      <c r="O61" s="157">
        <v>35</v>
      </c>
      <c r="P61" s="156">
        <v>40</v>
      </c>
    </row>
    <row r="62" spans="1:16" ht="35.4" customHeight="1" thickBot="1" x14ac:dyDescent="0.3">
      <c r="A62" s="2095"/>
      <c r="B62" s="2097"/>
      <c r="C62" s="2099"/>
      <c r="D62" s="96"/>
      <c r="E62" s="2199"/>
      <c r="F62" s="2103"/>
      <c r="G62" s="2128"/>
      <c r="H62" s="147" t="s">
        <v>7</v>
      </c>
      <c r="I62" s="146">
        <f>SUM(I61:I61)</f>
        <v>9.1999999999999993</v>
      </c>
      <c r="J62" s="146">
        <f>SUM(J61:J61)</f>
        <v>10</v>
      </c>
      <c r="K62" s="146">
        <f>SUM(K61:K61)</f>
        <v>11</v>
      </c>
      <c r="L62" s="155" t="s">
        <v>616</v>
      </c>
      <c r="M62" s="1449" t="s">
        <v>247</v>
      </c>
      <c r="N62" s="1479">
        <v>62.8</v>
      </c>
      <c r="O62" s="1479">
        <v>64.3</v>
      </c>
      <c r="P62" s="1480">
        <v>65.8</v>
      </c>
    </row>
    <row r="63" spans="1:16" ht="18.600000000000001" customHeight="1" x14ac:dyDescent="0.25">
      <c r="A63" s="2094" t="s">
        <v>6</v>
      </c>
      <c r="B63" s="2096" t="s">
        <v>8</v>
      </c>
      <c r="C63" s="2098" t="s">
        <v>175</v>
      </c>
      <c r="D63" s="94"/>
      <c r="E63" s="2129" t="s">
        <v>246</v>
      </c>
      <c r="F63" s="2102" t="s">
        <v>62</v>
      </c>
      <c r="G63" s="2127" t="s">
        <v>245</v>
      </c>
      <c r="H63" s="154" t="s">
        <v>67</v>
      </c>
      <c r="I63" s="153">
        <v>0.4</v>
      </c>
      <c r="J63" s="153">
        <v>0.5</v>
      </c>
      <c r="K63" s="152">
        <v>0.6</v>
      </c>
      <c r="L63" s="151"/>
      <c r="M63" s="150"/>
      <c r="N63" s="149"/>
      <c r="O63" s="29"/>
      <c r="P63" s="148"/>
    </row>
    <row r="64" spans="1:16" ht="23.4" customHeight="1" thickBot="1" x14ac:dyDescent="0.3">
      <c r="A64" s="2095"/>
      <c r="B64" s="2097"/>
      <c r="C64" s="2099"/>
      <c r="D64" s="96"/>
      <c r="E64" s="2130"/>
      <c r="F64" s="2103"/>
      <c r="G64" s="2128"/>
      <c r="H64" s="147" t="s">
        <v>7</v>
      </c>
      <c r="I64" s="146">
        <f>SUM(I63:I63)</f>
        <v>0.4</v>
      </c>
      <c r="J64" s="146">
        <f>SUM(J63:J63)</f>
        <v>0.5</v>
      </c>
      <c r="K64" s="146">
        <f>SUM(K63:K63)</f>
        <v>0.6</v>
      </c>
      <c r="L64" s="145"/>
      <c r="M64" s="144"/>
      <c r="N64" s="143"/>
      <c r="O64" s="143"/>
      <c r="P64" s="142"/>
    </row>
    <row r="65" spans="1:16" ht="16.2" customHeight="1" x14ac:dyDescent="0.25">
      <c r="A65" s="2094" t="s">
        <v>6</v>
      </c>
      <c r="B65" s="2096" t="s">
        <v>8</v>
      </c>
      <c r="C65" s="2098" t="s">
        <v>129</v>
      </c>
      <c r="D65" s="94"/>
      <c r="E65" s="2129" t="s">
        <v>244</v>
      </c>
      <c r="F65" s="2102" t="s">
        <v>62</v>
      </c>
      <c r="G65" s="2127" t="s">
        <v>237</v>
      </c>
      <c r="H65" s="2070" t="s">
        <v>67</v>
      </c>
      <c r="I65" s="2071">
        <v>149.1</v>
      </c>
      <c r="J65" s="153">
        <v>119</v>
      </c>
      <c r="K65" s="152">
        <v>125</v>
      </c>
      <c r="L65" s="151"/>
      <c r="M65" s="150"/>
      <c r="N65" s="149"/>
      <c r="O65" s="29"/>
      <c r="P65" s="148"/>
    </row>
    <row r="66" spans="1:16" ht="24" customHeight="1" thickBot="1" x14ac:dyDescent="0.3">
      <c r="A66" s="2095"/>
      <c r="B66" s="2097"/>
      <c r="C66" s="2099"/>
      <c r="D66" s="96"/>
      <c r="E66" s="2130"/>
      <c r="F66" s="2103"/>
      <c r="G66" s="2128"/>
      <c r="H66" s="147" t="s">
        <v>7</v>
      </c>
      <c r="I66" s="146">
        <f>SUM(I65:I65)</f>
        <v>149.1</v>
      </c>
      <c r="J66" s="146">
        <f>SUM(J65:J65)</f>
        <v>119</v>
      </c>
      <c r="K66" s="146">
        <f>SUM(K65:K65)</f>
        <v>125</v>
      </c>
      <c r="L66" s="145"/>
      <c r="M66" s="144"/>
      <c r="N66" s="143"/>
      <c r="O66" s="143"/>
      <c r="P66" s="142"/>
    </row>
    <row r="67" spans="1:16" ht="16.2" customHeight="1" x14ac:dyDescent="0.25">
      <c r="A67" s="2094" t="s">
        <v>6</v>
      </c>
      <c r="B67" s="2096" t="s">
        <v>8</v>
      </c>
      <c r="C67" s="2098" t="s">
        <v>243</v>
      </c>
      <c r="D67" s="94"/>
      <c r="E67" s="2129" t="s">
        <v>242</v>
      </c>
      <c r="F67" s="2102" t="s">
        <v>62</v>
      </c>
      <c r="G67" s="2127" t="s">
        <v>233</v>
      </c>
      <c r="H67" s="154" t="s">
        <v>67</v>
      </c>
      <c r="I67" s="153">
        <v>0.4</v>
      </c>
      <c r="J67" s="153">
        <v>0.5</v>
      </c>
      <c r="K67" s="152">
        <v>0.6</v>
      </c>
      <c r="L67" s="151"/>
      <c r="M67" s="150"/>
      <c r="N67" s="149"/>
      <c r="O67" s="29"/>
      <c r="P67" s="148"/>
    </row>
    <row r="68" spans="1:16" ht="45.6" customHeight="1" thickBot="1" x14ac:dyDescent="0.3">
      <c r="A68" s="2095"/>
      <c r="B68" s="2097"/>
      <c r="C68" s="2099"/>
      <c r="D68" s="96"/>
      <c r="E68" s="2130"/>
      <c r="F68" s="2103"/>
      <c r="G68" s="2128"/>
      <c r="H68" s="147" t="s">
        <v>7</v>
      </c>
      <c r="I68" s="146">
        <f>SUM(I67:I67)</f>
        <v>0.4</v>
      </c>
      <c r="J68" s="146">
        <f>SUM(J67:J67)</f>
        <v>0.5</v>
      </c>
      <c r="K68" s="146">
        <f>SUM(K67:K67)</f>
        <v>0.6</v>
      </c>
      <c r="L68" s="145"/>
      <c r="M68" s="144"/>
      <c r="N68" s="143"/>
      <c r="O68" s="143"/>
      <c r="P68" s="142"/>
    </row>
    <row r="69" spans="1:16" ht="16.2" customHeight="1" x14ac:dyDescent="0.25">
      <c r="A69" s="2094" t="s">
        <v>6</v>
      </c>
      <c r="B69" s="2096" t="s">
        <v>8</v>
      </c>
      <c r="C69" s="2098" t="s">
        <v>239</v>
      </c>
      <c r="D69" s="94"/>
      <c r="E69" s="2129" t="s">
        <v>241</v>
      </c>
      <c r="F69" s="2102" t="s">
        <v>62</v>
      </c>
      <c r="G69" s="2127" t="s">
        <v>233</v>
      </c>
      <c r="H69" s="154" t="s">
        <v>67</v>
      </c>
      <c r="I69" s="153">
        <v>31.6</v>
      </c>
      <c r="J69" s="153">
        <v>30</v>
      </c>
      <c r="K69" s="152">
        <v>31</v>
      </c>
      <c r="L69" s="2132" t="s">
        <v>609</v>
      </c>
      <c r="M69" s="2136" t="s">
        <v>262</v>
      </c>
      <c r="N69" s="2138">
        <v>1300</v>
      </c>
      <c r="O69" s="2138">
        <v>1300</v>
      </c>
      <c r="P69" s="2091">
        <v>1300</v>
      </c>
    </row>
    <row r="70" spans="1:16" ht="22.95" customHeight="1" thickBot="1" x14ac:dyDescent="0.3">
      <c r="A70" s="2095"/>
      <c r="B70" s="2097"/>
      <c r="C70" s="2099"/>
      <c r="D70" s="96"/>
      <c r="E70" s="2130"/>
      <c r="F70" s="2103"/>
      <c r="G70" s="2128"/>
      <c r="H70" s="147" t="s">
        <v>7</v>
      </c>
      <c r="I70" s="146">
        <f>SUM(I69:I69)</f>
        <v>31.6</v>
      </c>
      <c r="J70" s="146">
        <f>SUM(J69:J69)</f>
        <v>30</v>
      </c>
      <c r="K70" s="146">
        <f>SUM(K69:K69)</f>
        <v>31</v>
      </c>
      <c r="L70" s="2133"/>
      <c r="M70" s="2137"/>
      <c r="N70" s="2139"/>
      <c r="O70" s="2139"/>
      <c r="P70" s="2092"/>
    </row>
    <row r="71" spans="1:16" ht="28.2" customHeight="1" x14ac:dyDescent="0.25">
      <c r="A71" s="2094" t="s">
        <v>6</v>
      </c>
      <c r="B71" s="2096" t="s">
        <v>8</v>
      </c>
      <c r="C71" s="2098" t="s">
        <v>176</v>
      </c>
      <c r="D71" s="94"/>
      <c r="E71" s="2129" t="s">
        <v>240</v>
      </c>
      <c r="F71" s="2102" t="s">
        <v>62</v>
      </c>
      <c r="G71" s="2127" t="s">
        <v>228</v>
      </c>
      <c r="H71" s="154" t="s">
        <v>67</v>
      </c>
      <c r="I71" s="153">
        <v>28.3</v>
      </c>
      <c r="J71" s="153">
        <v>29</v>
      </c>
      <c r="K71" s="152">
        <v>30</v>
      </c>
      <c r="L71" s="151"/>
      <c r="M71" s="150"/>
      <c r="N71" s="29"/>
      <c r="O71" s="29"/>
      <c r="P71" s="160"/>
    </row>
    <row r="72" spans="1:16" ht="18.600000000000001" customHeight="1" thickBot="1" x14ac:dyDescent="0.3">
      <c r="A72" s="2095"/>
      <c r="B72" s="2097"/>
      <c r="C72" s="2099"/>
      <c r="D72" s="96"/>
      <c r="E72" s="2130"/>
      <c r="F72" s="2103"/>
      <c r="G72" s="2128"/>
      <c r="H72" s="147" t="s">
        <v>7</v>
      </c>
      <c r="I72" s="146">
        <f>SUM(I71:I71)</f>
        <v>28.3</v>
      </c>
      <c r="J72" s="146">
        <f>SUM(J71:J71)</f>
        <v>29</v>
      </c>
      <c r="K72" s="146">
        <f>SUM(K71:K71)</f>
        <v>30</v>
      </c>
      <c r="L72" s="1485"/>
      <c r="M72" s="1486"/>
      <c r="N72" s="161"/>
      <c r="O72" s="161"/>
      <c r="P72" s="38"/>
    </row>
    <row r="73" spans="1:16" ht="16.95" customHeight="1" thickBot="1" x14ac:dyDescent="0.3">
      <c r="A73" s="121" t="s">
        <v>6</v>
      </c>
      <c r="B73" s="30" t="s">
        <v>8</v>
      </c>
      <c r="C73" s="2181" t="s">
        <v>31</v>
      </c>
      <c r="D73" s="2181"/>
      <c r="E73" s="2181"/>
      <c r="F73" s="2181"/>
      <c r="G73" s="2182"/>
      <c r="H73" s="31" t="s">
        <v>7</v>
      </c>
      <c r="I73" s="32">
        <f>I44+I46+I48+I50+I52+I54+I56+I58+I60+I62+I64+I66+I68+I70+I72</f>
        <v>505.59999999999997</v>
      </c>
      <c r="J73" s="32">
        <f>J44+J46+J48+J50+J52+J54+J56+J58+J60+J62+J64+J66+J68+J70+J72</f>
        <v>487.6</v>
      </c>
      <c r="K73" s="32">
        <f>K44+K46+K48+K50+K52+K54+K56+K58+K60+K62+K64+K66+K68+K70+K72</f>
        <v>510.90000000000003</v>
      </c>
      <c r="L73" s="33"/>
      <c r="M73" s="33"/>
      <c r="N73" s="33"/>
      <c r="O73" s="33"/>
      <c r="P73" s="34"/>
    </row>
    <row r="74" spans="1:16" ht="16.2" customHeight="1" thickBot="1" x14ac:dyDescent="0.3">
      <c r="A74" s="121" t="s">
        <v>6</v>
      </c>
      <c r="B74" s="30"/>
      <c r="C74" s="2186" t="s">
        <v>51</v>
      </c>
      <c r="D74" s="2186"/>
      <c r="E74" s="2186"/>
      <c r="F74" s="2186"/>
      <c r="G74" s="2187"/>
      <c r="H74" s="97" t="s">
        <v>7</v>
      </c>
      <c r="I74" s="98">
        <f>I73+I41</f>
        <v>13572.1</v>
      </c>
      <c r="J74" s="98">
        <f>J73+J41</f>
        <v>10906.6</v>
      </c>
      <c r="K74" s="98">
        <f>K73+K41</f>
        <v>11406.9</v>
      </c>
      <c r="L74" s="882"/>
      <c r="M74" s="882"/>
      <c r="N74" s="882"/>
      <c r="O74" s="882"/>
      <c r="P74" s="883"/>
    </row>
    <row r="75" spans="1:16" ht="16.2" customHeight="1" thickBot="1" x14ac:dyDescent="0.3">
      <c r="A75" s="121"/>
      <c r="B75" s="30"/>
      <c r="C75" s="2186" t="s">
        <v>77</v>
      </c>
      <c r="D75" s="2186"/>
      <c r="E75" s="2186"/>
      <c r="F75" s="2186"/>
      <c r="G75" s="2187"/>
      <c r="H75" s="97" t="s">
        <v>7</v>
      </c>
      <c r="I75" s="98">
        <f>I76-I17-I24-I39</f>
        <v>13537.300000000001</v>
      </c>
      <c r="J75" s="98">
        <f>J76-J17-J24</f>
        <v>10906.6</v>
      </c>
      <c r="K75" s="98">
        <f>K76-K17-K24</f>
        <v>11406.9</v>
      </c>
      <c r="L75" s="882"/>
      <c r="M75" s="882"/>
      <c r="N75" s="882"/>
      <c r="O75" s="882"/>
      <c r="P75" s="883"/>
    </row>
    <row r="76" spans="1:16" ht="16.2" customHeight="1" thickBot="1" x14ac:dyDescent="0.3">
      <c r="A76" s="2178" t="s">
        <v>9</v>
      </c>
      <c r="B76" s="2179"/>
      <c r="C76" s="2179"/>
      <c r="D76" s="2179"/>
      <c r="E76" s="2179"/>
      <c r="F76" s="2179"/>
      <c r="G76" s="2179"/>
      <c r="H76" s="2180"/>
      <c r="I76" s="36">
        <f>I74*1</f>
        <v>13572.1</v>
      </c>
      <c r="J76" s="36">
        <f>J74*1</f>
        <v>10906.6</v>
      </c>
      <c r="K76" s="36">
        <f>K74*1</f>
        <v>11406.9</v>
      </c>
      <c r="L76" s="2195"/>
      <c r="M76" s="2196"/>
      <c r="N76" s="2196"/>
      <c r="O76" s="2196"/>
      <c r="P76" s="2197"/>
    </row>
    <row r="77" spans="1:16" ht="13.8" x14ac:dyDescent="0.25">
      <c r="A77" s="141" t="s">
        <v>300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0"/>
      <c r="N77" s="1487"/>
      <c r="O77" s="1487"/>
      <c r="P77" s="1487"/>
    </row>
    <row r="78" spans="1:16" ht="13.8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87"/>
      <c r="O78" s="1487"/>
      <c r="P78" s="1487"/>
    </row>
    <row r="79" spans="1:16" ht="13.8" x14ac:dyDescent="0.25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87"/>
      <c r="O79" s="1487"/>
      <c r="P79" s="1487"/>
    </row>
    <row r="80" spans="1:16" ht="13.8" x14ac:dyDescent="0.25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87"/>
      <c r="O80" s="1487"/>
      <c r="P80" s="1487"/>
    </row>
    <row r="81" spans="1:16" ht="13.8" x14ac:dyDescent="0.25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87"/>
      <c r="O81" s="1487"/>
      <c r="P81" s="1487"/>
    </row>
    <row r="82" spans="1:16" ht="13.8" x14ac:dyDescent="0.25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87"/>
      <c r="O82" s="1487"/>
      <c r="P82" s="1487"/>
    </row>
    <row r="83" spans="1:16" ht="13.8" x14ac:dyDescent="0.25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87"/>
      <c r="O83" s="1487"/>
      <c r="P83" s="1487"/>
    </row>
    <row r="84" spans="1:16" ht="13.8" x14ac:dyDescent="0.25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87"/>
      <c r="O84" s="1487"/>
      <c r="P84" s="1487"/>
    </row>
    <row r="85" spans="1:16" ht="13.8" x14ac:dyDescent="0.25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87"/>
      <c r="O85" s="1487"/>
      <c r="P85" s="1487"/>
    </row>
    <row r="86" spans="1:16" ht="13.8" x14ac:dyDescent="0.25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87"/>
      <c r="O86" s="1487"/>
      <c r="P86" s="1487"/>
    </row>
    <row r="87" spans="1:16" ht="13.8" x14ac:dyDescent="0.25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87"/>
      <c r="O87" s="1487"/>
      <c r="P87" s="1487"/>
    </row>
    <row r="88" spans="1:16" ht="13.8" x14ac:dyDescent="0.25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87"/>
      <c r="O88" s="1487"/>
      <c r="P88" s="1487"/>
    </row>
    <row r="89" spans="1:16" ht="13.8" x14ac:dyDescent="0.25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87"/>
      <c r="O89" s="1487"/>
      <c r="P89" s="1487"/>
    </row>
    <row r="90" spans="1:16" ht="13.8" x14ac:dyDescent="0.25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87"/>
      <c r="O90" s="1487"/>
      <c r="P90" s="1487"/>
    </row>
    <row r="91" spans="1:16" ht="13.8" x14ac:dyDescent="0.25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87"/>
      <c r="O91" s="1487"/>
      <c r="P91" s="1487"/>
    </row>
    <row r="92" spans="1:16" ht="13.8" x14ac:dyDescent="0.25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87"/>
      <c r="O92" s="1487"/>
      <c r="P92" s="1487"/>
    </row>
    <row r="93" spans="1:16" ht="13.8" x14ac:dyDescent="0.25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87"/>
      <c r="O93" s="1487"/>
      <c r="P93" s="1487"/>
    </row>
    <row r="94" spans="1:16" ht="13.8" x14ac:dyDescent="0.25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87"/>
      <c r="O94" s="1487"/>
      <c r="P94" s="1487"/>
    </row>
    <row r="95" spans="1:16" ht="13.8" x14ac:dyDescent="0.25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87"/>
      <c r="O95" s="1487"/>
      <c r="P95" s="1487"/>
    </row>
    <row r="96" spans="1:16" ht="13.8" x14ac:dyDescent="0.25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87"/>
      <c r="O96" s="1487"/>
      <c r="P96" s="1487"/>
    </row>
    <row r="97" spans="1:18" ht="13.8" x14ac:dyDescent="0.25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87"/>
      <c r="O97" s="1487"/>
      <c r="P97" s="1487"/>
    </row>
    <row r="98" spans="1:18" ht="13.8" x14ac:dyDescent="0.25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87"/>
      <c r="O98" s="1487"/>
      <c r="P98" s="1487"/>
    </row>
    <row r="99" spans="1:18" ht="13.8" x14ac:dyDescent="0.25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87"/>
      <c r="O99" s="1487"/>
      <c r="P99" s="1487"/>
    </row>
    <row r="100" spans="1:18" ht="25.8" customHeight="1" x14ac:dyDescent="0.25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87"/>
      <c r="O100" s="1487"/>
      <c r="P100" s="1487"/>
    </row>
    <row r="101" spans="1:18" ht="13.2" customHeight="1" x14ac:dyDescent="0.25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87"/>
      <c r="O101" s="1487"/>
      <c r="P101" s="1487"/>
    </row>
    <row r="102" spans="1:18" ht="21.75" customHeight="1" thickBot="1" x14ac:dyDescent="0.3">
      <c r="A102" s="126"/>
      <c r="B102" s="126"/>
      <c r="C102" s="126"/>
      <c r="D102" s="126"/>
      <c r="E102" s="2177" t="s">
        <v>10</v>
      </c>
      <c r="F102" s="2177"/>
      <c r="G102" s="2177"/>
      <c r="H102" s="2177"/>
      <c r="I102" s="2177"/>
      <c r="J102" s="2177"/>
      <c r="K102" s="2177"/>
      <c r="L102" s="139"/>
      <c r="M102" s="139"/>
      <c r="N102" s="126"/>
      <c r="O102" s="126"/>
      <c r="P102" s="126"/>
    </row>
    <row r="103" spans="1:18" ht="62.25" customHeight="1" thickBot="1" x14ac:dyDescent="0.3">
      <c r="A103" s="126"/>
      <c r="B103" s="126"/>
      <c r="C103" s="126"/>
      <c r="D103" s="126"/>
      <c r="E103" s="2207"/>
      <c r="F103" s="2208"/>
      <c r="G103" s="2208"/>
      <c r="H103" s="2209"/>
      <c r="I103" s="135" t="s">
        <v>536</v>
      </c>
      <c r="J103" s="136" t="s">
        <v>76</v>
      </c>
      <c r="K103" s="135" t="s">
        <v>537</v>
      </c>
      <c r="L103" s="126"/>
      <c r="M103" s="126"/>
      <c r="N103" s="126"/>
      <c r="O103" s="126"/>
      <c r="P103" s="126"/>
    </row>
    <row r="104" spans="1:18" ht="13.2" customHeight="1" thickBot="1" x14ac:dyDescent="0.3">
      <c r="A104" s="126"/>
      <c r="B104" s="126"/>
      <c r="C104" s="126"/>
      <c r="D104" s="126"/>
      <c r="E104" s="2183" t="s">
        <v>33</v>
      </c>
      <c r="F104" s="2184"/>
      <c r="G104" s="2184"/>
      <c r="H104" s="2185"/>
      <c r="I104" s="134">
        <f>SUM(I105:I116)</f>
        <v>13572.1</v>
      </c>
      <c r="J104" s="134">
        <f>SUM(J105:J116)</f>
        <v>10906.6</v>
      </c>
      <c r="K104" s="134">
        <f>SUM(K105:K116)</f>
        <v>11406.9</v>
      </c>
      <c r="L104" s="133"/>
      <c r="M104" s="126"/>
      <c r="N104" s="126"/>
      <c r="O104" s="126"/>
      <c r="P104" s="126"/>
    </row>
    <row r="105" spans="1:18" ht="20.399999999999999" customHeight="1" x14ac:dyDescent="0.25">
      <c r="A105" s="126"/>
      <c r="B105" s="126"/>
      <c r="C105" s="126"/>
      <c r="D105" s="126"/>
      <c r="E105" s="2168" t="s">
        <v>225</v>
      </c>
      <c r="F105" s="2169"/>
      <c r="G105" s="2169"/>
      <c r="H105" s="2170"/>
      <c r="I105" s="213">
        <v>12967.6</v>
      </c>
      <c r="J105" s="1492">
        <v>10419</v>
      </c>
      <c r="K105" s="213">
        <v>10896</v>
      </c>
      <c r="L105" s="126"/>
      <c r="M105" s="126"/>
      <c r="N105" s="126"/>
      <c r="O105" s="126"/>
      <c r="P105" s="133"/>
      <c r="Q105" s="217"/>
      <c r="R105" s="217"/>
    </row>
    <row r="106" spans="1:18" ht="30" customHeight="1" x14ac:dyDescent="0.25">
      <c r="A106" s="126"/>
      <c r="B106" s="126"/>
      <c r="C106" s="126"/>
      <c r="D106" s="126"/>
      <c r="E106" s="2168" t="s">
        <v>626</v>
      </c>
      <c r="F106" s="2169"/>
      <c r="G106" s="2169"/>
      <c r="H106" s="2170"/>
      <c r="I106" s="664"/>
      <c r="J106" s="663"/>
      <c r="K106" s="664"/>
      <c r="L106" s="126"/>
      <c r="M106" s="126"/>
      <c r="N106" s="126"/>
      <c r="O106" s="126"/>
      <c r="P106" s="133"/>
      <c r="Q106" s="217"/>
      <c r="R106" s="217"/>
    </row>
    <row r="107" spans="1:18" ht="19.95" customHeight="1" x14ac:dyDescent="0.25">
      <c r="A107" s="126"/>
      <c r="B107" s="126"/>
      <c r="C107" s="126"/>
      <c r="D107" s="126"/>
      <c r="E107" s="2168" t="s">
        <v>224</v>
      </c>
      <c r="F107" s="2169"/>
      <c r="G107" s="2169"/>
      <c r="H107" s="2170"/>
      <c r="I107" s="211"/>
      <c r="J107" s="663"/>
      <c r="K107" s="664"/>
      <c r="L107" s="126"/>
      <c r="M107" s="126"/>
      <c r="N107" s="126"/>
      <c r="O107" s="126"/>
      <c r="P107" s="126"/>
    </row>
    <row r="108" spans="1:18" ht="15" customHeight="1" x14ac:dyDescent="0.25">
      <c r="A108" s="126"/>
      <c r="B108" s="126"/>
      <c r="C108" s="126"/>
      <c r="D108" s="126"/>
      <c r="E108" s="2168" t="s">
        <v>223</v>
      </c>
      <c r="F108" s="2169"/>
      <c r="G108" s="2169"/>
      <c r="H108" s="2170"/>
      <c r="I108" s="2090">
        <v>50.1</v>
      </c>
      <c r="J108" s="212"/>
      <c r="K108" s="211"/>
      <c r="L108" s="126"/>
      <c r="M108" s="126"/>
      <c r="N108" s="126"/>
      <c r="O108" s="126"/>
      <c r="P108" s="126"/>
    </row>
    <row r="109" spans="1:18" ht="32.4" customHeight="1" x14ac:dyDescent="0.25">
      <c r="A109" s="126"/>
      <c r="B109" s="128"/>
      <c r="C109" s="128"/>
      <c r="D109" s="128"/>
      <c r="E109" s="2168" t="s">
        <v>222</v>
      </c>
      <c r="F109" s="2169"/>
      <c r="G109" s="2169"/>
      <c r="H109" s="2170"/>
      <c r="I109" s="211"/>
      <c r="J109" s="212"/>
      <c r="K109" s="211"/>
      <c r="L109" s="126"/>
      <c r="M109" s="126"/>
      <c r="N109" s="128"/>
      <c r="O109" s="128"/>
      <c r="P109" s="128"/>
    </row>
    <row r="110" spans="1:18" ht="18.600000000000001" customHeight="1" x14ac:dyDescent="0.25">
      <c r="A110" s="126"/>
      <c r="B110" s="128"/>
      <c r="C110" s="128"/>
      <c r="D110" s="128"/>
      <c r="E110" s="2171" t="s">
        <v>221</v>
      </c>
      <c r="F110" s="2172"/>
      <c r="G110" s="2172"/>
      <c r="H110" s="2173"/>
      <c r="I110" s="571"/>
      <c r="J110" s="1003"/>
      <c r="K110" s="571"/>
      <c r="L110" s="126"/>
      <c r="M110" s="126"/>
      <c r="N110" s="128"/>
      <c r="O110" s="128"/>
      <c r="P110" s="128"/>
    </row>
    <row r="111" spans="1:18" ht="17.399999999999999" customHeight="1" x14ac:dyDescent="0.25">
      <c r="A111" s="126"/>
      <c r="B111" s="128"/>
      <c r="C111" s="128"/>
      <c r="D111" s="128"/>
      <c r="E111" s="2204" t="s">
        <v>220</v>
      </c>
      <c r="F111" s="2205"/>
      <c r="G111" s="2205"/>
      <c r="H111" s="2206"/>
      <c r="I111" s="211"/>
      <c r="J111" s="212"/>
      <c r="K111" s="211"/>
      <c r="L111" s="126"/>
      <c r="M111" s="126"/>
      <c r="N111" s="128"/>
      <c r="O111" s="128"/>
      <c r="P111" s="128"/>
    </row>
    <row r="112" spans="1:18" ht="36" customHeight="1" x14ac:dyDescent="0.25">
      <c r="A112" s="126"/>
      <c r="B112" s="128"/>
      <c r="C112" s="128"/>
      <c r="D112" s="128"/>
      <c r="E112" s="2168" t="s">
        <v>219</v>
      </c>
      <c r="F112" s="2169"/>
      <c r="G112" s="2169"/>
      <c r="H112" s="2170"/>
      <c r="I112" s="2090">
        <f>I73+I18</f>
        <v>519.59999999999991</v>
      </c>
      <c r="J112" s="212">
        <v>487.6</v>
      </c>
      <c r="K112" s="211">
        <v>510.9</v>
      </c>
      <c r="L112" s="126"/>
      <c r="M112" s="126"/>
      <c r="N112" s="132"/>
      <c r="O112" s="132"/>
      <c r="P112" s="132"/>
      <c r="Q112" s="131"/>
      <c r="R112" s="131"/>
    </row>
    <row r="113" spans="1:16" ht="28.2" customHeight="1" x14ac:dyDescent="0.25">
      <c r="A113" s="126"/>
      <c r="B113" s="128"/>
      <c r="C113" s="128"/>
      <c r="D113" s="128"/>
      <c r="E113" s="2168" t="s">
        <v>218</v>
      </c>
      <c r="F113" s="2169"/>
      <c r="G113" s="2169"/>
      <c r="H113" s="2170"/>
      <c r="I113" s="129"/>
      <c r="J113" s="130"/>
      <c r="K113" s="129"/>
      <c r="L113" s="126"/>
      <c r="M113" s="126"/>
      <c r="N113" s="128"/>
      <c r="O113" s="128"/>
      <c r="P113" s="128"/>
    </row>
    <row r="114" spans="1:16" ht="13.2" customHeight="1" x14ac:dyDescent="0.25">
      <c r="A114" s="126"/>
      <c r="B114" s="128"/>
      <c r="C114" s="128"/>
      <c r="D114" s="128"/>
      <c r="E114" s="2168" t="s">
        <v>217</v>
      </c>
      <c r="F114" s="2169"/>
      <c r="G114" s="2169"/>
      <c r="H114" s="2170"/>
      <c r="I114" s="129"/>
      <c r="J114" s="130"/>
      <c r="K114" s="129"/>
      <c r="L114" s="126"/>
      <c r="M114" s="126"/>
      <c r="N114" s="128"/>
      <c r="O114" s="128"/>
      <c r="P114" s="128"/>
    </row>
    <row r="115" spans="1:16" ht="13.95" customHeight="1" x14ac:dyDescent="0.25">
      <c r="A115" s="126"/>
      <c r="B115" s="128"/>
      <c r="C115" s="128"/>
      <c r="D115" s="128"/>
      <c r="E115" s="2168" t="s">
        <v>216</v>
      </c>
      <c r="F115" s="2169"/>
      <c r="G115" s="2169"/>
      <c r="H115" s="2170"/>
      <c r="I115" s="129"/>
      <c r="J115" s="130"/>
      <c r="K115" s="129"/>
      <c r="L115" s="126"/>
      <c r="M115" s="126"/>
      <c r="N115" s="128"/>
      <c r="O115" s="128"/>
      <c r="P115" s="128"/>
    </row>
    <row r="116" spans="1:16" ht="13.8" x14ac:dyDescent="0.25">
      <c r="A116" s="122"/>
      <c r="B116" s="122"/>
      <c r="C116" s="122"/>
      <c r="D116" s="122"/>
      <c r="E116" s="2168" t="s">
        <v>215</v>
      </c>
      <c r="F116" s="2169"/>
      <c r="G116" s="2169"/>
      <c r="H116" s="2170"/>
      <c r="I116" s="211">
        <v>34.799999999999997</v>
      </c>
      <c r="J116" s="1490"/>
      <c r="K116" s="1491"/>
      <c r="L116" s="126"/>
      <c r="M116" s="126"/>
      <c r="N116" s="122"/>
      <c r="O116" s="122"/>
      <c r="P116" s="122"/>
    </row>
    <row r="117" spans="1:16" ht="32.4" customHeight="1" thickBot="1" x14ac:dyDescent="0.3">
      <c r="A117" s="122"/>
      <c r="B117" s="122"/>
      <c r="C117" s="122"/>
      <c r="D117" s="122"/>
      <c r="E117" s="2168" t="s">
        <v>627</v>
      </c>
      <c r="F117" s="2169"/>
      <c r="G117" s="2169"/>
      <c r="H117" s="2170"/>
      <c r="I117" s="1488"/>
      <c r="J117" s="1489"/>
      <c r="K117" s="1495"/>
      <c r="L117" s="126"/>
      <c r="M117" s="126"/>
      <c r="N117" s="122"/>
      <c r="O117" s="122"/>
      <c r="P117" s="122"/>
    </row>
    <row r="118" spans="1:16" ht="14.4" thickBot="1" x14ac:dyDescent="0.3">
      <c r="A118" s="122"/>
      <c r="B118" s="122"/>
      <c r="C118" s="122"/>
      <c r="D118" s="122"/>
      <c r="E118" s="2166" t="s">
        <v>34</v>
      </c>
      <c r="F118" s="2167"/>
      <c r="G118" s="2167"/>
      <c r="H118" s="2167"/>
      <c r="I118" s="127"/>
      <c r="J118" s="1493"/>
      <c r="K118" s="127"/>
      <c r="L118" s="126"/>
      <c r="M118" s="126"/>
      <c r="N118" s="122"/>
      <c r="O118" s="122"/>
      <c r="P118" s="122"/>
    </row>
    <row r="119" spans="1:16" ht="21.6" customHeight="1" thickBot="1" x14ac:dyDescent="0.3">
      <c r="A119" s="122"/>
      <c r="B119" s="122"/>
      <c r="C119" s="122"/>
      <c r="D119" s="122"/>
      <c r="E119" s="2174" t="s">
        <v>628</v>
      </c>
      <c r="F119" s="2175"/>
      <c r="G119" s="2175"/>
      <c r="H119" s="2176"/>
      <c r="I119" s="125"/>
      <c r="J119" s="1494"/>
      <c r="K119" s="1496"/>
      <c r="L119" s="122"/>
      <c r="M119" s="122"/>
      <c r="N119" s="122"/>
      <c r="O119" s="122"/>
      <c r="P119" s="122"/>
    </row>
    <row r="120" spans="1:16" ht="14.4" thickBot="1" x14ac:dyDescent="0.3">
      <c r="A120" s="122"/>
      <c r="B120" s="122"/>
      <c r="C120" s="122"/>
      <c r="D120" s="122"/>
      <c r="E120" s="2163"/>
      <c r="F120" s="2164"/>
      <c r="G120" s="2164"/>
      <c r="H120" s="2165"/>
      <c r="I120" s="124"/>
      <c r="J120" s="124"/>
      <c r="K120" s="123"/>
      <c r="L120" s="122"/>
      <c r="M120" s="122"/>
      <c r="N120" s="122"/>
      <c r="O120" s="122"/>
      <c r="P120" s="122"/>
    </row>
  </sheetData>
  <mergeCells count="218">
    <mergeCell ref="E106:H106"/>
    <mergeCell ref="E117:H117"/>
    <mergeCell ref="E111:H111"/>
    <mergeCell ref="E103:H103"/>
    <mergeCell ref="L57:L58"/>
    <mergeCell ref="M57:M58"/>
    <mergeCell ref="N57:N58"/>
    <mergeCell ref="O57:O58"/>
    <mergeCell ref="P57:P58"/>
    <mergeCell ref="L69:L70"/>
    <mergeCell ref="M69:M70"/>
    <mergeCell ref="N69:N70"/>
    <mergeCell ref="O69:O70"/>
    <mergeCell ref="P69:P70"/>
    <mergeCell ref="P53:P54"/>
    <mergeCell ref="L49:L50"/>
    <mergeCell ref="M49:M50"/>
    <mergeCell ref="N49:N50"/>
    <mergeCell ref="O49:O50"/>
    <mergeCell ref="P49:P50"/>
    <mergeCell ref="L51:L52"/>
    <mergeCell ref="M51:M52"/>
    <mergeCell ref="N51:N52"/>
    <mergeCell ref="O51:O52"/>
    <mergeCell ref="P51:P52"/>
    <mergeCell ref="P32:P33"/>
    <mergeCell ref="N34:N35"/>
    <mergeCell ref="O34:O35"/>
    <mergeCell ref="G14:G22"/>
    <mergeCell ref="G23:G29"/>
    <mergeCell ref="F36:F37"/>
    <mergeCell ref="G36:G37"/>
    <mergeCell ref="E5:E7"/>
    <mergeCell ref="F5:F7"/>
    <mergeCell ref="G5:G7"/>
    <mergeCell ref="K5:K7"/>
    <mergeCell ref="H5:H7"/>
    <mergeCell ref="J5:J7"/>
    <mergeCell ref="X38:X40"/>
    <mergeCell ref="E116:H116"/>
    <mergeCell ref="E115:H115"/>
    <mergeCell ref="F38:F40"/>
    <mergeCell ref="G38:G40"/>
    <mergeCell ref="E38:E40"/>
    <mergeCell ref="D38:D40"/>
    <mergeCell ref="E109:H109"/>
    <mergeCell ref="E108:H108"/>
    <mergeCell ref="E107:H107"/>
    <mergeCell ref="C74:G74"/>
    <mergeCell ref="E47:E48"/>
    <mergeCell ref="E49:E50"/>
    <mergeCell ref="G61:G62"/>
    <mergeCell ref="G63:G64"/>
    <mergeCell ref="C49:C50"/>
    <mergeCell ref="G45:G46"/>
    <mergeCell ref="C47:C48"/>
    <mergeCell ref="F47:F48"/>
    <mergeCell ref="G47:G48"/>
    <mergeCell ref="L76:P76"/>
    <mergeCell ref="G55:G56"/>
    <mergeCell ref="E59:E60"/>
    <mergeCell ref="E61:E62"/>
    <mergeCell ref="E120:H120"/>
    <mergeCell ref="E118:H118"/>
    <mergeCell ref="E114:H114"/>
    <mergeCell ref="E110:H110"/>
    <mergeCell ref="E119:H119"/>
    <mergeCell ref="E112:H112"/>
    <mergeCell ref="E113:H113"/>
    <mergeCell ref="E102:K102"/>
    <mergeCell ref="F67:F68"/>
    <mergeCell ref="G67:G68"/>
    <mergeCell ref="F71:F72"/>
    <mergeCell ref="A76:H76"/>
    <mergeCell ref="C73:G73"/>
    <mergeCell ref="A71:A72"/>
    <mergeCell ref="E67:E68"/>
    <mergeCell ref="E104:H104"/>
    <mergeCell ref="E105:H105"/>
    <mergeCell ref="C75:G75"/>
    <mergeCell ref="A67:A68"/>
    <mergeCell ref="G71:G72"/>
    <mergeCell ref="E69:E70"/>
    <mergeCell ref="E71:E72"/>
    <mergeCell ref="A69:A70"/>
    <mergeCell ref="B69:B70"/>
    <mergeCell ref="A65:A66"/>
    <mergeCell ref="B65:B66"/>
    <mergeCell ref="C65:C66"/>
    <mergeCell ref="F65:F66"/>
    <mergeCell ref="G65:G66"/>
    <mergeCell ref="L47:L48"/>
    <mergeCell ref="L59:L60"/>
    <mergeCell ref="A63:A64"/>
    <mergeCell ref="A45:A46"/>
    <mergeCell ref="B45:B46"/>
    <mergeCell ref="C45:C46"/>
    <mergeCell ref="F45:F46"/>
    <mergeCell ref="L45:L46"/>
    <mergeCell ref="G49:G50"/>
    <mergeCell ref="A61:A62"/>
    <mergeCell ref="A57:A58"/>
    <mergeCell ref="B57:B58"/>
    <mergeCell ref="E57:E58"/>
    <mergeCell ref="A53:A54"/>
    <mergeCell ref="B53:B54"/>
    <mergeCell ref="C57:C58"/>
    <mergeCell ref="F57:F58"/>
    <mergeCell ref="G57:G58"/>
    <mergeCell ref="F51:F52"/>
    <mergeCell ref="A59:A60"/>
    <mergeCell ref="B59:B60"/>
    <mergeCell ref="M34:M35"/>
    <mergeCell ref="M32:M33"/>
    <mergeCell ref="I5:I7"/>
    <mergeCell ref="F43:F44"/>
    <mergeCell ref="G30:G31"/>
    <mergeCell ref="G43:G44"/>
    <mergeCell ref="E23:E29"/>
    <mergeCell ref="E14:E22"/>
    <mergeCell ref="F14:F22"/>
    <mergeCell ref="C10:O10"/>
    <mergeCell ref="N6:P6"/>
    <mergeCell ref="A34:A35"/>
    <mergeCell ref="B34:B35"/>
    <mergeCell ref="C34:C35"/>
    <mergeCell ref="E34:E35"/>
    <mergeCell ref="A55:A56"/>
    <mergeCell ref="B55:B56"/>
    <mergeCell ref="P34:P35"/>
    <mergeCell ref="E43:E44"/>
    <mergeCell ref="C59:C60"/>
    <mergeCell ref="F59:F60"/>
    <mergeCell ref="G59:G60"/>
    <mergeCell ref="C69:C70"/>
    <mergeCell ref="F69:F70"/>
    <mergeCell ref="G69:G70"/>
    <mergeCell ref="B63:B64"/>
    <mergeCell ref="B43:B44"/>
    <mergeCell ref="B71:B72"/>
    <mergeCell ref="C71:C72"/>
    <mergeCell ref="B67:B68"/>
    <mergeCell ref="C67:C68"/>
    <mergeCell ref="C61:C62"/>
    <mergeCell ref="F61:F62"/>
    <mergeCell ref="B61:B62"/>
    <mergeCell ref="E65:E66"/>
    <mergeCell ref="E63:E64"/>
    <mergeCell ref="C63:C64"/>
    <mergeCell ref="F63:F64"/>
    <mergeCell ref="E55:E56"/>
    <mergeCell ref="A23:A29"/>
    <mergeCell ref="B23:B29"/>
    <mergeCell ref="C23:C29"/>
    <mergeCell ref="E30:E31"/>
    <mergeCell ref="F23:F29"/>
    <mergeCell ref="C55:C56"/>
    <mergeCell ref="F55:F56"/>
    <mergeCell ref="A49:A50"/>
    <mergeCell ref="B49:B50"/>
    <mergeCell ref="A51:A52"/>
    <mergeCell ref="A36:A37"/>
    <mergeCell ref="B36:B37"/>
    <mergeCell ref="B38:B40"/>
    <mergeCell ref="A38:A40"/>
    <mergeCell ref="A47:A48"/>
    <mergeCell ref="B47:B48"/>
    <mergeCell ref="B51:B52"/>
    <mergeCell ref="C51:C52"/>
    <mergeCell ref="C43:C44"/>
    <mergeCell ref="C53:C54"/>
    <mergeCell ref="F53:F54"/>
    <mergeCell ref="D5:D7"/>
    <mergeCell ref="G51:G52"/>
    <mergeCell ref="E51:E52"/>
    <mergeCell ref="E53:E54"/>
    <mergeCell ref="G32:G33"/>
    <mergeCell ref="E36:E37"/>
    <mergeCell ref="L32:L33"/>
    <mergeCell ref="L43:L44"/>
    <mergeCell ref="C42:O42"/>
    <mergeCell ref="O32:O33"/>
    <mergeCell ref="M53:M54"/>
    <mergeCell ref="N53:N54"/>
    <mergeCell ref="O53:O54"/>
    <mergeCell ref="N47:N48"/>
    <mergeCell ref="O47:O48"/>
    <mergeCell ref="C41:G41"/>
    <mergeCell ref="L34:L35"/>
    <mergeCell ref="F34:F35"/>
    <mergeCell ref="G34:G35"/>
    <mergeCell ref="F49:F50"/>
    <mergeCell ref="L53:L54"/>
    <mergeCell ref="G53:G54"/>
    <mergeCell ref="P47:P48"/>
    <mergeCell ref="L1:O1"/>
    <mergeCell ref="A43:A44"/>
    <mergeCell ref="A32:A33"/>
    <mergeCell ref="B32:B33"/>
    <mergeCell ref="C32:C33"/>
    <mergeCell ref="E32:E33"/>
    <mergeCell ref="F32:F33"/>
    <mergeCell ref="A2:N2"/>
    <mergeCell ref="A5:A7"/>
    <mergeCell ref="B5:B7"/>
    <mergeCell ref="C5:C7"/>
    <mergeCell ref="A3:P3"/>
    <mergeCell ref="L5:P5"/>
    <mergeCell ref="L6:L7"/>
    <mergeCell ref="N32:N33"/>
    <mergeCell ref="A30:A31"/>
    <mergeCell ref="B30:B31"/>
    <mergeCell ref="C30:C31"/>
    <mergeCell ref="F30:F31"/>
    <mergeCell ref="A14:A22"/>
    <mergeCell ref="B14:B22"/>
    <mergeCell ref="C14:C22"/>
    <mergeCell ref="M6:M7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7E27-2125-4D97-B2E6-50F3C6B7C925}">
  <sheetPr>
    <pageSetUpPr fitToPage="1"/>
  </sheetPr>
  <dimension ref="A1:P125"/>
  <sheetViews>
    <sheetView workbookViewId="0">
      <selection activeCell="F74" sqref="F74:F79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33203125" customWidth="1"/>
    <col min="16" max="16" width="8.44140625" customWidth="1"/>
  </cols>
  <sheetData>
    <row r="1" spans="1:16" ht="49.8" customHeight="1" x14ac:dyDescent="0.25">
      <c r="L1" s="2093" t="s">
        <v>619</v>
      </c>
      <c r="M1" s="2093"/>
      <c r="N1" s="2093"/>
      <c r="O1" s="2093"/>
      <c r="P1" s="209"/>
    </row>
    <row r="2" spans="1:16" ht="13.8" x14ac:dyDescent="0.25">
      <c r="A2" s="2255" t="s">
        <v>695</v>
      </c>
      <c r="B2" s="2255"/>
      <c r="C2" s="2255"/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126"/>
      <c r="P2" s="126"/>
    </row>
    <row r="3" spans="1:16" ht="13.8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16" ht="14.4" thickBot="1" x14ac:dyDescent="0.3">
      <c r="A4" s="74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1667"/>
      <c r="M4" s="747"/>
      <c r="N4" s="1668"/>
      <c r="O4" s="2256" t="s">
        <v>294</v>
      </c>
      <c r="P4" s="2256"/>
    </row>
    <row r="5" spans="1:16" ht="14.4" thickBot="1" x14ac:dyDescent="0.3">
      <c r="A5" s="2108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16" ht="13.8" x14ac:dyDescent="0.25">
      <c r="A6" s="2109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159" t="s">
        <v>38</v>
      </c>
      <c r="O6" s="2159"/>
      <c r="P6" s="2160"/>
    </row>
    <row r="7" spans="1:16" ht="136.19999999999999" customHeight="1" thickBot="1" x14ac:dyDescent="0.3">
      <c r="A7" s="2110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23" t="s">
        <v>525</v>
      </c>
      <c r="O7" s="23" t="s">
        <v>52</v>
      </c>
      <c r="P7" s="24" t="s">
        <v>526</v>
      </c>
    </row>
    <row r="8" spans="1:16" ht="14.4" thickBot="1" x14ac:dyDescent="0.3">
      <c r="A8" s="1669" t="s">
        <v>6</v>
      </c>
      <c r="B8" s="1501"/>
      <c r="C8" s="25" t="s">
        <v>696</v>
      </c>
      <c r="D8" s="26"/>
      <c r="E8" s="698"/>
      <c r="F8" s="26"/>
      <c r="G8" s="26"/>
      <c r="H8" s="26"/>
      <c r="I8" s="26"/>
      <c r="J8" s="25"/>
      <c r="K8" s="26"/>
      <c r="L8" s="1670"/>
      <c r="M8" s="1670"/>
      <c r="N8" s="26"/>
      <c r="O8" s="25"/>
      <c r="P8" s="1671"/>
    </row>
    <row r="9" spans="1:16" ht="30" customHeight="1" thickBot="1" x14ac:dyDescent="0.3">
      <c r="A9" s="201"/>
      <c r="B9" s="27"/>
      <c r="C9" s="91"/>
      <c r="D9" s="91"/>
      <c r="E9" s="92"/>
      <c r="F9" s="91"/>
      <c r="G9" s="91"/>
      <c r="H9" s="91"/>
      <c r="I9" s="91"/>
      <c r="J9" s="91"/>
      <c r="K9" s="91"/>
      <c r="L9" s="1672" t="s">
        <v>697</v>
      </c>
      <c r="M9" s="1673" t="s">
        <v>247</v>
      </c>
      <c r="N9" s="1674">
        <v>37.9</v>
      </c>
      <c r="O9" s="1674">
        <v>38.1</v>
      </c>
      <c r="P9" s="1675">
        <v>38.299999999999997</v>
      </c>
    </row>
    <row r="10" spans="1:16" ht="14.4" thickBot="1" x14ac:dyDescent="0.3">
      <c r="A10" s="28" t="s">
        <v>6</v>
      </c>
      <c r="B10" s="165" t="s">
        <v>6</v>
      </c>
      <c r="C10" s="2157" t="s">
        <v>698</v>
      </c>
      <c r="D10" s="2158"/>
      <c r="E10" s="2158"/>
      <c r="F10" s="2158"/>
      <c r="G10" s="2158"/>
      <c r="H10" s="2158"/>
      <c r="I10" s="2158"/>
      <c r="J10" s="2158"/>
      <c r="K10" s="2158"/>
      <c r="L10" s="2158"/>
      <c r="M10" s="2158"/>
      <c r="N10" s="2158"/>
      <c r="O10" s="2158"/>
      <c r="P10" s="195"/>
    </row>
    <row r="11" spans="1:16" ht="51.6" customHeight="1" thickBot="1" x14ac:dyDescent="0.3">
      <c r="A11" s="1676"/>
      <c r="B11" s="1677"/>
      <c r="C11" s="1678"/>
      <c r="D11" s="1678"/>
      <c r="E11" s="1678"/>
      <c r="F11" s="1678"/>
      <c r="G11" s="1678"/>
      <c r="H11" s="1678"/>
      <c r="I11" s="1678"/>
      <c r="J11" s="1678"/>
      <c r="K11" s="1678"/>
      <c r="L11" s="1679" t="s">
        <v>166</v>
      </c>
      <c r="M11" s="1680" t="s">
        <v>699</v>
      </c>
      <c r="N11" s="174">
        <v>72</v>
      </c>
      <c r="O11" s="174">
        <v>74</v>
      </c>
      <c r="P11" s="1681">
        <v>76</v>
      </c>
    </row>
    <row r="12" spans="1:16" ht="41.4" x14ac:dyDescent="0.25">
      <c r="A12" s="2094" t="s">
        <v>6</v>
      </c>
      <c r="B12" s="2096" t="s">
        <v>6</v>
      </c>
      <c r="C12" s="2098" t="s">
        <v>6</v>
      </c>
      <c r="D12" s="94"/>
      <c r="E12" s="2100" t="s">
        <v>700</v>
      </c>
      <c r="F12" s="2253" t="s">
        <v>62</v>
      </c>
      <c r="G12" s="2127" t="s">
        <v>229</v>
      </c>
      <c r="H12" s="154" t="s">
        <v>48</v>
      </c>
      <c r="I12" s="153">
        <v>1</v>
      </c>
      <c r="J12" s="153">
        <v>2</v>
      </c>
      <c r="K12" s="152">
        <v>3</v>
      </c>
      <c r="L12" s="151" t="s">
        <v>701</v>
      </c>
      <c r="M12" s="1682" t="s">
        <v>262</v>
      </c>
      <c r="N12" s="1608">
        <v>1</v>
      </c>
      <c r="O12" s="1608">
        <v>1</v>
      </c>
      <c r="P12" s="1683">
        <v>1</v>
      </c>
    </row>
    <row r="13" spans="1:16" ht="33" customHeight="1" thickBot="1" x14ac:dyDescent="0.3">
      <c r="A13" s="2095"/>
      <c r="B13" s="2097"/>
      <c r="C13" s="2252"/>
      <c r="D13" s="1684"/>
      <c r="E13" s="2101"/>
      <c r="F13" s="2254"/>
      <c r="G13" s="2128"/>
      <c r="H13" s="1685" t="s">
        <v>7</v>
      </c>
      <c r="I13" s="1686">
        <f>SUM(I12:I12)</f>
        <v>1</v>
      </c>
      <c r="J13" s="1686">
        <f>SUM(J12:J12)</f>
        <v>2</v>
      </c>
      <c r="K13" s="1686">
        <f>SUM(K12:K12)</f>
        <v>3</v>
      </c>
      <c r="L13" s="1687"/>
      <c r="M13" s="1486"/>
      <c r="N13" s="161"/>
      <c r="O13" s="161"/>
      <c r="P13" s="38"/>
    </row>
    <row r="14" spans="1:16" ht="14.4" thickBot="1" x14ac:dyDescent="0.3">
      <c r="A14" s="121" t="s">
        <v>6</v>
      </c>
      <c r="B14" s="30" t="s">
        <v>6</v>
      </c>
      <c r="C14" s="2140" t="s">
        <v>31</v>
      </c>
      <c r="D14" s="2140"/>
      <c r="E14" s="2140"/>
      <c r="F14" s="2140"/>
      <c r="G14" s="2141"/>
      <c r="H14" s="31" t="s">
        <v>7</v>
      </c>
      <c r="I14" s="32">
        <f>I13*1</f>
        <v>1</v>
      </c>
      <c r="J14" s="32">
        <f>J13*1</f>
        <v>2</v>
      </c>
      <c r="K14" s="32">
        <f>K13*1</f>
        <v>3</v>
      </c>
      <c r="L14" s="33"/>
      <c r="M14" s="33"/>
      <c r="N14" s="33"/>
      <c r="O14" s="33"/>
      <c r="P14" s="34"/>
    </row>
    <row r="15" spans="1:16" ht="14.4" thickBot="1" x14ac:dyDescent="0.3">
      <c r="A15" s="28" t="s">
        <v>6</v>
      </c>
      <c r="B15" s="165" t="s">
        <v>8</v>
      </c>
      <c r="C15" s="2134" t="s">
        <v>702</v>
      </c>
      <c r="D15" s="2135"/>
      <c r="E15" s="2135"/>
      <c r="F15" s="2135"/>
      <c r="G15" s="2135"/>
      <c r="H15" s="2135"/>
      <c r="I15" s="2135"/>
      <c r="J15" s="2135"/>
      <c r="K15" s="2135"/>
      <c r="L15" s="2135"/>
      <c r="M15" s="2135"/>
      <c r="N15" s="2135"/>
      <c r="O15" s="2135"/>
      <c r="P15" s="164"/>
    </row>
    <row r="16" spans="1:16" ht="42" thickBot="1" x14ac:dyDescent="0.3">
      <c r="A16" s="28"/>
      <c r="B16" s="194"/>
      <c r="C16" s="1620"/>
      <c r="D16" s="1620"/>
      <c r="E16" s="1620"/>
      <c r="F16" s="1620"/>
      <c r="G16" s="1620"/>
      <c r="H16" s="1620"/>
      <c r="I16" s="1620"/>
      <c r="J16" s="1620"/>
      <c r="K16" s="1620"/>
      <c r="L16" s="1688" t="s">
        <v>703</v>
      </c>
      <c r="M16" s="1689" t="s">
        <v>262</v>
      </c>
      <c r="N16" s="1690">
        <v>18</v>
      </c>
      <c r="O16" s="1690">
        <v>19</v>
      </c>
      <c r="P16" s="1691">
        <v>20</v>
      </c>
    </row>
    <row r="17" spans="1:16" ht="41.4" x14ac:dyDescent="0.25">
      <c r="A17" s="2094" t="s">
        <v>6</v>
      </c>
      <c r="B17" s="2096" t="s">
        <v>8</v>
      </c>
      <c r="C17" s="2098" t="s">
        <v>6</v>
      </c>
      <c r="D17" s="94"/>
      <c r="E17" s="2100" t="s">
        <v>704</v>
      </c>
      <c r="F17" s="2253" t="s">
        <v>62</v>
      </c>
      <c r="G17" s="2127" t="s">
        <v>229</v>
      </c>
      <c r="H17" s="2066" t="s">
        <v>48</v>
      </c>
      <c r="I17" s="2068">
        <v>0</v>
      </c>
      <c r="J17" s="153">
        <v>11</v>
      </c>
      <c r="K17" s="152">
        <v>12</v>
      </c>
      <c r="L17" s="1692" t="s">
        <v>705</v>
      </c>
      <c r="M17" s="1693" t="s">
        <v>262</v>
      </c>
      <c r="N17" s="29"/>
      <c r="O17" s="1608">
        <v>100</v>
      </c>
      <c r="P17" s="1683">
        <v>200</v>
      </c>
    </row>
    <row r="18" spans="1:16" ht="27.6" x14ac:dyDescent="0.25">
      <c r="A18" s="2122"/>
      <c r="B18" s="2123"/>
      <c r="C18" s="2124"/>
      <c r="D18" s="95"/>
      <c r="E18" s="2131"/>
      <c r="F18" s="2230"/>
      <c r="G18" s="2143"/>
      <c r="H18" s="1694"/>
      <c r="I18" s="182"/>
      <c r="J18" s="182"/>
      <c r="K18" s="181"/>
      <c r="L18" s="1695" t="s">
        <v>706</v>
      </c>
      <c r="M18" s="1696" t="s">
        <v>262</v>
      </c>
      <c r="N18" s="35"/>
      <c r="O18" s="35">
        <v>1</v>
      </c>
      <c r="P18" s="1697">
        <v>1</v>
      </c>
    </row>
    <row r="19" spans="1:16" ht="27.6" x14ac:dyDescent="0.25">
      <c r="A19" s="2122"/>
      <c r="B19" s="2123"/>
      <c r="C19" s="2124"/>
      <c r="D19" s="95"/>
      <c r="E19" s="2131"/>
      <c r="F19" s="2230"/>
      <c r="G19" s="2143"/>
      <c r="H19" s="1588"/>
      <c r="I19" s="1698"/>
      <c r="J19" s="1698"/>
      <c r="K19" s="1699"/>
      <c r="L19" s="1700" t="s">
        <v>707</v>
      </c>
      <c r="M19" s="1701" t="s">
        <v>262</v>
      </c>
      <c r="N19" s="1702"/>
      <c r="O19" s="1702">
        <v>1</v>
      </c>
      <c r="P19" s="1703">
        <v>1</v>
      </c>
    </row>
    <row r="20" spans="1:16" ht="14.4" thickBot="1" x14ac:dyDescent="0.3">
      <c r="A20" s="2095"/>
      <c r="B20" s="2097"/>
      <c r="C20" s="2252"/>
      <c r="D20" s="1684"/>
      <c r="E20" s="2101"/>
      <c r="F20" s="2254"/>
      <c r="G20" s="2128"/>
      <c r="H20" s="1685" t="s">
        <v>7</v>
      </c>
      <c r="I20" s="1686">
        <f>SUM(I17:I18)</f>
        <v>0</v>
      </c>
      <c r="J20" s="1686">
        <f>SUM(J17:J18)</f>
        <v>11</v>
      </c>
      <c r="K20" s="1686">
        <f>SUM(K17:K18)</f>
        <v>12</v>
      </c>
      <c r="L20" s="1687"/>
      <c r="M20" s="1486"/>
      <c r="N20" s="161"/>
      <c r="O20" s="161"/>
      <c r="P20" s="38"/>
    </row>
    <row r="21" spans="1:16" ht="14.4" thickBot="1" x14ac:dyDescent="0.3">
      <c r="A21" s="121" t="s">
        <v>6</v>
      </c>
      <c r="B21" s="30" t="s">
        <v>49</v>
      </c>
      <c r="C21" s="2140" t="s">
        <v>31</v>
      </c>
      <c r="D21" s="2140"/>
      <c r="E21" s="2140"/>
      <c r="F21" s="2140"/>
      <c r="G21" s="2141"/>
      <c r="H21" s="31" t="s">
        <v>7</v>
      </c>
      <c r="I21" s="32">
        <f>I20</f>
        <v>0</v>
      </c>
      <c r="J21" s="32">
        <f>J20</f>
        <v>11</v>
      </c>
      <c r="K21" s="32">
        <f>K20</f>
        <v>12</v>
      </c>
      <c r="L21" s="33"/>
      <c r="M21" s="33"/>
      <c r="N21" s="33"/>
      <c r="O21" s="33"/>
      <c r="P21" s="34"/>
    </row>
    <row r="22" spans="1:16" ht="14.4" thickBot="1" x14ac:dyDescent="0.3">
      <c r="A22" s="1704" t="s">
        <v>6</v>
      </c>
      <c r="B22" s="1705" t="s">
        <v>49</v>
      </c>
      <c r="C22" s="1619"/>
      <c r="D22" s="2135" t="s">
        <v>708</v>
      </c>
      <c r="E22" s="2135"/>
      <c r="F22" s="2135"/>
      <c r="G22" s="2135"/>
      <c r="H22" s="2135"/>
      <c r="I22" s="2135"/>
      <c r="J22" s="2135"/>
      <c r="K22" s="2135"/>
      <c r="L22" s="2135"/>
      <c r="M22" s="2135"/>
      <c r="N22" s="2135"/>
      <c r="O22" s="2135"/>
      <c r="P22" s="2248"/>
    </row>
    <row r="23" spans="1:16" ht="40.200000000000003" customHeight="1" thickBot="1" x14ac:dyDescent="0.3">
      <c r="A23" s="28"/>
      <c r="B23" s="194"/>
      <c r="C23" s="1620"/>
      <c r="D23" s="1620"/>
      <c r="E23" s="1706"/>
      <c r="F23" s="1706"/>
      <c r="G23" s="1706"/>
      <c r="H23" s="1706"/>
      <c r="I23" s="1706"/>
      <c r="J23" s="1706"/>
      <c r="K23" s="1706"/>
      <c r="L23" s="1485" t="s">
        <v>709</v>
      </c>
      <c r="M23" s="1689" t="s">
        <v>247</v>
      </c>
      <c r="N23" s="1690">
        <v>63.5</v>
      </c>
      <c r="O23" s="1707">
        <v>64</v>
      </c>
      <c r="P23" s="1708">
        <v>64.5</v>
      </c>
    </row>
    <row r="24" spans="1:16" ht="18.600000000000001" customHeight="1" x14ac:dyDescent="0.25">
      <c r="A24" s="2149" t="s">
        <v>6</v>
      </c>
      <c r="B24" s="2224" t="s">
        <v>49</v>
      </c>
      <c r="C24" s="2226" t="s">
        <v>6</v>
      </c>
      <c r="D24" s="2249"/>
      <c r="E24" s="2100" t="s">
        <v>710</v>
      </c>
      <c r="F24" s="2229" t="s">
        <v>62</v>
      </c>
      <c r="G24" s="2127" t="s">
        <v>229</v>
      </c>
      <c r="H24" s="154"/>
      <c r="I24" s="153"/>
      <c r="J24" s="153"/>
      <c r="K24" s="152"/>
      <c r="L24" s="151" t="s">
        <v>711</v>
      </c>
      <c r="M24" s="1693" t="s">
        <v>262</v>
      </c>
      <c r="N24" s="29"/>
      <c r="O24" s="29">
        <v>1</v>
      </c>
      <c r="P24" s="1710">
        <v>1</v>
      </c>
    </row>
    <row r="25" spans="1:16" ht="21.6" customHeight="1" x14ac:dyDescent="0.25">
      <c r="A25" s="2150"/>
      <c r="B25" s="2123"/>
      <c r="C25" s="2227"/>
      <c r="D25" s="2250"/>
      <c r="E25" s="2131"/>
      <c r="F25" s="2230"/>
      <c r="G25" s="2143"/>
      <c r="H25" s="1588" t="s">
        <v>48</v>
      </c>
      <c r="I25" s="178">
        <v>5</v>
      </c>
      <c r="J25" s="178">
        <v>6</v>
      </c>
      <c r="K25" s="177">
        <v>7</v>
      </c>
      <c r="L25" s="1695" t="s">
        <v>712</v>
      </c>
      <c r="M25" s="1711" t="s">
        <v>262</v>
      </c>
      <c r="N25" s="35"/>
      <c r="O25" s="35"/>
      <c r="P25" s="1697"/>
    </row>
    <row r="26" spans="1:16" ht="28.2" thickBot="1" x14ac:dyDescent="0.3">
      <c r="A26" s="2150"/>
      <c r="B26" s="2123"/>
      <c r="C26" s="2227"/>
      <c r="D26" s="2250"/>
      <c r="E26" s="2131"/>
      <c r="F26" s="2230"/>
      <c r="G26" s="2143"/>
      <c r="H26" s="147"/>
      <c r="I26" s="146"/>
      <c r="J26" s="146"/>
      <c r="K26" s="146"/>
      <c r="L26" s="1695" t="s">
        <v>713</v>
      </c>
      <c r="M26" s="1712" t="s">
        <v>247</v>
      </c>
      <c r="N26" s="1713"/>
      <c r="O26" s="1714">
        <v>60</v>
      </c>
      <c r="P26" s="1715">
        <v>64</v>
      </c>
    </row>
    <row r="27" spans="1:16" ht="55.8" thickBot="1" x14ac:dyDescent="0.3">
      <c r="A27" s="2151"/>
      <c r="B27" s="2225"/>
      <c r="C27" s="2228"/>
      <c r="D27" s="2251"/>
      <c r="E27" s="2101"/>
      <c r="F27" s="2231"/>
      <c r="G27" s="2128"/>
      <c r="H27" s="1685" t="s">
        <v>7</v>
      </c>
      <c r="I27" s="1686">
        <f>SUM(I25:I26)</f>
        <v>5</v>
      </c>
      <c r="J27" s="1686">
        <f>SUM(J25:J26)</f>
        <v>6</v>
      </c>
      <c r="K27" s="1686">
        <f>SUM(K25:K26)</f>
        <v>7</v>
      </c>
      <c r="L27" s="1717" t="s">
        <v>714</v>
      </c>
      <c r="M27" s="1718" t="s">
        <v>248</v>
      </c>
      <c r="N27" s="579"/>
      <c r="O27" s="174">
        <v>8</v>
      </c>
      <c r="P27" s="1681">
        <v>8</v>
      </c>
    </row>
    <row r="28" spans="1:16" ht="14.4" thickBot="1" x14ac:dyDescent="0.3">
      <c r="A28" s="121" t="s">
        <v>6</v>
      </c>
      <c r="B28" s="30" t="s">
        <v>8</v>
      </c>
      <c r="C28" s="2140" t="s">
        <v>31</v>
      </c>
      <c r="D28" s="2140"/>
      <c r="E28" s="2140"/>
      <c r="F28" s="2140"/>
      <c r="G28" s="2141"/>
      <c r="H28" s="31" t="s">
        <v>7</v>
      </c>
      <c r="I28" s="32">
        <f>I27</f>
        <v>5</v>
      </c>
      <c r="J28" s="32">
        <f>J27</f>
        <v>6</v>
      </c>
      <c r="K28" s="32">
        <f>K27</f>
        <v>7</v>
      </c>
      <c r="L28" s="33"/>
      <c r="M28" s="33"/>
      <c r="N28" s="33"/>
      <c r="O28" s="33"/>
      <c r="P28" s="34"/>
    </row>
    <row r="29" spans="1:16" ht="14.4" thickBot="1" x14ac:dyDescent="0.3">
      <c r="A29" s="121" t="s">
        <v>6</v>
      </c>
      <c r="B29" s="30"/>
      <c r="C29" s="2218" t="s">
        <v>51</v>
      </c>
      <c r="D29" s="2218"/>
      <c r="E29" s="2218"/>
      <c r="F29" s="2218"/>
      <c r="G29" s="2219"/>
      <c r="H29" s="97" t="s">
        <v>7</v>
      </c>
      <c r="I29" s="98">
        <f>I14+I21+I28</f>
        <v>6</v>
      </c>
      <c r="J29" s="98">
        <f>J28*1</f>
        <v>6</v>
      </c>
      <c r="K29" s="98">
        <f>K28*1</f>
        <v>7</v>
      </c>
      <c r="L29" s="882"/>
      <c r="M29" s="882"/>
      <c r="N29" s="882"/>
      <c r="O29" s="882"/>
      <c r="P29" s="883"/>
    </row>
    <row r="30" spans="1:16" ht="14.4" thickBot="1" x14ac:dyDescent="0.3">
      <c r="A30" s="1669" t="s">
        <v>8</v>
      </c>
      <c r="B30" s="1501"/>
      <c r="C30" s="25" t="s">
        <v>715</v>
      </c>
      <c r="D30" s="26"/>
      <c r="E30" s="698"/>
      <c r="F30" s="26"/>
      <c r="G30" s="26"/>
      <c r="H30" s="26"/>
      <c r="I30" s="26"/>
      <c r="J30" s="25"/>
      <c r="K30" s="26"/>
      <c r="L30" s="1670"/>
      <c r="M30" s="1670"/>
      <c r="N30" s="26"/>
      <c r="O30" s="25"/>
      <c r="P30" s="1671"/>
    </row>
    <row r="31" spans="1:16" ht="28.2" thickBot="1" x14ac:dyDescent="0.3">
      <c r="A31" s="1719"/>
      <c r="B31" s="2245"/>
      <c r="C31" s="2246"/>
      <c r="D31" s="2246"/>
      <c r="E31" s="2246"/>
      <c r="F31" s="2246"/>
      <c r="G31" s="2246"/>
      <c r="H31" s="2246"/>
      <c r="I31" s="2246"/>
      <c r="J31" s="2246"/>
      <c r="K31" s="2247"/>
      <c r="L31" s="1688" t="s">
        <v>716</v>
      </c>
      <c r="M31" s="1720" t="s">
        <v>717</v>
      </c>
      <c r="N31" s="1721">
        <v>2310</v>
      </c>
      <c r="O31" s="1721">
        <v>2340</v>
      </c>
      <c r="P31" s="1722">
        <v>2400</v>
      </c>
    </row>
    <row r="32" spans="1:16" ht="42" thickBot="1" x14ac:dyDescent="0.3">
      <c r="A32" s="1719"/>
      <c r="B32" s="2245"/>
      <c r="C32" s="2246"/>
      <c r="D32" s="2246"/>
      <c r="E32" s="2246"/>
      <c r="F32" s="2246"/>
      <c r="G32" s="2246"/>
      <c r="H32" s="2246"/>
      <c r="I32" s="2246"/>
      <c r="J32" s="2246"/>
      <c r="K32" s="2247"/>
      <c r="L32" s="1688" t="s">
        <v>718</v>
      </c>
      <c r="M32" s="1689" t="s">
        <v>247</v>
      </c>
      <c r="N32" s="1690">
        <v>63.4</v>
      </c>
      <c r="O32" s="1707">
        <v>64</v>
      </c>
      <c r="P32" s="1708">
        <v>64.5</v>
      </c>
    </row>
    <row r="33" spans="1:16" ht="14.4" thickBot="1" x14ac:dyDescent="0.3">
      <c r="A33" s="1723" t="s">
        <v>8</v>
      </c>
      <c r="B33" s="165" t="s">
        <v>6</v>
      </c>
      <c r="C33" s="2157" t="s">
        <v>719</v>
      </c>
      <c r="D33" s="2158"/>
      <c r="E33" s="2158"/>
      <c r="F33" s="2158"/>
      <c r="G33" s="2158"/>
      <c r="H33" s="2158"/>
      <c r="I33" s="2158"/>
      <c r="J33" s="2158"/>
      <c r="K33" s="2158"/>
      <c r="L33" s="2158"/>
      <c r="M33" s="2158"/>
      <c r="N33" s="2158"/>
      <c r="O33" s="2158"/>
      <c r="P33" s="195"/>
    </row>
    <row r="34" spans="1:16" ht="14.4" thickBot="1" x14ac:dyDescent="0.3">
      <c r="A34" s="1724"/>
      <c r="B34" s="1677"/>
      <c r="C34" s="1725"/>
      <c r="D34" s="1725"/>
      <c r="E34" s="1725"/>
      <c r="F34" s="1725"/>
      <c r="G34" s="1725"/>
      <c r="H34" s="1725"/>
      <c r="I34" s="1725"/>
      <c r="J34" s="1725"/>
      <c r="K34" s="1725"/>
      <c r="L34" s="1688" t="s">
        <v>720</v>
      </c>
      <c r="M34" s="1689" t="s">
        <v>262</v>
      </c>
      <c r="N34" s="1726">
        <v>30</v>
      </c>
      <c r="O34" s="1726">
        <v>30.5</v>
      </c>
      <c r="P34" s="1727">
        <v>31</v>
      </c>
    </row>
    <row r="35" spans="1:16" ht="22.8" customHeight="1" thickBot="1" x14ac:dyDescent="0.3">
      <c r="A35" s="1728"/>
      <c r="B35" s="1677"/>
      <c r="C35" s="1678"/>
      <c r="D35" s="1678"/>
      <c r="E35" s="1678"/>
      <c r="F35" s="1678"/>
      <c r="G35" s="1678"/>
      <c r="H35" s="1678"/>
      <c r="I35" s="1678"/>
      <c r="J35" s="1678"/>
      <c r="K35" s="1678"/>
      <c r="L35" s="1679" t="s">
        <v>721</v>
      </c>
      <c r="M35" s="1718" t="s">
        <v>262</v>
      </c>
      <c r="N35" s="579">
        <v>40</v>
      </c>
      <c r="O35" s="579">
        <v>38</v>
      </c>
      <c r="P35" s="1729">
        <v>36</v>
      </c>
    </row>
    <row r="36" spans="1:16" ht="18.600000000000001" customHeight="1" x14ac:dyDescent="0.25">
      <c r="A36" s="2149" t="s">
        <v>8</v>
      </c>
      <c r="B36" s="2224" t="s">
        <v>6</v>
      </c>
      <c r="C36" s="2226" t="s">
        <v>6</v>
      </c>
      <c r="D36" s="94"/>
      <c r="E36" s="2100" t="s">
        <v>722</v>
      </c>
      <c r="F36" s="2229" t="s">
        <v>62</v>
      </c>
      <c r="G36" s="2127" t="s">
        <v>229</v>
      </c>
      <c r="H36" s="154" t="s">
        <v>48</v>
      </c>
      <c r="I36" s="153">
        <v>6</v>
      </c>
      <c r="J36" s="153">
        <v>7</v>
      </c>
      <c r="K36" s="152">
        <v>8</v>
      </c>
      <c r="L36" s="1730" t="s">
        <v>723</v>
      </c>
      <c r="M36" s="1693" t="s">
        <v>724</v>
      </c>
      <c r="N36" s="29">
        <v>250</v>
      </c>
      <c r="O36" s="29">
        <v>250</v>
      </c>
      <c r="P36" s="1710">
        <v>250</v>
      </c>
    </row>
    <row r="37" spans="1:16" ht="27.6" customHeight="1" thickBot="1" x14ac:dyDescent="0.3">
      <c r="A37" s="2151"/>
      <c r="B37" s="2225"/>
      <c r="C37" s="2228"/>
      <c r="D37" s="1684"/>
      <c r="E37" s="2101"/>
      <c r="F37" s="2231"/>
      <c r="G37" s="2128"/>
      <c r="H37" s="1685" t="s">
        <v>7</v>
      </c>
      <c r="I37" s="1686">
        <f>SUM(I36:I36)</f>
        <v>6</v>
      </c>
      <c r="J37" s="1686">
        <f>SUM(J36:J36)</f>
        <v>7</v>
      </c>
      <c r="K37" s="1686">
        <f>SUM(K36:K36)</f>
        <v>8</v>
      </c>
      <c r="L37" s="1485" t="s">
        <v>725</v>
      </c>
      <c r="M37" s="1731" t="s">
        <v>262</v>
      </c>
      <c r="N37" s="579">
        <v>220</v>
      </c>
      <c r="O37" s="579">
        <v>230</v>
      </c>
      <c r="P37" s="1729">
        <v>240</v>
      </c>
    </row>
    <row r="38" spans="1:16" ht="27.6" x14ac:dyDescent="0.25">
      <c r="A38" s="2149" t="s">
        <v>8</v>
      </c>
      <c r="B38" s="2224" t="s">
        <v>6</v>
      </c>
      <c r="C38" s="2226" t="s">
        <v>8</v>
      </c>
      <c r="D38" s="94"/>
      <c r="E38" s="2100" t="s">
        <v>726</v>
      </c>
      <c r="F38" s="2229" t="s">
        <v>62</v>
      </c>
      <c r="G38" s="2127" t="s">
        <v>229</v>
      </c>
      <c r="H38" s="154" t="s">
        <v>48</v>
      </c>
      <c r="I38" s="153"/>
      <c r="J38" s="153"/>
      <c r="K38" s="152"/>
      <c r="L38" s="1732" t="s">
        <v>727</v>
      </c>
      <c r="M38" s="1693" t="s">
        <v>262</v>
      </c>
      <c r="N38" s="29"/>
      <c r="O38" s="29">
        <v>5</v>
      </c>
      <c r="P38" s="160">
        <v>5</v>
      </c>
    </row>
    <row r="39" spans="1:16" ht="14.4" thickBot="1" x14ac:dyDescent="0.3">
      <c r="A39" s="2151"/>
      <c r="B39" s="2225"/>
      <c r="C39" s="2228"/>
      <c r="D39" s="1684"/>
      <c r="E39" s="2101"/>
      <c r="F39" s="2231"/>
      <c r="G39" s="2128"/>
      <c r="H39" s="1685" t="s">
        <v>7</v>
      </c>
      <c r="I39" s="1686">
        <f>SUM(I38:I38)</f>
        <v>0</v>
      </c>
      <c r="J39" s="1686">
        <f>SUM(J38:J38)</f>
        <v>0</v>
      </c>
      <c r="K39" s="1686">
        <f>SUM(K38:K38)</f>
        <v>0</v>
      </c>
      <c r="L39" s="1485"/>
      <c r="M39" s="1486"/>
      <c r="N39" s="161"/>
      <c r="O39" s="1733"/>
      <c r="P39" s="1734"/>
    </row>
    <row r="40" spans="1:16" ht="14.4" thickBot="1" x14ac:dyDescent="0.3">
      <c r="A40" s="121" t="s">
        <v>8</v>
      </c>
      <c r="B40" s="30" t="s">
        <v>6</v>
      </c>
      <c r="C40" s="2140" t="s">
        <v>31</v>
      </c>
      <c r="D40" s="2140"/>
      <c r="E40" s="2140"/>
      <c r="F40" s="2140"/>
      <c r="G40" s="2141"/>
      <c r="H40" s="31" t="s">
        <v>7</v>
      </c>
      <c r="I40" s="32">
        <f>I39+I37</f>
        <v>6</v>
      </c>
      <c r="J40" s="32">
        <f>J39+J37</f>
        <v>7</v>
      </c>
      <c r="K40" s="32">
        <f>K39+K37</f>
        <v>8</v>
      </c>
      <c r="L40" s="33"/>
      <c r="M40" s="33"/>
      <c r="N40" s="33"/>
      <c r="O40" s="33"/>
      <c r="P40" s="34"/>
    </row>
    <row r="41" spans="1:16" ht="14.4" thickBot="1" x14ac:dyDescent="0.3">
      <c r="A41" s="1723" t="s">
        <v>8</v>
      </c>
      <c r="B41" s="165" t="s">
        <v>8</v>
      </c>
      <c r="C41" s="2157" t="s">
        <v>728</v>
      </c>
      <c r="D41" s="2158"/>
      <c r="E41" s="2158"/>
      <c r="F41" s="2158"/>
      <c r="G41" s="2158"/>
      <c r="H41" s="2158"/>
      <c r="I41" s="2158"/>
      <c r="J41" s="2158"/>
      <c r="K41" s="2158"/>
      <c r="L41" s="2158"/>
      <c r="M41" s="2158"/>
      <c r="N41" s="2158"/>
      <c r="O41" s="2158"/>
      <c r="P41" s="195"/>
    </row>
    <row r="42" spans="1:16" ht="28.2" thickBot="1" x14ac:dyDescent="0.3">
      <c r="A42" s="1724"/>
      <c r="B42" s="1677"/>
      <c r="C42" s="1725"/>
      <c r="D42" s="1725"/>
      <c r="E42" s="1725"/>
      <c r="F42" s="1725"/>
      <c r="G42" s="1725"/>
      <c r="H42" s="1725"/>
      <c r="I42" s="1725"/>
      <c r="J42" s="1725"/>
      <c r="K42" s="1725"/>
      <c r="L42" s="1735" t="s">
        <v>729</v>
      </c>
      <c r="M42" s="1720" t="s">
        <v>247</v>
      </c>
      <c r="N42" s="1707">
        <v>62</v>
      </c>
      <c r="O42" s="1707">
        <v>64</v>
      </c>
      <c r="P42" s="1708">
        <v>66</v>
      </c>
    </row>
    <row r="43" spans="1:16" ht="14.4" thickBot="1" x14ac:dyDescent="0.3">
      <c r="A43" s="1728"/>
      <c r="B43" s="1677"/>
      <c r="C43" s="1678"/>
      <c r="D43" s="1678"/>
      <c r="E43" s="1678"/>
      <c r="F43" s="1678"/>
      <c r="G43" s="1678"/>
      <c r="H43" s="1678"/>
      <c r="I43" s="1678"/>
      <c r="J43" s="1678"/>
      <c r="K43" s="1678"/>
      <c r="L43" s="1736" t="s">
        <v>730</v>
      </c>
      <c r="M43" s="1718" t="s">
        <v>262</v>
      </c>
      <c r="N43" s="579">
        <v>7</v>
      </c>
      <c r="O43" s="579">
        <v>9</v>
      </c>
      <c r="P43" s="1729">
        <v>11</v>
      </c>
    </row>
    <row r="44" spans="1:16" ht="13.8" x14ac:dyDescent="0.25">
      <c r="A44" s="2149" t="s">
        <v>8</v>
      </c>
      <c r="B44" s="2224" t="s">
        <v>8</v>
      </c>
      <c r="C44" s="2226" t="s">
        <v>6</v>
      </c>
      <c r="D44" s="94"/>
      <c r="E44" s="2100" t="s">
        <v>731</v>
      </c>
      <c r="F44" s="2229" t="s">
        <v>62</v>
      </c>
      <c r="G44" s="2127" t="s">
        <v>229</v>
      </c>
      <c r="H44" s="154" t="s">
        <v>48</v>
      </c>
      <c r="I44" s="153"/>
      <c r="J44" s="153"/>
      <c r="K44" s="152"/>
      <c r="L44" s="1737" t="s">
        <v>732</v>
      </c>
      <c r="M44" s="1693" t="s">
        <v>262</v>
      </c>
      <c r="N44" s="149"/>
      <c r="O44" s="29">
        <v>2</v>
      </c>
      <c r="P44" s="1710">
        <v>2</v>
      </c>
    </row>
    <row r="45" spans="1:16" ht="27.6" x14ac:dyDescent="0.25">
      <c r="A45" s="2150"/>
      <c r="B45" s="2123"/>
      <c r="C45" s="2227"/>
      <c r="D45" s="95"/>
      <c r="E45" s="2131"/>
      <c r="F45" s="2230"/>
      <c r="G45" s="2143"/>
      <c r="H45" s="1588"/>
      <c r="I45" s="178"/>
      <c r="J45" s="178"/>
      <c r="K45" s="177"/>
      <c r="L45" s="1738" t="s">
        <v>733</v>
      </c>
      <c r="M45" s="1711" t="s">
        <v>262</v>
      </c>
      <c r="N45" s="1739"/>
      <c r="O45" s="35">
        <v>1</v>
      </c>
      <c r="P45" s="1697">
        <v>1</v>
      </c>
    </row>
    <row r="46" spans="1:16" ht="14.4" thickBot="1" x14ac:dyDescent="0.3">
      <c r="A46" s="2151"/>
      <c r="B46" s="2225"/>
      <c r="C46" s="2228"/>
      <c r="D46" s="1684"/>
      <c r="E46" s="2101"/>
      <c r="F46" s="2231"/>
      <c r="G46" s="2128"/>
      <c r="H46" s="1685" t="s">
        <v>7</v>
      </c>
      <c r="I46" s="1686">
        <f>SUM(I44:I44)</f>
        <v>0</v>
      </c>
      <c r="J46" s="1686">
        <f>SUM(J44:J44)</f>
        <v>0</v>
      </c>
      <c r="K46" s="1686">
        <f>SUM(K44:K44)</f>
        <v>0</v>
      </c>
      <c r="L46" s="1740"/>
      <c r="M46" s="174"/>
      <c r="N46" s="1741"/>
      <c r="O46" s="1741"/>
      <c r="P46" s="1742"/>
    </row>
    <row r="47" spans="1:16" ht="13.8" x14ac:dyDescent="0.25">
      <c r="A47" s="2149" t="s">
        <v>8</v>
      </c>
      <c r="B47" s="2224" t="s">
        <v>8</v>
      </c>
      <c r="C47" s="2226" t="s">
        <v>8</v>
      </c>
      <c r="D47" s="94"/>
      <c r="E47" s="2100" t="s">
        <v>734</v>
      </c>
      <c r="F47" s="2229" t="s">
        <v>62</v>
      </c>
      <c r="G47" s="2127" t="s">
        <v>229</v>
      </c>
      <c r="H47" s="154" t="s">
        <v>48</v>
      </c>
      <c r="I47" s="153">
        <v>180</v>
      </c>
      <c r="J47" s="153">
        <v>190</v>
      </c>
      <c r="K47" s="152">
        <v>200</v>
      </c>
      <c r="L47" s="1743" t="s">
        <v>735</v>
      </c>
      <c r="M47" s="1693" t="s">
        <v>262</v>
      </c>
      <c r="N47" s="29">
        <v>1</v>
      </c>
      <c r="O47" s="29">
        <v>1</v>
      </c>
      <c r="P47" s="1710">
        <v>1</v>
      </c>
    </row>
    <row r="48" spans="1:16" ht="13.8" x14ac:dyDescent="0.25">
      <c r="A48" s="2150"/>
      <c r="B48" s="2123"/>
      <c r="C48" s="2227"/>
      <c r="D48" s="95"/>
      <c r="E48" s="2131"/>
      <c r="F48" s="2230"/>
      <c r="G48" s="2143"/>
      <c r="H48" s="1588"/>
      <c r="I48" s="178"/>
      <c r="J48" s="178"/>
      <c r="K48" s="177"/>
      <c r="L48" s="1744" t="s">
        <v>736</v>
      </c>
      <c r="M48" s="1711" t="s">
        <v>262</v>
      </c>
      <c r="N48" s="35">
        <v>1</v>
      </c>
      <c r="O48" s="35">
        <v>1</v>
      </c>
      <c r="P48" s="1697">
        <v>1</v>
      </c>
    </row>
    <row r="49" spans="1:16" ht="44.4" customHeight="1" thickBot="1" x14ac:dyDescent="0.3">
      <c r="A49" s="2151"/>
      <c r="B49" s="2225"/>
      <c r="C49" s="2228"/>
      <c r="D49" s="1684"/>
      <c r="E49" s="2101"/>
      <c r="F49" s="2231"/>
      <c r="G49" s="2128"/>
      <c r="H49" s="1685" t="s">
        <v>7</v>
      </c>
      <c r="I49" s="1686">
        <f>SUM(I47:I47)</f>
        <v>180</v>
      </c>
      <c r="J49" s="1686">
        <f>SUM(J47:J47)</f>
        <v>190</v>
      </c>
      <c r="K49" s="1686">
        <f>SUM(K47:K47)</f>
        <v>200</v>
      </c>
      <c r="L49" s="1717" t="s">
        <v>737</v>
      </c>
      <c r="M49" s="174" t="s">
        <v>247</v>
      </c>
      <c r="N49" s="174">
        <v>50</v>
      </c>
      <c r="O49" s="174">
        <v>50</v>
      </c>
      <c r="P49" s="1681">
        <v>50</v>
      </c>
    </row>
    <row r="50" spans="1:16" ht="27.6" x14ac:dyDescent="0.25">
      <c r="A50" s="1745" t="s">
        <v>8</v>
      </c>
      <c r="B50" s="2224" t="s">
        <v>8</v>
      </c>
      <c r="C50" s="2226" t="s">
        <v>49</v>
      </c>
      <c r="D50" s="94"/>
      <c r="E50" s="2100" t="s">
        <v>738</v>
      </c>
      <c r="F50" s="2229" t="s">
        <v>62</v>
      </c>
      <c r="G50" s="2127" t="s">
        <v>229</v>
      </c>
      <c r="H50" s="154" t="s">
        <v>48</v>
      </c>
      <c r="I50" s="153"/>
      <c r="J50" s="153"/>
      <c r="K50" s="152"/>
      <c r="L50" s="1730" t="s">
        <v>739</v>
      </c>
      <c r="M50" s="1693" t="s">
        <v>262</v>
      </c>
      <c r="N50" s="29"/>
      <c r="O50" s="29">
        <v>1</v>
      </c>
      <c r="P50" s="1710">
        <v>1</v>
      </c>
    </row>
    <row r="51" spans="1:16" ht="41.4" x14ac:dyDescent="0.25">
      <c r="A51" s="1746"/>
      <c r="B51" s="2123"/>
      <c r="C51" s="2227"/>
      <c r="D51" s="95"/>
      <c r="E51" s="2131"/>
      <c r="F51" s="2230"/>
      <c r="G51" s="2143"/>
      <c r="H51" s="1588"/>
      <c r="I51" s="178"/>
      <c r="J51" s="178"/>
      <c r="K51" s="177"/>
      <c r="L51" s="1747" t="s">
        <v>740</v>
      </c>
      <c r="M51" s="1748" t="s">
        <v>262</v>
      </c>
      <c r="N51" s="1617"/>
      <c r="O51" s="1617">
        <v>1</v>
      </c>
      <c r="P51" s="1749">
        <v>1</v>
      </c>
    </row>
    <row r="52" spans="1:16" ht="13.8" x14ac:dyDescent="0.25">
      <c r="A52" s="1746"/>
      <c r="B52" s="2123"/>
      <c r="C52" s="2227"/>
      <c r="D52" s="95"/>
      <c r="E52" s="2131"/>
      <c r="F52" s="2230"/>
      <c r="G52" s="2143"/>
      <c r="H52" s="1588"/>
      <c r="I52" s="178"/>
      <c r="J52" s="178"/>
      <c r="K52" s="177"/>
      <c r="L52" s="1744" t="s">
        <v>741</v>
      </c>
      <c r="M52" s="1711" t="s">
        <v>262</v>
      </c>
      <c r="N52" s="35"/>
      <c r="O52" s="35"/>
      <c r="P52" s="1697">
        <v>1</v>
      </c>
    </row>
    <row r="53" spans="1:16" ht="14.4" thickBot="1" x14ac:dyDescent="0.3">
      <c r="A53" s="1750"/>
      <c r="B53" s="2225"/>
      <c r="C53" s="2228"/>
      <c r="D53" s="1684"/>
      <c r="E53" s="2101"/>
      <c r="F53" s="2231"/>
      <c r="G53" s="2128"/>
      <c r="H53" s="1685" t="s">
        <v>7</v>
      </c>
      <c r="I53" s="1686">
        <f>SUM(I50:I50)</f>
        <v>0</v>
      </c>
      <c r="J53" s="1686">
        <f>SUM(J50:J50)</f>
        <v>0</v>
      </c>
      <c r="K53" s="1686">
        <f>SUM(K50:K50)</f>
        <v>0</v>
      </c>
      <c r="L53" s="1751" t="s">
        <v>742</v>
      </c>
      <c r="M53" s="174" t="s">
        <v>262</v>
      </c>
      <c r="N53" s="579">
        <v>3</v>
      </c>
      <c r="O53" s="579">
        <v>3</v>
      </c>
      <c r="P53" s="1729">
        <v>3</v>
      </c>
    </row>
    <row r="54" spans="1:16" ht="55.8" thickBot="1" x14ac:dyDescent="0.3">
      <c r="A54" s="2149" t="s">
        <v>8</v>
      </c>
      <c r="B54" s="2224" t="s">
        <v>8</v>
      </c>
      <c r="C54" s="2237" t="s">
        <v>50</v>
      </c>
      <c r="D54" s="2240"/>
      <c r="E54" s="2100" t="s">
        <v>743</v>
      </c>
      <c r="F54" s="2229" t="s">
        <v>62</v>
      </c>
      <c r="G54" s="2127" t="s">
        <v>229</v>
      </c>
      <c r="H54" s="1752" t="s">
        <v>48</v>
      </c>
      <c r="I54" s="1753">
        <v>1500</v>
      </c>
      <c r="J54" s="1753">
        <v>1600</v>
      </c>
      <c r="K54" s="1754">
        <v>1700</v>
      </c>
      <c r="L54" s="1755" t="s">
        <v>744</v>
      </c>
      <c r="M54" s="1756" t="s">
        <v>294</v>
      </c>
      <c r="N54" s="1757"/>
      <c r="O54" s="1758"/>
      <c r="P54" s="160"/>
    </row>
    <row r="55" spans="1:16" ht="14.4" thickBot="1" x14ac:dyDescent="0.3">
      <c r="A55" s="2150"/>
      <c r="B55" s="2123"/>
      <c r="C55" s="2238"/>
      <c r="D55" s="2241"/>
      <c r="E55" s="2243"/>
      <c r="F55" s="2230"/>
      <c r="G55" s="2143"/>
      <c r="H55" s="1752"/>
      <c r="I55" s="1759"/>
      <c r="J55" s="1759"/>
      <c r="K55" s="1760"/>
      <c r="L55" s="1761"/>
      <c r="M55" s="1762"/>
      <c r="N55" s="1763"/>
      <c r="O55" s="1764"/>
      <c r="P55" s="179"/>
    </row>
    <row r="56" spans="1:16" ht="14.4" thickBot="1" x14ac:dyDescent="0.3">
      <c r="A56" s="2151"/>
      <c r="B56" s="2225"/>
      <c r="C56" s="2239"/>
      <c r="D56" s="2242"/>
      <c r="E56" s="2244"/>
      <c r="F56" s="2231"/>
      <c r="G56" s="2128"/>
      <c r="H56" s="699" t="s">
        <v>7</v>
      </c>
      <c r="I56" s="1765">
        <f>SUM(I54:I55)</f>
        <v>1500</v>
      </c>
      <c r="J56" s="1765">
        <f>SUM(J54:J55)</f>
        <v>1600</v>
      </c>
      <c r="K56" s="1765">
        <f>SUM(K54:K55)</f>
        <v>1700</v>
      </c>
      <c r="L56" s="1766"/>
      <c r="M56" s="1767"/>
      <c r="N56" s="1768"/>
      <c r="O56" s="215"/>
      <c r="P56" s="214"/>
    </row>
    <row r="57" spans="1:16" ht="14.4" thickBot="1" x14ac:dyDescent="0.3">
      <c r="A57" s="121" t="s">
        <v>8</v>
      </c>
      <c r="B57" s="30" t="s">
        <v>8</v>
      </c>
      <c r="C57" s="2140" t="s">
        <v>31</v>
      </c>
      <c r="D57" s="2140"/>
      <c r="E57" s="2140"/>
      <c r="F57" s="2140"/>
      <c r="G57" s="2141"/>
      <c r="H57" s="31" t="s">
        <v>7</v>
      </c>
      <c r="I57" s="32">
        <f>I53+I49+I46+I56</f>
        <v>1680</v>
      </c>
      <c r="J57" s="32">
        <f>J53+J49+J46+J56</f>
        <v>1790</v>
      </c>
      <c r="K57" s="32">
        <f>K53+K49+K46+K56</f>
        <v>1900</v>
      </c>
      <c r="L57" s="33"/>
      <c r="M57" s="33"/>
      <c r="N57" s="33"/>
      <c r="O57" s="33"/>
      <c r="P57" s="34"/>
    </row>
    <row r="58" spans="1:16" ht="14.4" thickBot="1" x14ac:dyDescent="0.3">
      <c r="A58" s="1723" t="s">
        <v>8</v>
      </c>
      <c r="B58" s="165" t="s">
        <v>49</v>
      </c>
      <c r="C58" s="2157" t="s">
        <v>745</v>
      </c>
      <c r="D58" s="2158"/>
      <c r="E58" s="2158"/>
      <c r="F58" s="2158"/>
      <c r="G58" s="2158"/>
      <c r="H58" s="2158"/>
      <c r="I58" s="2158"/>
      <c r="J58" s="2158"/>
      <c r="K58" s="2158"/>
      <c r="L58" s="2158"/>
      <c r="M58" s="2158"/>
      <c r="N58" s="2158"/>
      <c r="O58" s="2158"/>
      <c r="P58" s="195"/>
    </row>
    <row r="59" spans="1:16" ht="28.2" thickBot="1" x14ac:dyDescent="0.3">
      <c r="A59" s="1724"/>
      <c r="B59" s="1677"/>
      <c r="C59" s="1725"/>
      <c r="D59" s="1725"/>
      <c r="E59" s="1725"/>
      <c r="F59" s="1620"/>
      <c r="G59" s="1620"/>
      <c r="H59" s="1620"/>
      <c r="I59" s="1620"/>
      <c r="J59" s="1620"/>
      <c r="K59" s="1620"/>
      <c r="L59" s="1688" t="s">
        <v>746</v>
      </c>
      <c r="M59" s="1689" t="s">
        <v>247</v>
      </c>
      <c r="N59" s="1707">
        <v>23</v>
      </c>
      <c r="O59" s="1707">
        <v>28</v>
      </c>
      <c r="P59" s="1708">
        <v>32</v>
      </c>
    </row>
    <row r="60" spans="1:16" ht="28.2" thickBot="1" x14ac:dyDescent="0.3">
      <c r="A60" s="1728"/>
      <c r="B60" s="1677"/>
      <c r="C60" s="1678"/>
      <c r="D60" s="1678"/>
      <c r="E60" s="1678"/>
      <c r="F60" s="1678"/>
      <c r="G60" s="1678"/>
      <c r="H60" s="1678"/>
      <c r="I60" s="1678"/>
      <c r="J60" s="1678"/>
      <c r="K60" s="1678"/>
      <c r="L60" s="1679" t="s">
        <v>747</v>
      </c>
      <c r="M60" s="1718" t="s">
        <v>748</v>
      </c>
      <c r="N60" s="867">
        <v>650520</v>
      </c>
      <c r="O60" s="174"/>
      <c r="P60" s="1681"/>
    </row>
    <row r="61" spans="1:16" ht="27.6" x14ac:dyDescent="0.25">
      <c r="A61" s="2149" t="s">
        <v>8</v>
      </c>
      <c r="B61" s="2224" t="s">
        <v>49</v>
      </c>
      <c r="C61" s="2226" t="s">
        <v>6</v>
      </c>
      <c r="D61" s="94"/>
      <c r="E61" s="2100" t="s">
        <v>749</v>
      </c>
      <c r="F61" s="2229" t="s">
        <v>62</v>
      </c>
      <c r="G61" s="2127" t="s">
        <v>229</v>
      </c>
      <c r="H61" s="154" t="s">
        <v>48</v>
      </c>
      <c r="I61" s="153"/>
      <c r="J61" s="153"/>
      <c r="K61" s="152"/>
      <c r="L61" s="1743" t="s">
        <v>750</v>
      </c>
      <c r="M61" s="1693" t="s">
        <v>262</v>
      </c>
      <c r="N61" s="29"/>
      <c r="O61" s="1608">
        <v>120</v>
      </c>
      <c r="P61" s="1683">
        <v>120</v>
      </c>
    </row>
    <row r="62" spans="1:16" ht="55.2" x14ac:dyDescent="0.25">
      <c r="A62" s="2150"/>
      <c r="B62" s="2123"/>
      <c r="C62" s="2227"/>
      <c r="D62" s="95"/>
      <c r="E62" s="2131"/>
      <c r="F62" s="2230"/>
      <c r="G62" s="2143"/>
      <c r="H62" s="1588"/>
      <c r="I62" s="178"/>
      <c r="J62" s="178"/>
      <c r="K62" s="177"/>
      <c r="L62" s="1744" t="s">
        <v>751</v>
      </c>
      <c r="M62" s="1711"/>
      <c r="N62" s="35"/>
      <c r="O62" s="180">
        <v>1</v>
      </c>
      <c r="P62" s="1769"/>
    </row>
    <row r="63" spans="1:16" ht="27.6" x14ac:dyDescent="0.25">
      <c r="A63" s="2150"/>
      <c r="B63" s="2123"/>
      <c r="C63" s="2227"/>
      <c r="D63" s="95"/>
      <c r="E63" s="2131"/>
      <c r="F63" s="2230"/>
      <c r="G63" s="2143"/>
      <c r="H63" s="1588"/>
      <c r="I63" s="178"/>
      <c r="J63" s="178"/>
      <c r="K63" s="177"/>
      <c r="L63" s="1747" t="s">
        <v>752</v>
      </c>
      <c r="M63" s="1748" t="s">
        <v>262</v>
      </c>
      <c r="N63" s="1617"/>
      <c r="O63" s="1770"/>
      <c r="P63" s="1771">
        <v>1</v>
      </c>
    </row>
    <row r="64" spans="1:16" ht="41.4" x14ac:dyDescent="0.25">
      <c r="A64" s="2150"/>
      <c r="B64" s="2123"/>
      <c r="C64" s="2227"/>
      <c r="D64" s="95"/>
      <c r="E64" s="2131"/>
      <c r="F64" s="2230"/>
      <c r="G64" s="2143"/>
      <c r="H64" s="1588"/>
      <c r="I64" s="178"/>
      <c r="J64" s="178"/>
      <c r="K64" s="177"/>
      <c r="L64" s="1772" t="s">
        <v>753</v>
      </c>
      <c r="M64" s="180" t="s">
        <v>262</v>
      </c>
      <c r="N64" s="35"/>
      <c r="O64" s="180">
        <v>3</v>
      </c>
      <c r="P64" s="1769">
        <v>3</v>
      </c>
    </row>
    <row r="65" spans="1:16" ht="14.4" thickBot="1" x14ac:dyDescent="0.3">
      <c r="A65" s="2151"/>
      <c r="B65" s="2225"/>
      <c r="C65" s="2228"/>
      <c r="D65" s="1684"/>
      <c r="E65" s="2101"/>
      <c r="F65" s="2231"/>
      <c r="G65" s="2128"/>
      <c r="H65" s="147" t="s">
        <v>7</v>
      </c>
      <c r="I65" s="1686">
        <f>SUM(I61:I61)</f>
        <v>0</v>
      </c>
      <c r="J65" s="1686">
        <f>SUM(J61:J61)</f>
        <v>0</v>
      </c>
      <c r="K65" s="1686">
        <f>SUM(K61:K61)</f>
        <v>0</v>
      </c>
      <c r="L65" s="1717"/>
      <c r="M65" s="174"/>
      <c r="N65" s="579"/>
      <c r="O65" s="579"/>
      <c r="P65" s="1729"/>
    </row>
    <row r="66" spans="1:16" ht="27.6" x14ac:dyDescent="0.25">
      <c r="A66" s="2149" t="s">
        <v>8</v>
      </c>
      <c r="B66" s="2224" t="s">
        <v>49</v>
      </c>
      <c r="C66" s="2226" t="s">
        <v>8</v>
      </c>
      <c r="D66" s="94"/>
      <c r="E66" s="2100" t="s">
        <v>754</v>
      </c>
      <c r="F66" s="2229" t="s">
        <v>62</v>
      </c>
      <c r="G66" s="2127" t="s">
        <v>229</v>
      </c>
      <c r="H66" s="154"/>
      <c r="I66" s="153"/>
      <c r="J66" s="153"/>
      <c r="K66" s="152"/>
      <c r="L66" s="1743" t="s">
        <v>755</v>
      </c>
      <c r="M66" s="1693" t="s">
        <v>262</v>
      </c>
      <c r="N66" s="29"/>
      <c r="O66" s="29">
        <v>25</v>
      </c>
      <c r="P66" s="1710">
        <v>25</v>
      </c>
    </row>
    <row r="67" spans="1:16" ht="13.8" x14ac:dyDescent="0.25">
      <c r="A67" s="2150"/>
      <c r="B67" s="2123"/>
      <c r="C67" s="2227"/>
      <c r="D67" s="95"/>
      <c r="E67" s="2131"/>
      <c r="F67" s="2230"/>
      <c r="G67" s="2143"/>
      <c r="H67" s="1588" t="s">
        <v>48</v>
      </c>
      <c r="I67" s="178">
        <v>2</v>
      </c>
      <c r="J67" s="178">
        <v>3</v>
      </c>
      <c r="K67" s="177">
        <v>4</v>
      </c>
      <c r="L67" s="1744" t="s">
        <v>756</v>
      </c>
      <c r="M67" s="1711" t="s">
        <v>262</v>
      </c>
      <c r="N67" s="35">
        <v>1</v>
      </c>
      <c r="O67" s="35">
        <v>1</v>
      </c>
      <c r="P67" s="1697">
        <v>1</v>
      </c>
    </row>
    <row r="68" spans="1:16" ht="41.4" x14ac:dyDescent="0.25">
      <c r="A68" s="2150"/>
      <c r="B68" s="2123"/>
      <c r="C68" s="2227"/>
      <c r="D68" s="95"/>
      <c r="E68" s="2131"/>
      <c r="F68" s="2230"/>
      <c r="G68" s="2143"/>
      <c r="H68" s="1588"/>
      <c r="I68" s="178"/>
      <c r="J68" s="178"/>
      <c r="K68" s="177"/>
      <c r="L68" s="1744" t="s">
        <v>757</v>
      </c>
      <c r="M68" s="1711"/>
      <c r="N68" s="35"/>
      <c r="O68" s="35">
        <v>5</v>
      </c>
      <c r="P68" s="1697">
        <v>5</v>
      </c>
    </row>
    <row r="69" spans="1:16" ht="13.8" x14ac:dyDescent="0.25">
      <c r="A69" s="2150"/>
      <c r="B69" s="2123"/>
      <c r="C69" s="2227"/>
      <c r="D69" s="95"/>
      <c r="E69" s="2131"/>
      <c r="F69" s="2230"/>
      <c r="G69" s="2143"/>
      <c r="H69" s="1588"/>
      <c r="I69" s="178"/>
      <c r="J69" s="178"/>
      <c r="K69" s="177"/>
      <c r="L69" s="1773"/>
      <c r="M69" s="1774"/>
      <c r="N69" s="173"/>
      <c r="O69" s="173"/>
      <c r="P69" s="172"/>
    </row>
    <row r="70" spans="1:16" ht="14.4" thickBot="1" x14ac:dyDescent="0.3">
      <c r="A70" s="2151"/>
      <c r="B70" s="2225"/>
      <c r="C70" s="2228"/>
      <c r="D70" s="1684"/>
      <c r="E70" s="2101"/>
      <c r="F70" s="2231"/>
      <c r="G70" s="2128"/>
      <c r="H70" s="147" t="s">
        <v>7</v>
      </c>
      <c r="I70" s="1686">
        <f>SUM(I66:I67)</f>
        <v>2</v>
      </c>
      <c r="J70" s="1686">
        <f>SUM(J66:J67)</f>
        <v>3</v>
      </c>
      <c r="K70" s="1686">
        <f>SUM(K66:K67)</f>
        <v>4</v>
      </c>
      <c r="L70" s="1717"/>
      <c r="M70" s="174"/>
      <c r="N70" s="215"/>
      <c r="O70" s="215"/>
      <c r="P70" s="214"/>
    </row>
    <row r="71" spans="1:16" ht="21" customHeight="1" thickBot="1" x14ac:dyDescent="0.3">
      <c r="A71" s="1723" t="s">
        <v>8</v>
      </c>
      <c r="B71" s="194" t="s">
        <v>49</v>
      </c>
      <c r="C71" s="2232" t="s">
        <v>31</v>
      </c>
      <c r="D71" s="2232"/>
      <c r="E71" s="2232"/>
      <c r="F71" s="2232"/>
      <c r="G71" s="2233"/>
      <c r="H71" s="1775" t="s">
        <v>7</v>
      </c>
      <c r="I71" s="1776">
        <f>I65+I70</f>
        <v>2</v>
      </c>
      <c r="J71" s="1776">
        <f>J65+J70</f>
        <v>3</v>
      </c>
      <c r="K71" s="1776">
        <f>K65+K70</f>
        <v>4</v>
      </c>
      <c r="L71" s="1777"/>
      <c r="M71" s="1777"/>
      <c r="N71" s="1777"/>
      <c r="O71" s="1777"/>
      <c r="P71" s="1778"/>
    </row>
    <row r="72" spans="1:16" ht="22.8" customHeight="1" thickBot="1" x14ac:dyDescent="0.3">
      <c r="A72" s="1723" t="s">
        <v>8</v>
      </c>
      <c r="B72" s="165" t="s">
        <v>50</v>
      </c>
      <c r="C72" s="2157" t="s">
        <v>758</v>
      </c>
      <c r="D72" s="2158"/>
      <c r="E72" s="2158"/>
      <c r="F72" s="2158"/>
      <c r="G72" s="2158"/>
      <c r="H72" s="2158"/>
      <c r="I72" s="2158"/>
      <c r="J72" s="2158"/>
      <c r="K72" s="2158"/>
      <c r="L72" s="2158"/>
      <c r="M72" s="2158"/>
      <c r="N72" s="2158"/>
      <c r="O72" s="2158"/>
      <c r="P72" s="195"/>
    </row>
    <row r="73" spans="1:16" ht="61.2" customHeight="1" thickBot="1" x14ac:dyDescent="0.3">
      <c r="A73" s="1779"/>
      <c r="B73" s="1677"/>
      <c r="C73" s="1725"/>
      <c r="D73" s="1725"/>
      <c r="E73" s="1780"/>
      <c r="F73" s="1780"/>
      <c r="G73" s="1780"/>
      <c r="H73" s="1780"/>
      <c r="I73" s="1780"/>
      <c r="J73" s="1780"/>
      <c r="K73" s="1780"/>
      <c r="L73" s="1735" t="s">
        <v>759</v>
      </c>
      <c r="M73" s="1689" t="s">
        <v>262</v>
      </c>
      <c r="N73" s="1781">
        <v>2</v>
      </c>
      <c r="O73" s="1781">
        <v>2</v>
      </c>
      <c r="P73" s="1782">
        <v>2</v>
      </c>
    </row>
    <row r="74" spans="1:16" ht="34.200000000000003" customHeight="1" x14ac:dyDescent="0.25">
      <c r="A74" s="2149" t="s">
        <v>8</v>
      </c>
      <c r="B74" s="2224" t="s">
        <v>50</v>
      </c>
      <c r="C74" s="2226" t="s">
        <v>6</v>
      </c>
      <c r="D74" s="94"/>
      <c r="E74" s="2100" t="s">
        <v>760</v>
      </c>
      <c r="F74" s="2229" t="s">
        <v>62</v>
      </c>
      <c r="G74" s="2234" t="s">
        <v>229</v>
      </c>
      <c r="H74" s="2066" t="s">
        <v>48</v>
      </c>
      <c r="I74" s="2067">
        <v>20</v>
      </c>
      <c r="J74" s="153">
        <v>11</v>
      </c>
      <c r="K74" s="153">
        <v>12</v>
      </c>
      <c r="L74" s="1783" t="s">
        <v>761</v>
      </c>
      <c r="M74" s="1693" t="s">
        <v>262</v>
      </c>
      <c r="N74" s="1608">
        <v>3</v>
      </c>
      <c r="O74" s="1608">
        <v>3</v>
      </c>
      <c r="P74" s="1683">
        <v>3</v>
      </c>
    </row>
    <row r="75" spans="1:16" ht="21.6" customHeight="1" x14ac:dyDescent="0.25">
      <c r="A75" s="2150"/>
      <c r="B75" s="2123"/>
      <c r="C75" s="2227"/>
      <c r="D75" s="95"/>
      <c r="E75" s="2131"/>
      <c r="F75" s="2230"/>
      <c r="G75" s="2235"/>
      <c r="H75" s="183"/>
      <c r="I75" s="1784"/>
      <c r="J75" s="182"/>
      <c r="K75" s="182"/>
      <c r="L75" s="1785" t="s">
        <v>762</v>
      </c>
      <c r="M75" s="1711" t="s">
        <v>262</v>
      </c>
      <c r="N75" s="180">
        <v>1</v>
      </c>
      <c r="O75" s="180">
        <v>1</v>
      </c>
      <c r="P75" s="1769">
        <v>1</v>
      </c>
    </row>
    <row r="76" spans="1:16" ht="13.8" x14ac:dyDescent="0.25">
      <c r="A76" s="2150"/>
      <c r="B76" s="2123"/>
      <c r="C76" s="2227"/>
      <c r="D76" s="95"/>
      <c r="E76" s="2131"/>
      <c r="F76" s="2230"/>
      <c r="G76" s="2235"/>
      <c r="H76" s="1694"/>
      <c r="I76" s="1784"/>
      <c r="J76" s="182"/>
      <c r="K76" s="182"/>
      <c r="L76" s="1785" t="s">
        <v>763</v>
      </c>
      <c r="M76" s="1711" t="s">
        <v>262</v>
      </c>
      <c r="N76" s="180">
        <v>25</v>
      </c>
      <c r="O76" s="180">
        <v>25</v>
      </c>
      <c r="P76" s="1769">
        <v>25</v>
      </c>
    </row>
    <row r="77" spans="1:16" ht="27.6" x14ac:dyDescent="0.25">
      <c r="A77" s="2150"/>
      <c r="B77" s="2123"/>
      <c r="C77" s="2227"/>
      <c r="D77" s="95"/>
      <c r="E77" s="2131"/>
      <c r="F77" s="2230"/>
      <c r="G77" s="2235"/>
      <c r="H77" s="183"/>
      <c r="I77" s="1786"/>
      <c r="J77" s="1698"/>
      <c r="K77" s="1698"/>
      <c r="L77" s="1772" t="s">
        <v>764</v>
      </c>
      <c r="M77" s="180" t="s">
        <v>262</v>
      </c>
      <c r="N77" s="180">
        <v>2</v>
      </c>
      <c r="O77" s="180">
        <v>2</v>
      </c>
      <c r="P77" s="1769">
        <v>2</v>
      </c>
    </row>
    <row r="78" spans="1:16" ht="27.6" x14ac:dyDescent="0.25">
      <c r="A78" s="2150"/>
      <c r="B78" s="2123"/>
      <c r="C78" s="2227"/>
      <c r="D78" s="95"/>
      <c r="E78" s="2131"/>
      <c r="F78" s="2230"/>
      <c r="G78" s="2235"/>
      <c r="H78" s="1787"/>
      <c r="I78" s="1786"/>
      <c r="J78" s="1698"/>
      <c r="K78" s="1698"/>
      <c r="L78" s="1747" t="s">
        <v>765</v>
      </c>
      <c r="M78" s="1748" t="s">
        <v>262</v>
      </c>
      <c r="N78" s="1770"/>
      <c r="O78" s="1770"/>
      <c r="P78" s="1771">
        <v>1</v>
      </c>
    </row>
    <row r="79" spans="1:16" ht="28.2" thickBot="1" x14ac:dyDescent="0.3">
      <c r="A79" s="2151"/>
      <c r="B79" s="2225"/>
      <c r="C79" s="2228"/>
      <c r="D79" s="1684"/>
      <c r="E79" s="2101"/>
      <c r="F79" s="2231"/>
      <c r="G79" s="2236"/>
      <c r="H79" s="1788" t="s">
        <v>7</v>
      </c>
      <c r="I79" s="1789">
        <f>SUM(I74:I76)</f>
        <v>20</v>
      </c>
      <c r="J79" s="1686">
        <f>SUM(J74:J76)</f>
        <v>11</v>
      </c>
      <c r="K79" s="1686">
        <f>SUM(K74:K76)</f>
        <v>12</v>
      </c>
      <c r="L79" s="1751" t="s">
        <v>766</v>
      </c>
      <c r="M79" s="1790" t="s">
        <v>248</v>
      </c>
      <c r="N79" s="174"/>
      <c r="O79" s="174">
        <v>3</v>
      </c>
      <c r="P79" s="1681">
        <v>3</v>
      </c>
    </row>
    <row r="80" spans="1:16" ht="27.6" x14ac:dyDescent="0.25">
      <c r="A80" s="2149" t="s">
        <v>8</v>
      </c>
      <c r="B80" s="2224" t="s">
        <v>50</v>
      </c>
      <c r="C80" s="2226" t="s">
        <v>8</v>
      </c>
      <c r="D80" s="94"/>
      <c r="E80" s="2100" t="s">
        <v>767</v>
      </c>
      <c r="F80" s="2229" t="s">
        <v>62</v>
      </c>
      <c r="G80" s="2127" t="s">
        <v>229</v>
      </c>
      <c r="H80" s="154" t="s">
        <v>48</v>
      </c>
      <c r="I80" s="153">
        <v>5</v>
      </c>
      <c r="J80" s="153">
        <v>6</v>
      </c>
      <c r="K80" s="152">
        <v>7</v>
      </c>
      <c r="L80" s="1743" t="s">
        <v>768</v>
      </c>
      <c r="M80" s="1693" t="s">
        <v>262</v>
      </c>
      <c r="N80" s="1608"/>
      <c r="O80" s="1608">
        <v>10</v>
      </c>
      <c r="P80" s="1683">
        <v>10</v>
      </c>
    </row>
    <row r="81" spans="1:16" ht="41.4" x14ac:dyDescent="0.25">
      <c r="A81" s="2150"/>
      <c r="B81" s="2123"/>
      <c r="C81" s="2227"/>
      <c r="D81" s="95"/>
      <c r="E81" s="2131"/>
      <c r="F81" s="2230"/>
      <c r="G81" s="2143"/>
      <c r="H81" s="1588"/>
      <c r="I81" s="178"/>
      <c r="J81" s="178"/>
      <c r="K81" s="177"/>
      <c r="L81" s="1744" t="s">
        <v>769</v>
      </c>
      <c r="M81" s="1711" t="s">
        <v>262</v>
      </c>
      <c r="N81" s="180"/>
      <c r="O81" s="180">
        <v>2</v>
      </c>
      <c r="P81" s="1769">
        <v>2</v>
      </c>
    </row>
    <row r="82" spans="1:16" ht="14.4" thickBot="1" x14ac:dyDescent="0.3">
      <c r="A82" s="2151"/>
      <c r="B82" s="2225"/>
      <c r="C82" s="2228"/>
      <c r="D82" s="1684"/>
      <c r="E82" s="2101"/>
      <c r="F82" s="2231"/>
      <c r="G82" s="2128"/>
      <c r="H82" s="147" t="s">
        <v>7</v>
      </c>
      <c r="I82" s="1686">
        <f>SUM(I80:I80)</f>
        <v>5</v>
      </c>
      <c r="J82" s="1686">
        <f>SUM(J80:J80)</f>
        <v>6</v>
      </c>
      <c r="K82" s="1686">
        <f>SUM(K80:K80)</f>
        <v>7</v>
      </c>
      <c r="L82" s="1717"/>
      <c r="M82" s="174"/>
      <c r="N82" s="1791"/>
      <c r="O82" s="1791"/>
      <c r="P82" s="1792"/>
    </row>
    <row r="83" spans="1:16" ht="14.4" thickBot="1" x14ac:dyDescent="0.3">
      <c r="A83" s="121" t="s">
        <v>8</v>
      </c>
      <c r="B83" s="30" t="s">
        <v>50</v>
      </c>
      <c r="C83" s="2140" t="s">
        <v>31</v>
      </c>
      <c r="D83" s="2140"/>
      <c r="E83" s="2140"/>
      <c r="F83" s="2140"/>
      <c r="G83" s="2141"/>
      <c r="H83" s="31" t="s">
        <v>7</v>
      </c>
      <c r="I83" s="32">
        <f>I79+I82</f>
        <v>25</v>
      </c>
      <c r="J83" s="32">
        <f>J79+J82</f>
        <v>17</v>
      </c>
      <c r="K83" s="32">
        <f>K79+K82</f>
        <v>19</v>
      </c>
      <c r="L83" s="33"/>
      <c r="M83" s="33"/>
      <c r="N83" s="33"/>
      <c r="O83" s="33"/>
      <c r="P83" s="34"/>
    </row>
    <row r="84" spans="1:16" ht="14.4" thickBot="1" x14ac:dyDescent="0.3">
      <c r="A84" s="1723" t="s">
        <v>8</v>
      </c>
      <c r="B84" s="165" t="s">
        <v>53</v>
      </c>
      <c r="C84" s="2157" t="s">
        <v>770</v>
      </c>
      <c r="D84" s="2158"/>
      <c r="E84" s="2158"/>
      <c r="F84" s="2158"/>
      <c r="G84" s="2158"/>
      <c r="H84" s="2158"/>
      <c r="I84" s="2158"/>
      <c r="J84" s="2158"/>
      <c r="K84" s="2158"/>
      <c r="L84" s="2158"/>
      <c r="M84" s="2158"/>
      <c r="N84" s="2158"/>
      <c r="O84" s="2158"/>
      <c r="P84" s="195"/>
    </row>
    <row r="85" spans="1:16" ht="28.2" thickBot="1" x14ac:dyDescent="0.3">
      <c r="A85" s="1724"/>
      <c r="B85" s="1677"/>
      <c r="C85" s="1725"/>
      <c r="D85" s="1725"/>
      <c r="E85" s="1725"/>
      <c r="F85" s="1725"/>
      <c r="G85" s="1725"/>
      <c r="H85" s="1725"/>
      <c r="I85" s="1725"/>
      <c r="J85" s="1725"/>
      <c r="K85" s="1725"/>
      <c r="L85" s="1735" t="s">
        <v>771</v>
      </c>
      <c r="M85" s="1689" t="s">
        <v>262</v>
      </c>
      <c r="N85" s="1793"/>
      <c r="O85" s="1793">
        <v>2</v>
      </c>
      <c r="P85" s="1794">
        <v>2</v>
      </c>
    </row>
    <row r="86" spans="1:16" ht="42" thickBot="1" x14ac:dyDescent="0.3">
      <c r="A86" s="2149" t="s">
        <v>8</v>
      </c>
      <c r="B86" s="2224" t="s">
        <v>53</v>
      </c>
      <c r="C86" s="2226" t="s">
        <v>6</v>
      </c>
      <c r="D86" s="94"/>
      <c r="E86" s="2100" t="s">
        <v>772</v>
      </c>
      <c r="F86" s="2229" t="s">
        <v>62</v>
      </c>
      <c r="G86" s="2127" t="s">
        <v>229</v>
      </c>
      <c r="H86" s="154" t="s">
        <v>48</v>
      </c>
      <c r="I86" s="153"/>
      <c r="J86" s="153"/>
      <c r="K86" s="152"/>
      <c r="L86" s="1795" t="s">
        <v>773</v>
      </c>
      <c r="M86" s="1693" t="s">
        <v>262</v>
      </c>
      <c r="N86" s="29"/>
      <c r="O86" s="1608">
        <v>1</v>
      </c>
      <c r="P86" s="1683">
        <v>1</v>
      </c>
    </row>
    <row r="87" spans="1:16" ht="41.4" x14ac:dyDescent="0.25">
      <c r="A87" s="2150"/>
      <c r="B87" s="2123"/>
      <c r="C87" s="2227"/>
      <c r="D87" s="95"/>
      <c r="E87" s="2131"/>
      <c r="F87" s="2230"/>
      <c r="G87" s="2143"/>
      <c r="H87" s="1588"/>
      <c r="I87" s="178"/>
      <c r="J87" s="178"/>
      <c r="K87" s="177"/>
      <c r="L87" s="1744" t="s">
        <v>774</v>
      </c>
      <c r="M87" s="1693" t="s">
        <v>775</v>
      </c>
      <c r="N87" s="29"/>
      <c r="O87" s="1608">
        <v>0.5</v>
      </c>
      <c r="P87" s="1683">
        <v>0.5</v>
      </c>
    </row>
    <row r="88" spans="1:16" ht="28.2" thickBot="1" x14ac:dyDescent="0.3">
      <c r="A88" s="2151"/>
      <c r="B88" s="2225"/>
      <c r="C88" s="2228"/>
      <c r="D88" s="1684"/>
      <c r="E88" s="2101"/>
      <c r="F88" s="2231"/>
      <c r="G88" s="2128"/>
      <c r="H88" s="147" t="s">
        <v>7</v>
      </c>
      <c r="I88" s="146">
        <f>SUM(I86:I86)</f>
        <v>0</v>
      </c>
      <c r="J88" s="146">
        <f>SUM(J86:J86)</f>
        <v>0</v>
      </c>
      <c r="K88" s="146">
        <f>SUM(K86:K86)</f>
        <v>0</v>
      </c>
      <c r="L88" s="1796" t="s">
        <v>776</v>
      </c>
      <c r="M88" s="174" t="s">
        <v>262</v>
      </c>
      <c r="N88" s="579"/>
      <c r="O88" s="174"/>
      <c r="P88" s="1681">
        <v>1</v>
      </c>
    </row>
    <row r="89" spans="1:16" ht="14.4" thickBot="1" x14ac:dyDescent="0.3">
      <c r="A89" s="121" t="s">
        <v>8</v>
      </c>
      <c r="B89" s="30" t="s">
        <v>53</v>
      </c>
      <c r="C89" s="2140" t="s">
        <v>31</v>
      </c>
      <c r="D89" s="2140"/>
      <c r="E89" s="2140"/>
      <c r="F89" s="2140"/>
      <c r="G89" s="2141"/>
      <c r="H89" s="31" t="s">
        <v>7</v>
      </c>
      <c r="I89" s="32">
        <f>I88</f>
        <v>0</v>
      </c>
      <c r="J89" s="32">
        <f>J88</f>
        <v>0</v>
      </c>
      <c r="K89" s="32">
        <f>K88</f>
        <v>0</v>
      </c>
      <c r="L89" s="33"/>
      <c r="M89" s="33"/>
      <c r="N89" s="33"/>
      <c r="O89" s="33"/>
      <c r="P89" s="34"/>
    </row>
    <row r="90" spans="1:16" ht="14.4" thickBot="1" x14ac:dyDescent="0.3">
      <c r="A90" s="121" t="s">
        <v>53</v>
      </c>
      <c r="B90" s="30"/>
      <c r="C90" s="2218" t="s">
        <v>51</v>
      </c>
      <c r="D90" s="2218"/>
      <c r="E90" s="2218"/>
      <c r="F90" s="2218"/>
      <c r="G90" s="2219"/>
      <c r="H90" s="97" t="s">
        <v>7</v>
      </c>
      <c r="I90" s="98">
        <f>I40+I57+I71+I83+I89</f>
        <v>1713</v>
      </c>
      <c r="J90" s="98">
        <f>J40+J57+J71+J83+J89</f>
        <v>1817</v>
      </c>
      <c r="K90" s="98">
        <f>K40+K57+K71+K83+K89</f>
        <v>1931</v>
      </c>
      <c r="L90" s="882"/>
      <c r="M90" s="882"/>
      <c r="N90" s="882"/>
      <c r="O90" s="882"/>
      <c r="P90" s="883"/>
    </row>
    <row r="91" spans="1:16" ht="14.4" thickBot="1" x14ac:dyDescent="0.3">
      <c r="A91" s="2178" t="s">
        <v>9</v>
      </c>
      <c r="B91" s="2179"/>
      <c r="C91" s="2179"/>
      <c r="D91" s="2179"/>
      <c r="E91" s="2179"/>
      <c r="F91" s="2179"/>
      <c r="G91" s="2179"/>
      <c r="H91" s="2180"/>
      <c r="I91" s="36">
        <f>I90+I29</f>
        <v>1719</v>
      </c>
      <c r="J91" s="36">
        <f>J90+J29</f>
        <v>1823</v>
      </c>
      <c r="K91" s="36">
        <f>K90+K29</f>
        <v>1938</v>
      </c>
      <c r="L91" s="2195"/>
      <c r="M91" s="2196"/>
      <c r="N91" s="2196"/>
      <c r="O91" s="2196"/>
      <c r="P91" s="2197"/>
    </row>
    <row r="92" spans="1:16" ht="13.8" x14ac:dyDescent="0.25">
      <c r="A92" s="141" t="s">
        <v>300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0"/>
      <c r="N92" s="1487"/>
      <c r="O92" s="1487"/>
      <c r="P92" s="1487"/>
    </row>
    <row r="93" spans="1:16" ht="13.8" x14ac:dyDescent="0.25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87"/>
      <c r="O93" s="1487"/>
      <c r="P93" s="1487"/>
    </row>
    <row r="94" spans="1:16" ht="13.8" x14ac:dyDescent="0.25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87"/>
      <c r="O94" s="1487"/>
      <c r="P94" s="1487"/>
    </row>
    <row r="95" spans="1:16" ht="13.8" x14ac:dyDescent="0.25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87"/>
      <c r="O95" s="1487"/>
      <c r="P95" s="1487"/>
    </row>
    <row r="96" spans="1:16" ht="13.8" x14ac:dyDescent="0.25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87"/>
      <c r="O96" s="1487"/>
      <c r="P96" s="1487"/>
    </row>
    <row r="97" spans="1:16" ht="13.8" x14ac:dyDescent="0.25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87"/>
      <c r="O97" s="1487"/>
      <c r="P97" s="1487"/>
    </row>
    <row r="98" spans="1:16" ht="13.8" x14ac:dyDescent="0.25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87"/>
      <c r="O98" s="1487"/>
      <c r="P98" s="1487"/>
    </row>
    <row r="99" spans="1:16" ht="13.8" x14ac:dyDescent="0.25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87"/>
      <c r="O99" s="1487"/>
      <c r="P99" s="1487"/>
    </row>
    <row r="100" spans="1:16" ht="13.8" x14ac:dyDescent="0.25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87"/>
      <c r="O100" s="1487"/>
      <c r="P100" s="1487"/>
    </row>
    <row r="101" spans="1:16" ht="13.8" x14ac:dyDescent="0.25">
      <c r="A101" s="1797"/>
      <c r="B101" s="1797"/>
      <c r="C101" s="1797"/>
      <c r="D101" s="1797"/>
      <c r="E101" s="1797"/>
      <c r="F101" s="1797"/>
      <c r="G101" s="1797"/>
      <c r="H101" s="1797"/>
      <c r="I101" s="1797"/>
      <c r="J101" s="1797"/>
      <c r="K101" s="1797"/>
      <c r="L101" s="1797"/>
      <c r="M101" s="1797"/>
      <c r="N101" s="1798"/>
      <c r="O101" s="1798"/>
      <c r="P101" s="1798"/>
    </row>
    <row r="102" spans="1:16" ht="13.8" x14ac:dyDescent="0.25">
      <c r="A102" s="1797"/>
      <c r="B102" s="1797"/>
      <c r="C102" s="1797"/>
      <c r="D102" s="1797"/>
      <c r="E102" s="1797"/>
      <c r="F102" s="1797"/>
      <c r="G102" s="1797"/>
      <c r="H102" s="1797"/>
      <c r="I102" s="1797"/>
      <c r="J102" s="1797"/>
      <c r="K102" s="1797"/>
      <c r="L102" s="1797"/>
      <c r="M102" s="1797"/>
      <c r="N102" s="1798"/>
      <c r="O102" s="1798"/>
      <c r="P102" s="1798"/>
    </row>
    <row r="103" spans="1:16" ht="13.8" x14ac:dyDescent="0.25">
      <c r="A103" s="1797"/>
      <c r="B103" s="1797"/>
      <c r="C103" s="1797"/>
      <c r="D103" s="1797"/>
      <c r="E103" s="1797"/>
      <c r="F103" s="1797"/>
      <c r="G103" s="1797"/>
      <c r="H103" s="1797"/>
      <c r="I103" s="1797"/>
      <c r="J103" s="1797"/>
      <c r="K103" s="1797"/>
      <c r="L103" s="1797"/>
      <c r="M103" s="1797"/>
      <c r="N103" s="1798"/>
      <c r="O103" s="1798"/>
      <c r="P103" s="1798"/>
    </row>
    <row r="104" spans="1:16" ht="13.8" x14ac:dyDescent="0.25">
      <c r="A104" s="1797"/>
      <c r="B104" s="1797"/>
      <c r="C104" s="1797"/>
      <c r="D104" s="1797"/>
      <c r="E104" s="1797"/>
      <c r="F104" s="1797"/>
      <c r="G104" s="1797"/>
      <c r="H104" s="1797"/>
      <c r="I104" s="1797"/>
      <c r="J104" s="1797"/>
      <c r="K104" s="1797"/>
      <c r="L104" s="1797"/>
      <c r="M104" s="1797"/>
      <c r="N104" s="1798"/>
      <c r="O104" s="1798"/>
      <c r="P104" s="1798"/>
    </row>
    <row r="105" spans="1:16" ht="13.8" x14ac:dyDescent="0.25">
      <c r="A105" s="1797"/>
      <c r="B105" s="1797"/>
      <c r="C105" s="1797"/>
      <c r="D105" s="1797"/>
      <c r="E105" s="1797"/>
      <c r="F105" s="1797"/>
      <c r="G105" s="1797"/>
      <c r="H105" s="1797"/>
      <c r="I105" s="1797"/>
      <c r="J105" s="1797"/>
      <c r="K105" s="1797"/>
      <c r="L105" s="1797"/>
      <c r="M105" s="1797"/>
      <c r="N105" s="1798"/>
      <c r="O105" s="1798"/>
      <c r="P105" s="1798"/>
    </row>
    <row r="106" spans="1:16" ht="13.8" x14ac:dyDescent="0.25">
      <c r="A106" s="1797"/>
      <c r="B106" s="1797"/>
      <c r="C106" s="1797"/>
      <c r="D106" s="1797"/>
      <c r="E106" s="1797"/>
      <c r="F106" s="1797"/>
      <c r="G106" s="1797"/>
      <c r="H106" s="1797"/>
      <c r="I106" s="1797"/>
      <c r="J106" s="1797"/>
      <c r="K106" s="1797"/>
      <c r="L106" s="1797"/>
      <c r="M106" s="1797"/>
      <c r="N106" s="1798"/>
      <c r="O106" s="1798"/>
      <c r="P106" s="1798"/>
    </row>
    <row r="107" spans="1:16" ht="14.4" thickBot="1" x14ac:dyDescent="0.3">
      <c r="A107" s="128"/>
      <c r="B107" s="128"/>
      <c r="C107" s="128"/>
      <c r="D107" s="128"/>
      <c r="E107" s="2220" t="s">
        <v>10</v>
      </c>
      <c r="F107" s="2220"/>
      <c r="G107" s="2220"/>
      <c r="H107" s="2220"/>
      <c r="I107" s="2220"/>
      <c r="J107" s="2220"/>
      <c r="K107" s="2220"/>
      <c r="L107" s="1799"/>
      <c r="M107" s="1799"/>
      <c r="N107" s="128"/>
      <c r="O107" s="128"/>
      <c r="P107" s="128"/>
    </row>
    <row r="108" spans="1:16" ht="31.2" thickBot="1" x14ac:dyDescent="0.3">
      <c r="A108" s="128"/>
      <c r="B108" s="128"/>
      <c r="C108" s="128"/>
      <c r="D108" s="128"/>
      <c r="E108" s="1800"/>
      <c r="F108" s="1801"/>
      <c r="G108" s="1801"/>
      <c r="H108" s="1802"/>
      <c r="I108" s="1803" t="s">
        <v>536</v>
      </c>
      <c r="J108" s="1804" t="s">
        <v>76</v>
      </c>
      <c r="K108" s="1805" t="s">
        <v>537</v>
      </c>
      <c r="L108" s="128"/>
      <c r="M108" s="128"/>
      <c r="N108" s="128"/>
      <c r="O108" s="128"/>
      <c r="P108" s="128"/>
    </row>
    <row r="109" spans="1:16" ht="14.4" thickBot="1" x14ac:dyDescent="0.3">
      <c r="A109" s="128"/>
      <c r="B109" s="128"/>
      <c r="C109" s="128"/>
      <c r="D109" s="128"/>
      <c r="E109" s="2221" t="s">
        <v>33</v>
      </c>
      <c r="F109" s="2222"/>
      <c r="G109" s="2222"/>
      <c r="H109" s="2223"/>
      <c r="I109" s="1806">
        <f>SUM(I110:I122)</f>
        <v>1719</v>
      </c>
      <c r="J109" s="1806">
        <f>SUM(J110:J122)</f>
        <v>1823</v>
      </c>
      <c r="K109" s="1806">
        <f>SUM(K110:K122)</f>
        <v>1931</v>
      </c>
      <c r="L109" s="1807"/>
      <c r="M109" s="128"/>
      <c r="N109" s="128"/>
      <c r="O109" s="128"/>
      <c r="P109" s="128"/>
    </row>
    <row r="110" spans="1:16" ht="13.8" x14ac:dyDescent="0.25">
      <c r="A110" s="128"/>
      <c r="B110" s="128"/>
      <c r="C110" s="128"/>
      <c r="D110" s="128"/>
      <c r="E110" s="2168" t="s">
        <v>225</v>
      </c>
      <c r="F110" s="2169"/>
      <c r="G110" s="2169"/>
      <c r="H110" s="2170"/>
      <c r="I110" s="1808">
        <v>1719</v>
      </c>
      <c r="J110" s="1809">
        <v>1823</v>
      </c>
      <c r="K110" s="1808">
        <v>1931</v>
      </c>
      <c r="L110" s="128"/>
      <c r="M110" s="128"/>
      <c r="N110" s="128"/>
      <c r="O110" s="128"/>
      <c r="P110" s="128"/>
    </row>
    <row r="111" spans="1:16" ht="31.8" customHeight="1" x14ac:dyDescent="0.25">
      <c r="A111" s="128"/>
      <c r="B111" s="128"/>
      <c r="C111" s="128"/>
      <c r="D111" s="128"/>
      <c r="E111" s="2168" t="s">
        <v>626</v>
      </c>
      <c r="F111" s="2169"/>
      <c r="G111" s="2169"/>
      <c r="H111" s="2170"/>
      <c r="I111" s="2038"/>
      <c r="J111" s="2039"/>
      <c r="K111" s="2038"/>
      <c r="L111" s="128"/>
      <c r="M111" s="128"/>
      <c r="N111" s="128"/>
      <c r="O111" s="128"/>
      <c r="P111" s="128"/>
    </row>
    <row r="112" spans="1:16" ht="13.8" x14ac:dyDescent="0.25">
      <c r="A112" s="128"/>
      <c r="B112" s="128"/>
      <c r="C112" s="128"/>
      <c r="D112" s="128"/>
      <c r="E112" s="2168" t="s">
        <v>224</v>
      </c>
      <c r="F112" s="2169"/>
      <c r="G112" s="2169"/>
      <c r="H112" s="2170"/>
      <c r="I112" s="1810"/>
      <c r="J112" s="1811"/>
      <c r="K112" s="1810"/>
      <c r="L112" s="128"/>
      <c r="M112" s="128"/>
      <c r="N112" s="128"/>
      <c r="O112" s="128"/>
      <c r="P112" s="128"/>
    </row>
    <row r="113" spans="1:16" ht="13.8" x14ac:dyDescent="0.25">
      <c r="A113" s="128"/>
      <c r="B113" s="128"/>
      <c r="C113" s="128"/>
      <c r="D113" s="128"/>
      <c r="E113" s="2168" t="s">
        <v>223</v>
      </c>
      <c r="F113" s="2169"/>
      <c r="G113" s="2169"/>
      <c r="H113" s="2170"/>
      <c r="I113" s="1812"/>
      <c r="J113" s="1813"/>
      <c r="K113" s="1812"/>
      <c r="L113" s="128"/>
      <c r="M113" s="128"/>
      <c r="N113" s="128"/>
      <c r="O113" s="128"/>
      <c r="P113" s="128"/>
    </row>
    <row r="114" spans="1:16" ht="27.6" customHeight="1" x14ac:dyDescent="0.25">
      <c r="A114" s="128"/>
      <c r="B114" s="128"/>
      <c r="C114" s="128"/>
      <c r="D114" s="128"/>
      <c r="E114" s="2168" t="s">
        <v>222</v>
      </c>
      <c r="F114" s="2169"/>
      <c r="G114" s="2169"/>
      <c r="H114" s="2170"/>
      <c r="I114" s="1812"/>
      <c r="J114" s="1813"/>
      <c r="K114" s="1812"/>
      <c r="L114" s="128"/>
      <c r="M114" s="128"/>
      <c r="N114" s="128"/>
      <c r="O114" s="128"/>
      <c r="P114" s="128"/>
    </row>
    <row r="115" spans="1:16" ht="19.8" customHeight="1" x14ac:dyDescent="0.25">
      <c r="A115" s="128"/>
      <c r="B115" s="128"/>
      <c r="C115" s="128"/>
      <c r="D115" s="128"/>
      <c r="E115" s="2171" t="s">
        <v>221</v>
      </c>
      <c r="F115" s="2172"/>
      <c r="G115" s="2172"/>
      <c r="H115" s="2173"/>
      <c r="I115" s="1814"/>
      <c r="J115" s="1815"/>
      <c r="K115" s="1814"/>
      <c r="L115" s="128"/>
      <c r="M115" s="128"/>
      <c r="N115" s="128"/>
      <c r="O115" s="128"/>
      <c r="P115" s="128"/>
    </row>
    <row r="116" spans="1:16" ht="15.6" customHeight="1" x14ac:dyDescent="0.25">
      <c r="A116" s="128"/>
      <c r="B116" s="128"/>
      <c r="C116" s="128"/>
      <c r="D116" s="128"/>
      <c r="E116" s="2204" t="s">
        <v>220</v>
      </c>
      <c r="F116" s="2205"/>
      <c r="G116" s="2205"/>
      <c r="H116" s="2206"/>
      <c r="I116" s="1812"/>
      <c r="J116" s="1813"/>
      <c r="K116" s="1812"/>
      <c r="L116" s="128"/>
      <c r="M116" s="128"/>
      <c r="N116" s="128"/>
      <c r="O116" s="128"/>
      <c r="P116" s="128"/>
    </row>
    <row r="117" spans="1:16" ht="30" customHeight="1" x14ac:dyDescent="0.25">
      <c r="A117" s="128"/>
      <c r="B117" s="128"/>
      <c r="C117" s="128"/>
      <c r="D117" s="128"/>
      <c r="E117" s="2168" t="s">
        <v>219</v>
      </c>
      <c r="F117" s="2169"/>
      <c r="G117" s="2169"/>
      <c r="H117" s="2170"/>
      <c r="I117" s="1812"/>
      <c r="J117" s="1813"/>
      <c r="K117" s="1812"/>
      <c r="L117" s="128"/>
      <c r="M117" s="128"/>
      <c r="N117" s="1816"/>
      <c r="O117" s="1816"/>
      <c r="P117" s="1816"/>
    </row>
    <row r="118" spans="1:16" ht="28.8" customHeight="1" x14ac:dyDescent="0.25">
      <c r="A118" s="128"/>
      <c r="B118" s="128"/>
      <c r="C118" s="128"/>
      <c r="D118" s="128"/>
      <c r="E118" s="2168" t="s">
        <v>218</v>
      </c>
      <c r="F118" s="2169"/>
      <c r="G118" s="2169"/>
      <c r="H118" s="2170"/>
      <c r="I118" s="1817"/>
      <c r="J118" s="1818"/>
      <c r="K118" s="1817"/>
      <c r="L118" s="128"/>
      <c r="M118" s="128"/>
      <c r="N118" s="128"/>
      <c r="O118" s="128"/>
      <c r="P118" s="128"/>
    </row>
    <row r="119" spans="1:16" ht="13.8" customHeight="1" x14ac:dyDescent="0.25">
      <c r="A119" s="128"/>
      <c r="B119" s="128"/>
      <c r="C119" s="128"/>
      <c r="D119" s="128"/>
      <c r="E119" s="2168" t="s">
        <v>217</v>
      </c>
      <c r="F119" s="2169"/>
      <c r="G119" s="2169"/>
      <c r="H119" s="2170"/>
      <c r="I119" s="1817"/>
      <c r="J119" s="1818"/>
      <c r="K119" s="1817"/>
      <c r="L119" s="128"/>
      <c r="M119" s="128"/>
      <c r="N119" s="128"/>
      <c r="O119" s="128"/>
      <c r="P119" s="128"/>
    </row>
    <row r="120" spans="1:16" ht="13.8" customHeight="1" x14ac:dyDescent="0.25">
      <c r="A120" s="128"/>
      <c r="B120" s="128"/>
      <c r="C120" s="128"/>
      <c r="D120" s="128"/>
      <c r="E120" s="2168" t="s">
        <v>216</v>
      </c>
      <c r="F120" s="2169"/>
      <c r="G120" s="2169"/>
      <c r="H120" s="2170"/>
      <c r="I120" s="1817"/>
      <c r="J120" s="1818"/>
      <c r="K120" s="1817"/>
      <c r="L120" s="128"/>
      <c r="M120" s="128"/>
      <c r="N120" s="128"/>
      <c r="O120" s="128"/>
      <c r="P120" s="128"/>
    </row>
    <row r="121" spans="1:16" ht="13.8" x14ac:dyDescent="0.25">
      <c r="A121" s="128"/>
      <c r="B121" s="128"/>
      <c r="C121" s="128"/>
      <c r="D121" s="128"/>
      <c r="E121" s="2168" t="s">
        <v>215</v>
      </c>
      <c r="F121" s="2169"/>
      <c r="G121" s="2169"/>
      <c r="H121" s="2170"/>
      <c r="I121" s="1817"/>
      <c r="J121" s="1818"/>
      <c r="K121" s="1817"/>
      <c r="L121" s="128"/>
      <c r="M121" s="128"/>
      <c r="N121" s="128"/>
      <c r="O121" s="128"/>
      <c r="P121" s="128"/>
    </row>
    <row r="122" spans="1:16" ht="31.8" customHeight="1" thickBot="1" x14ac:dyDescent="0.3">
      <c r="A122" s="1819"/>
      <c r="B122" s="1819"/>
      <c r="C122" s="1819"/>
      <c r="D122" s="1819"/>
      <c r="E122" s="2168" t="s">
        <v>627</v>
      </c>
      <c r="F122" s="2169"/>
      <c r="G122" s="2169"/>
      <c r="H122" s="2170"/>
      <c r="I122" s="1820"/>
      <c r="J122" s="1821"/>
      <c r="K122" s="1820"/>
      <c r="L122" s="128"/>
      <c r="M122" s="128"/>
      <c r="N122" s="1819"/>
      <c r="O122" s="1819"/>
      <c r="P122" s="1819"/>
    </row>
    <row r="123" spans="1:16" ht="14.4" thickBot="1" x14ac:dyDescent="0.3">
      <c r="A123" s="1819"/>
      <c r="B123" s="1819"/>
      <c r="C123" s="1819"/>
      <c r="D123" s="1819"/>
      <c r="E123" s="2213" t="s">
        <v>34</v>
      </c>
      <c r="F123" s="2214"/>
      <c r="G123" s="2214"/>
      <c r="H123" s="2214"/>
      <c r="I123" s="1822"/>
      <c r="J123" s="1822"/>
      <c r="K123" s="1823"/>
      <c r="L123" s="128"/>
      <c r="M123" s="128"/>
      <c r="N123" s="1819"/>
      <c r="O123" s="1819"/>
      <c r="P123" s="1819"/>
    </row>
    <row r="124" spans="1:16" ht="14.4" thickBot="1" x14ac:dyDescent="0.3">
      <c r="A124" s="1819"/>
      <c r="B124" s="1819"/>
      <c r="C124" s="1819"/>
      <c r="D124" s="1819"/>
      <c r="E124" s="2215" t="s">
        <v>777</v>
      </c>
      <c r="F124" s="2216"/>
      <c r="G124" s="2216"/>
      <c r="H124" s="2217"/>
      <c r="I124" s="1824"/>
      <c r="J124" s="1824"/>
      <c r="K124" s="1825"/>
      <c r="L124" s="1819"/>
      <c r="M124" s="1819"/>
      <c r="N124" s="1819"/>
      <c r="O124" s="1819"/>
      <c r="P124" s="1819"/>
    </row>
    <row r="125" spans="1:16" ht="14.4" thickBot="1" x14ac:dyDescent="0.3">
      <c r="A125" s="1819"/>
      <c r="B125" s="1819"/>
      <c r="C125" s="1819"/>
      <c r="D125" s="1819"/>
      <c r="E125" s="2210"/>
      <c r="F125" s="2211"/>
      <c r="G125" s="2211"/>
      <c r="H125" s="2212"/>
      <c r="I125" s="1826"/>
      <c r="J125" s="1826"/>
      <c r="K125" s="1827"/>
      <c r="L125" s="1819"/>
      <c r="M125" s="1819"/>
      <c r="N125" s="1819"/>
      <c r="O125" s="1819"/>
      <c r="P125" s="1819"/>
    </row>
  </sheetData>
  <mergeCells count="144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C14:G14"/>
    <mergeCell ref="C15:O15"/>
    <mergeCell ref="A17:A20"/>
    <mergeCell ref="B17:B20"/>
    <mergeCell ref="C17:C20"/>
    <mergeCell ref="E17:E20"/>
    <mergeCell ref="F17:F20"/>
    <mergeCell ref="G17:G20"/>
    <mergeCell ref="C10:O10"/>
    <mergeCell ref="A12:A13"/>
    <mergeCell ref="B12:B13"/>
    <mergeCell ref="C12:C13"/>
    <mergeCell ref="E12:E13"/>
    <mergeCell ref="F12:F13"/>
    <mergeCell ref="G12:G13"/>
    <mergeCell ref="C21:G21"/>
    <mergeCell ref="D22:P22"/>
    <mergeCell ref="A24:A27"/>
    <mergeCell ref="B24:B27"/>
    <mergeCell ref="C24:C27"/>
    <mergeCell ref="D24:D27"/>
    <mergeCell ref="E24:E27"/>
    <mergeCell ref="F24:F27"/>
    <mergeCell ref="G24:G27"/>
    <mergeCell ref="G36:G37"/>
    <mergeCell ref="A38:A39"/>
    <mergeCell ref="B38:B39"/>
    <mergeCell ref="C38:C39"/>
    <mergeCell ref="E38:E39"/>
    <mergeCell ref="F38:F39"/>
    <mergeCell ref="G38:G39"/>
    <mergeCell ref="C28:G28"/>
    <mergeCell ref="C29:G29"/>
    <mergeCell ref="B31:K31"/>
    <mergeCell ref="B32:K32"/>
    <mergeCell ref="C33:O33"/>
    <mergeCell ref="A36:A37"/>
    <mergeCell ref="B36:B37"/>
    <mergeCell ref="C36:C37"/>
    <mergeCell ref="E36:E37"/>
    <mergeCell ref="F36:F37"/>
    <mergeCell ref="A47:A49"/>
    <mergeCell ref="B47:B49"/>
    <mergeCell ref="C47:C49"/>
    <mergeCell ref="E47:E49"/>
    <mergeCell ref="F47:F49"/>
    <mergeCell ref="G47:G49"/>
    <mergeCell ref="C40:G40"/>
    <mergeCell ref="C41:O41"/>
    <mergeCell ref="A44:A46"/>
    <mergeCell ref="B44:B46"/>
    <mergeCell ref="C44:C46"/>
    <mergeCell ref="E44:E46"/>
    <mergeCell ref="F44:F46"/>
    <mergeCell ref="G44:G46"/>
    <mergeCell ref="B50:B53"/>
    <mergeCell ref="C50:C53"/>
    <mergeCell ref="E50:E53"/>
    <mergeCell ref="F50:F53"/>
    <mergeCell ref="G50:G53"/>
    <mergeCell ref="A54:A56"/>
    <mergeCell ref="B54:B56"/>
    <mergeCell ref="C54:C56"/>
    <mergeCell ref="D54:D56"/>
    <mergeCell ref="E54:E56"/>
    <mergeCell ref="A66:A70"/>
    <mergeCell ref="B66:B70"/>
    <mergeCell ref="C66:C70"/>
    <mergeCell ref="E66:E70"/>
    <mergeCell ref="F66:F70"/>
    <mergeCell ref="G66:G70"/>
    <mergeCell ref="F54:F56"/>
    <mergeCell ref="G54:G56"/>
    <mergeCell ref="C57:G57"/>
    <mergeCell ref="C58:O58"/>
    <mergeCell ref="A61:A65"/>
    <mergeCell ref="B61:B65"/>
    <mergeCell ref="C61:C65"/>
    <mergeCell ref="E61:E65"/>
    <mergeCell ref="F61:F65"/>
    <mergeCell ref="G61:G65"/>
    <mergeCell ref="A80:A82"/>
    <mergeCell ref="B80:B82"/>
    <mergeCell ref="C80:C82"/>
    <mergeCell ref="E80:E82"/>
    <mergeCell ref="F80:F82"/>
    <mergeCell ref="G80:G82"/>
    <mergeCell ref="C71:G71"/>
    <mergeCell ref="C72:O72"/>
    <mergeCell ref="A74:A79"/>
    <mergeCell ref="B74:B79"/>
    <mergeCell ref="C74:C79"/>
    <mergeCell ref="E74:E79"/>
    <mergeCell ref="F74:F79"/>
    <mergeCell ref="G74:G79"/>
    <mergeCell ref="L91:P91"/>
    <mergeCell ref="E107:K107"/>
    <mergeCell ref="E109:H109"/>
    <mergeCell ref="C83:G83"/>
    <mergeCell ref="C84:O84"/>
    <mergeCell ref="A86:A88"/>
    <mergeCell ref="B86:B88"/>
    <mergeCell ref="C86:C88"/>
    <mergeCell ref="E86:E88"/>
    <mergeCell ref="F86:F88"/>
    <mergeCell ref="G86:G88"/>
    <mergeCell ref="E110:H110"/>
    <mergeCell ref="E112:H112"/>
    <mergeCell ref="E113:H113"/>
    <mergeCell ref="E114:H114"/>
    <mergeCell ref="E115:H115"/>
    <mergeCell ref="E117:H117"/>
    <mergeCell ref="C89:G89"/>
    <mergeCell ref="C90:G90"/>
    <mergeCell ref="A91:H91"/>
    <mergeCell ref="E125:H125"/>
    <mergeCell ref="E116:H116"/>
    <mergeCell ref="E121:H121"/>
    <mergeCell ref="E111:H111"/>
    <mergeCell ref="E118:H118"/>
    <mergeCell ref="E119:H119"/>
    <mergeCell ref="E120:H120"/>
    <mergeCell ref="E122:H122"/>
    <mergeCell ref="E123:H123"/>
    <mergeCell ref="E124:H124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8C84-2B19-4595-B85F-1B13044650A5}">
  <sheetPr>
    <pageSetUpPr fitToPage="1"/>
  </sheetPr>
  <dimension ref="A1:P82"/>
  <sheetViews>
    <sheetView workbookViewId="0">
      <selection activeCell="E58" sqref="E58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5546875" customWidth="1"/>
    <col min="16" max="16" width="8.44140625" customWidth="1"/>
  </cols>
  <sheetData>
    <row r="1" spans="1:16" ht="50.4" customHeight="1" x14ac:dyDescent="0.25">
      <c r="L1" s="2093" t="s">
        <v>661</v>
      </c>
      <c r="M1" s="2093"/>
      <c r="N1" s="2093"/>
      <c r="O1" s="2093"/>
      <c r="P1" s="209"/>
    </row>
    <row r="2" spans="1:16" x14ac:dyDescent="0.25">
      <c r="A2" s="1631"/>
      <c r="B2" s="1631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</row>
    <row r="3" spans="1:16" ht="13.8" customHeight="1" x14ac:dyDescent="0.25">
      <c r="A3" s="2255" t="s">
        <v>668</v>
      </c>
      <c r="B3" s="2255"/>
      <c r="C3" s="2255"/>
      <c r="D3" s="2255"/>
      <c r="E3" s="2255"/>
      <c r="F3" s="2255"/>
      <c r="G3" s="2255"/>
      <c r="H3" s="2255"/>
      <c r="I3" s="2255"/>
      <c r="J3" s="2255"/>
      <c r="K3" s="2255"/>
      <c r="L3" s="2255"/>
      <c r="M3" s="2255"/>
      <c r="N3" s="2255"/>
      <c r="O3" s="589"/>
      <c r="P3" s="589"/>
    </row>
    <row r="4" spans="1:16" ht="13.8" x14ac:dyDescent="0.25">
      <c r="A4" s="2114" t="s">
        <v>35</v>
      </c>
      <c r="B4" s="2114"/>
      <c r="C4" s="2114"/>
      <c r="D4" s="2114"/>
      <c r="E4" s="2114"/>
      <c r="F4" s="2114"/>
      <c r="G4" s="2114"/>
      <c r="H4" s="2114"/>
      <c r="I4" s="2114"/>
      <c r="J4" s="2114"/>
      <c r="K4" s="2114"/>
      <c r="L4" s="2114"/>
      <c r="M4" s="2114"/>
      <c r="N4" s="2114"/>
      <c r="O4" s="2114"/>
      <c r="P4" s="2114"/>
    </row>
    <row r="5" spans="1:16" ht="16.2" thickBot="1" x14ac:dyDescent="0.3">
      <c r="A5" s="662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15"/>
      <c r="M5" s="662"/>
      <c r="N5" s="16"/>
      <c r="O5" s="2331" t="s">
        <v>294</v>
      </c>
      <c r="P5" s="2331"/>
    </row>
    <row r="6" spans="1:16" ht="14.4" customHeight="1" thickBot="1" x14ac:dyDescent="0.3">
      <c r="A6" s="2108" t="s">
        <v>0</v>
      </c>
      <c r="B6" s="2108" t="s">
        <v>1</v>
      </c>
      <c r="C6" s="2111" t="s">
        <v>2</v>
      </c>
      <c r="D6" s="2108" t="s">
        <v>32</v>
      </c>
      <c r="E6" s="2201" t="s">
        <v>54</v>
      </c>
      <c r="F6" s="2105" t="s">
        <v>3</v>
      </c>
      <c r="G6" s="2111" t="s">
        <v>4</v>
      </c>
      <c r="H6" s="2105" t="s">
        <v>5</v>
      </c>
      <c r="I6" s="2152" t="s">
        <v>523</v>
      </c>
      <c r="J6" s="2105" t="s">
        <v>76</v>
      </c>
      <c r="K6" s="2105" t="s">
        <v>524</v>
      </c>
      <c r="L6" s="2115" t="s">
        <v>11</v>
      </c>
      <c r="M6" s="2116"/>
      <c r="N6" s="2116"/>
      <c r="O6" s="2116"/>
      <c r="P6" s="2117"/>
    </row>
    <row r="7" spans="1:16" ht="13.8" x14ac:dyDescent="0.25">
      <c r="A7" s="2109"/>
      <c r="B7" s="2109"/>
      <c r="C7" s="2112"/>
      <c r="D7" s="2109"/>
      <c r="E7" s="2202"/>
      <c r="F7" s="2106"/>
      <c r="G7" s="2112"/>
      <c r="H7" s="2106"/>
      <c r="I7" s="2153"/>
      <c r="J7" s="2106"/>
      <c r="K7" s="2106"/>
      <c r="L7" s="2118" t="s">
        <v>37</v>
      </c>
      <c r="M7" s="2125" t="s">
        <v>36</v>
      </c>
      <c r="N7" s="2159" t="s">
        <v>38</v>
      </c>
      <c r="O7" s="2159"/>
      <c r="P7" s="2160"/>
    </row>
    <row r="8" spans="1:16" ht="141" customHeight="1" thickBot="1" x14ac:dyDescent="0.3">
      <c r="A8" s="2110"/>
      <c r="B8" s="2110"/>
      <c r="C8" s="2113"/>
      <c r="D8" s="2110"/>
      <c r="E8" s="2203"/>
      <c r="F8" s="2107"/>
      <c r="G8" s="2113"/>
      <c r="H8" s="2107"/>
      <c r="I8" s="2154"/>
      <c r="J8" s="2107"/>
      <c r="K8" s="2107"/>
      <c r="L8" s="2119"/>
      <c r="M8" s="2126"/>
      <c r="N8" s="23" t="s">
        <v>525</v>
      </c>
      <c r="O8" s="23" t="s">
        <v>52</v>
      </c>
      <c r="P8" s="24" t="s">
        <v>526</v>
      </c>
    </row>
    <row r="9" spans="1:16" ht="14.4" thickBot="1" x14ac:dyDescent="0.3">
      <c r="A9" s="868" t="s">
        <v>6</v>
      </c>
      <c r="B9" s="1632"/>
      <c r="C9" s="25" t="s">
        <v>290</v>
      </c>
      <c r="D9" s="26"/>
      <c r="E9" s="698"/>
      <c r="F9" s="26"/>
      <c r="G9" s="26"/>
      <c r="H9" s="26"/>
      <c r="I9" s="869"/>
      <c r="J9" s="870"/>
      <c r="K9" s="869"/>
      <c r="L9" s="1633"/>
      <c r="M9" s="1633"/>
      <c r="N9" s="869"/>
      <c r="O9" s="870"/>
      <c r="P9" s="1634"/>
    </row>
    <row r="10" spans="1:16" ht="48.6" thickBot="1" x14ac:dyDescent="0.3">
      <c r="A10" s="1635"/>
      <c r="B10" s="1636"/>
      <c r="C10" s="91"/>
      <c r="D10" s="91"/>
      <c r="E10" s="92"/>
      <c r="F10" s="91"/>
      <c r="G10" s="91"/>
      <c r="H10" s="91"/>
      <c r="I10" s="871"/>
      <c r="J10" s="871"/>
      <c r="K10" s="871"/>
      <c r="L10" s="200" t="s">
        <v>289</v>
      </c>
      <c r="M10" s="1637" t="s">
        <v>288</v>
      </c>
      <c r="N10" s="1638" t="s">
        <v>287</v>
      </c>
      <c r="O10" s="1638" t="s">
        <v>287</v>
      </c>
      <c r="P10" s="1639" t="s">
        <v>287</v>
      </c>
    </row>
    <row r="11" spans="1:16" ht="21.6" customHeight="1" thickBot="1" x14ac:dyDescent="0.3">
      <c r="A11" s="688" t="s">
        <v>6</v>
      </c>
      <c r="B11" s="688" t="s">
        <v>6</v>
      </c>
      <c r="C11" s="2328" t="s">
        <v>669</v>
      </c>
      <c r="D11" s="2329"/>
      <c r="E11" s="2329"/>
      <c r="F11" s="2329"/>
      <c r="G11" s="2329"/>
      <c r="H11" s="2329"/>
      <c r="I11" s="2329"/>
      <c r="J11" s="2329"/>
      <c r="K11" s="2329"/>
      <c r="L11" s="2329"/>
      <c r="M11" s="2329"/>
      <c r="N11" s="2329"/>
      <c r="O11" s="2329"/>
      <c r="P11" s="1640"/>
    </row>
    <row r="12" spans="1:16" ht="19.2" customHeight="1" x14ac:dyDescent="0.25">
      <c r="A12" s="2287" t="s">
        <v>6</v>
      </c>
      <c r="B12" s="2290" t="s">
        <v>6</v>
      </c>
      <c r="C12" s="2293" t="s">
        <v>6</v>
      </c>
      <c r="D12" s="689"/>
      <c r="E12" s="2325" t="s">
        <v>670</v>
      </c>
      <c r="F12" s="2253" t="s">
        <v>62</v>
      </c>
      <c r="G12" s="2299" t="s">
        <v>511</v>
      </c>
      <c r="H12" s="1641" t="s">
        <v>79</v>
      </c>
      <c r="I12" s="700">
        <v>5</v>
      </c>
      <c r="J12" s="700">
        <v>5</v>
      </c>
      <c r="K12" s="1642">
        <v>5</v>
      </c>
      <c r="L12" s="1643" t="s">
        <v>671</v>
      </c>
      <c r="M12" s="695" t="s">
        <v>262</v>
      </c>
      <c r="N12" s="686">
        <v>5</v>
      </c>
      <c r="O12" s="686">
        <v>5</v>
      </c>
      <c r="P12" s="684">
        <v>5</v>
      </c>
    </row>
    <row r="13" spans="1:16" ht="16.2" customHeight="1" x14ac:dyDescent="0.25">
      <c r="A13" s="2288"/>
      <c r="B13" s="2291"/>
      <c r="C13" s="2294"/>
      <c r="D13" s="690"/>
      <c r="E13" s="2326"/>
      <c r="F13" s="2230"/>
      <c r="G13" s="2300"/>
      <c r="H13" s="1644"/>
      <c r="I13" s="108"/>
      <c r="J13" s="108"/>
      <c r="K13" s="1645"/>
      <c r="L13" s="1646" t="s">
        <v>672</v>
      </c>
      <c r="M13" s="619" t="s">
        <v>262</v>
      </c>
      <c r="N13" s="687">
        <v>15</v>
      </c>
      <c r="O13" s="687">
        <v>15</v>
      </c>
      <c r="P13" s="685">
        <v>15</v>
      </c>
    </row>
    <row r="14" spans="1:16" ht="36" customHeight="1" thickBot="1" x14ac:dyDescent="0.3">
      <c r="A14" s="2289"/>
      <c r="B14" s="2292"/>
      <c r="C14" s="2295"/>
      <c r="D14" s="884"/>
      <c r="E14" s="2330"/>
      <c r="F14" s="2254"/>
      <c r="G14" s="2301"/>
      <c r="H14" s="701" t="s">
        <v>7</v>
      </c>
      <c r="I14" s="702">
        <f>SUM(I12:I12)</f>
        <v>5</v>
      </c>
      <c r="J14" s="702">
        <f>SUM(J12:J12)</f>
        <v>5</v>
      </c>
      <c r="K14" s="702">
        <f>SUM(K12:K12)</f>
        <v>5</v>
      </c>
      <c r="L14" s="1647"/>
      <c r="M14" s="885"/>
      <c r="N14" s="1648"/>
      <c r="O14" s="1648"/>
      <c r="P14" s="703"/>
    </row>
    <row r="15" spans="1:16" ht="13.2" customHeight="1" x14ac:dyDescent="0.25">
      <c r="A15" s="2287" t="s">
        <v>6</v>
      </c>
      <c r="B15" s="2290" t="s">
        <v>6</v>
      </c>
      <c r="C15" s="2293" t="s">
        <v>8</v>
      </c>
      <c r="D15" s="689"/>
      <c r="E15" s="2325" t="s">
        <v>673</v>
      </c>
      <c r="F15" s="2253" t="s">
        <v>62</v>
      </c>
      <c r="G15" s="2299" t="s">
        <v>511</v>
      </c>
      <c r="H15" s="1641" t="s">
        <v>79</v>
      </c>
      <c r="I15" s="700">
        <v>4</v>
      </c>
      <c r="J15" s="700">
        <v>4</v>
      </c>
      <c r="K15" s="1642">
        <v>4</v>
      </c>
      <c r="L15" s="1643" t="s">
        <v>671</v>
      </c>
      <c r="M15" s="695" t="s">
        <v>262</v>
      </c>
      <c r="N15" s="686">
        <v>10</v>
      </c>
      <c r="O15" s="686">
        <v>10</v>
      </c>
      <c r="P15" s="684">
        <v>10</v>
      </c>
    </row>
    <row r="16" spans="1:16" ht="36" customHeight="1" x14ac:dyDescent="0.25">
      <c r="A16" s="2288"/>
      <c r="B16" s="2291"/>
      <c r="C16" s="2294"/>
      <c r="D16" s="690"/>
      <c r="E16" s="2326"/>
      <c r="F16" s="2230"/>
      <c r="G16" s="2300"/>
      <c r="H16" s="2044" t="s">
        <v>57</v>
      </c>
      <c r="I16" s="1650">
        <v>0</v>
      </c>
      <c r="J16" s="1626"/>
      <c r="K16" s="1651"/>
      <c r="L16" s="1646" t="s">
        <v>672</v>
      </c>
      <c r="M16" s="619" t="s">
        <v>262</v>
      </c>
      <c r="N16" s="687">
        <v>3</v>
      </c>
      <c r="O16" s="687">
        <v>3</v>
      </c>
      <c r="P16" s="685">
        <v>2</v>
      </c>
    </row>
    <row r="17" spans="1:16" ht="51" customHeight="1" thickBot="1" x14ac:dyDescent="0.3">
      <c r="A17" s="2289"/>
      <c r="B17" s="2292"/>
      <c r="C17" s="2295"/>
      <c r="D17" s="884"/>
      <c r="E17" s="2327"/>
      <c r="F17" s="2254"/>
      <c r="G17" s="2301"/>
      <c r="H17" s="701" t="s">
        <v>7</v>
      </c>
      <c r="I17" s="702">
        <f>SUM(I15:I16)</f>
        <v>4</v>
      </c>
      <c r="J17" s="702">
        <f t="shared" ref="J17:K17" si="0">SUM(J15:J16)</f>
        <v>4</v>
      </c>
      <c r="K17" s="702">
        <f t="shared" si="0"/>
        <v>4</v>
      </c>
      <c r="L17" s="17"/>
      <c r="M17" s="885"/>
      <c r="N17" s="1628"/>
      <c r="O17" s="697"/>
      <c r="P17" s="1624"/>
    </row>
    <row r="18" spans="1:16" ht="13.2" customHeight="1" x14ac:dyDescent="0.25">
      <c r="A18" s="2287" t="s">
        <v>6</v>
      </c>
      <c r="B18" s="2290" t="s">
        <v>6</v>
      </c>
      <c r="C18" s="2293" t="s">
        <v>49</v>
      </c>
      <c r="D18" s="689"/>
      <c r="E18" s="2325" t="s">
        <v>674</v>
      </c>
      <c r="F18" s="2253" t="s">
        <v>62</v>
      </c>
      <c r="G18" s="2299" t="s">
        <v>511</v>
      </c>
      <c r="H18" s="1641" t="s">
        <v>79</v>
      </c>
      <c r="I18" s="700">
        <v>0</v>
      </c>
      <c r="J18" s="700"/>
      <c r="K18" s="1642"/>
      <c r="L18" s="2321" t="s">
        <v>675</v>
      </c>
      <c r="M18" s="695" t="s">
        <v>262</v>
      </c>
      <c r="N18" s="686">
        <v>1</v>
      </c>
      <c r="O18" s="686"/>
      <c r="P18" s="684"/>
    </row>
    <row r="19" spans="1:16" x14ac:dyDescent="0.25">
      <c r="A19" s="2288"/>
      <c r="B19" s="2291"/>
      <c r="C19" s="2294"/>
      <c r="D19" s="690"/>
      <c r="E19" s="2326"/>
      <c r="F19" s="2230"/>
      <c r="G19" s="2300"/>
      <c r="H19" s="1649" t="s">
        <v>57</v>
      </c>
      <c r="I19" s="1626">
        <v>10.9</v>
      </c>
      <c r="J19" s="1626"/>
      <c r="K19" s="1651"/>
      <c r="L19" s="2322"/>
      <c r="M19" s="696"/>
      <c r="N19" s="697"/>
      <c r="O19" s="697"/>
      <c r="P19" s="1624"/>
    </row>
    <row r="20" spans="1:16" ht="27.6" customHeight="1" thickBot="1" x14ac:dyDescent="0.3">
      <c r="A20" s="2289"/>
      <c r="B20" s="2292"/>
      <c r="C20" s="2295"/>
      <c r="D20" s="884"/>
      <c r="E20" s="2327"/>
      <c r="F20" s="2254"/>
      <c r="G20" s="2301"/>
      <c r="H20" s="701" t="s">
        <v>7</v>
      </c>
      <c r="I20" s="702">
        <f>SUM(I18:I19)</f>
        <v>10.9</v>
      </c>
      <c r="J20" s="702">
        <f>SUM(J18:J18)</f>
        <v>0</v>
      </c>
      <c r="K20" s="702">
        <f>SUM(K18:K18)</f>
        <v>0</v>
      </c>
      <c r="L20" s="1652"/>
      <c r="M20" s="885"/>
      <c r="N20" s="1648"/>
      <c r="O20" s="1648"/>
      <c r="P20" s="703"/>
    </row>
    <row r="21" spans="1:16" ht="17.399999999999999" customHeight="1" thickBot="1" x14ac:dyDescent="0.3">
      <c r="A21" s="707" t="s">
        <v>6</v>
      </c>
      <c r="B21" s="708" t="s">
        <v>6</v>
      </c>
      <c r="C21" s="2323" t="s">
        <v>31</v>
      </c>
      <c r="D21" s="2323"/>
      <c r="E21" s="2323"/>
      <c r="F21" s="2323"/>
      <c r="G21" s="2324"/>
      <c r="H21" s="692" t="s">
        <v>7</v>
      </c>
      <c r="I21" s="620">
        <f>I14+I17+I20</f>
        <v>19.899999999999999</v>
      </c>
      <c r="J21" s="620">
        <f>J14+J17+J20</f>
        <v>9</v>
      </c>
      <c r="K21" s="620">
        <f>K14+K17+K20</f>
        <v>9</v>
      </c>
      <c r="L21" s="621"/>
      <c r="M21" s="621"/>
      <c r="N21" s="621"/>
      <c r="O21" s="621"/>
      <c r="P21" s="622"/>
    </row>
    <row r="22" spans="1:16" ht="27" thickBot="1" x14ac:dyDescent="0.3">
      <c r="A22" s="623" t="s">
        <v>6</v>
      </c>
      <c r="B22" s="688" t="s">
        <v>8</v>
      </c>
      <c r="C22" s="1653" t="s">
        <v>676</v>
      </c>
      <c r="D22" s="667"/>
      <c r="E22" s="667"/>
      <c r="F22" s="667"/>
      <c r="G22" s="667"/>
      <c r="H22" s="667"/>
      <c r="I22" s="667"/>
      <c r="J22" s="667"/>
      <c r="K22" s="667"/>
      <c r="L22" s="1654" t="s">
        <v>677</v>
      </c>
      <c r="M22" s="676" t="s">
        <v>247</v>
      </c>
      <c r="N22" s="675">
        <v>10</v>
      </c>
      <c r="O22" s="675">
        <v>10</v>
      </c>
      <c r="P22" s="1655">
        <v>10</v>
      </c>
    </row>
    <row r="23" spans="1:16" ht="13.2" customHeight="1" x14ac:dyDescent="0.25">
      <c r="A23" s="2287" t="s">
        <v>6</v>
      </c>
      <c r="B23" s="2290" t="s">
        <v>8</v>
      </c>
      <c r="C23" s="2293" t="s">
        <v>6</v>
      </c>
      <c r="D23" s="689"/>
      <c r="E23" s="2100" t="s">
        <v>678</v>
      </c>
      <c r="F23" s="2253" t="s">
        <v>62</v>
      </c>
      <c r="G23" s="2299" t="s">
        <v>511</v>
      </c>
      <c r="H23" s="1641" t="s">
        <v>79</v>
      </c>
      <c r="I23" s="700">
        <v>115</v>
      </c>
      <c r="J23" s="700">
        <v>120</v>
      </c>
      <c r="K23" s="1642">
        <v>120</v>
      </c>
      <c r="L23" s="1004" t="s">
        <v>679</v>
      </c>
      <c r="M23" s="695" t="s">
        <v>262</v>
      </c>
      <c r="N23" s="686">
        <v>15</v>
      </c>
      <c r="O23" s="686">
        <v>10</v>
      </c>
      <c r="P23" s="684">
        <v>10</v>
      </c>
    </row>
    <row r="24" spans="1:16" x14ac:dyDescent="0.25">
      <c r="A24" s="2288"/>
      <c r="B24" s="2291"/>
      <c r="C24" s="2294"/>
      <c r="D24" s="690"/>
      <c r="E24" s="2131"/>
      <c r="F24" s="2230"/>
      <c r="G24" s="2300"/>
      <c r="H24" s="1649" t="s">
        <v>57</v>
      </c>
      <c r="I24" s="1626">
        <v>200</v>
      </c>
      <c r="J24" s="1626"/>
      <c r="K24" s="1651"/>
      <c r="L24" s="1629"/>
      <c r="M24" s="696"/>
      <c r="N24" s="697"/>
      <c r="O24" s="697"/>
      <c r="P24" s="1624"/>
    </row>
    <row r="25" spans="1:16" ht="34.200000000000003" customHeight="1" thickBot="1" x14ac:dyDescent="0.3">
      <c r="A25" s="2289"/>
      <c r="B25" s="2292"/>
      <c r="C25" s="2295"/>
      <c r="D25" s="884"/>
      <c r="E25" s="2101"/>
      <c r="F25" s="2254"/>
      <c r="G25" s="2301"/>
      <c r="H25" s="701" t="s">
        <v>7</v>
      </c>
      <c r="I25" s="702">
        <f>SUM(I23:I24)</f>
        <v>315</v>
      </c>
      <c r="J25" s="702">
        <f>SUM(J23:J23)</f>
        <v>120</v>
      </c>
      <c r="K25" s="702">
        <f>SUM(K23:K23)</f>
        <v>120</v>
      </c>
      <c r="L25" s="1032"/>
      <c r="M25" s="885"/>
      <c r="N25" s="1648"/>
      <c r="O25" s="1648"/>
      <c r="P25" s="703"/>
    </row>
    <row r="26" spans="1:16" ht="13.2" customHeight="1" x14ac:dyDescent="0.25">
      <c r="A26" s="2287" t="s">
        <v>6</v>
      </c>
      <c r="B26" s="2290" t="s">
        <v>8</v>
      </c>
      <c r="C26" s="2293" t="s">
        <v>8</v>
      </c>
      <c r="D26" s="689"/>
      <c r="E26" s="2100" t="s">
        <v>680</v>
      </c>
      <c r="F26" s="2253" t="s">
        <v>62</v>
      </c>
      <c r="G26" s="2299" t="s">
        <v>511</v>
      </c>
      <c r="H26" s="1641" t="s">
        <v>79</v>
      </c>
      <c r="I26" s="700">
        <v>30</v>
      </c>
      <c r="J26" s="700">
        <v>30</v>
      </c>
      <c r="K26" s="1642">
        <v>30</v>
      </c>
      <c r="L26" s="2314" t="s">
        <v>681</v>
      </c>
      <c r="M26" s="1656"/>
      <c r="N26" s="686" t="s">
        <v>66</v>
      </c>
      <c r="O26" s="686" t="s">
        <v>66</v>
      </c>
      <c r="P26" s="684" t="s">
        <v>66</v>
      </c>
    </row>
    <row r="27" spans="1:16" ht="39.6" customHeight="1" thickBot="1" x14ac:dyDescent="0.3">
      <c r="A27" s="2289"/>
      <c r="B27" s="2292"/>
      <c r="C27" s="2295"/>
      <c r="D27" s="884"/>
      <c r="E27" s="2298"/>
      <c r="F27" s="2254"/>
      <c r="G27" s="2301"/>
      <c r="H27" s="701" t="s">
        <v>7</v>
      </c>
      <c r="I27" s="702">
        <f>SUM(I26:I26)</f>
        <v>30</v>
      </c>
      <c r="J27" s="702">
        <f>SUM(J26:J26)</f>
        <v>30</v>
      </c>
      <c r="K27" s="702">
        <f>SUM(K26:K26)</f>
        <v>30</v>
      </c>
      <c r="L27" s="2316"/>
      <c r="M27" s="1657"/>
      <c r="N27" s="1648"/>
      <c r="O27" s="1648"/>
      <c r="P27" s="703"/>
    </row>
    <row r="28" spans="1:16" ht="13.2" customHeight="1" x14ac:dyDescent="0.25">
      <c r="A28" s="2287" t="s">
        <v>6</v>
      </c>
      <c r="B28" s="2290" t="s">
        <v>8</v>
      </c>
      <c r="C28" s="2293" t="s">
        <v>49</v>
      </c>
      <c r="D28" s="1621"/>
      <c r="E28" s="2309" t="s">
        <v>682</v>
      </c>
      <c r="F28" s="2253" t="s">
        <v>62</v>
      </c>
      <c r="G28" s="2299" t="s">
        <v>511</v>
      </c>
      <c r="H28" s="1641" t="s">
        <v>79</v>
      </c>
      <c r="I28" s="700">
        <v>30</v>
      </c>
      <c r="J28" s="700">
        <v>30</v>
      </c>
      <c r="K28" s="1642">
        <v>30</v>
      </c>
      <c r="L28" s="2314" t="s">
        <v>683</v>
      </c>
      <c r="M28" s="1656" t="s">
        <v>262</v>
      </c>
      <c r="N28" s="686">
        <v>6</v>
      </c>
      <c r="O28" s="686">
        <v>5</v>
      </c>
      <c r="P28" s="684">
        <v>5</v>
      </c>
    </row>
    <row r="29" spans="1:16" x14ac:dyDescent="0.25">
      <c r="A29" s="2288"/>
      <c r="B29" s="2291"/>
      <c r="C29" s="2294"/>
      <c r="D29" s="1622"/>
      <c r="E29" s="2320"/>
      <c r="F29" s="2230"/>
      <c r="G29" s="2300"/>
      <c r="H29" s="1649" t="s">
        <v>57</v>
      </c>
      <c r="I29" s="1626">
        <v>46</v>
      </c>
      <c r="J29" s="1626"/>
      <c r="K29" s="1651"/>
      <c r="L29" s="2315"/>
      <c r="M29" s="1658"/>
      <c r="N29" s="697"/>
      <c r="O29" s="697"/>
      <c r="P29" s="1624"/>
    </row>
    <row r="30" spans="1:16" ht="34.200000000000003" customHeight="1" thickBot="1" x14ac:dyDescent="0.3">
      <c r="A30" s="2289"/>
      <c r="B30" s="2292"/>
      <c r="C30" s="2295"/>
      <c r="D30" s="99"/>
      <c r="E30" s="2310"/>
      <c r="F30" s="2254"/>
      <c r="G30" s="2301"/>
      <c r="H30" s="701" t="s">
        <v>7</v>
      </c>
      <c r="I30" s="702">
        <f>SUM(I28:I29)</f>
        <v>76</v>
      </c>
      <c r="J30" s="702">
        <f t="shared" ref="J30:K30" si="1">SUM(J28:J29)</f>
        <v>30</v>
      </c>
      <c r="K30" s="702">
        <f t="shared" si="1"/>
        <v>30</v>
      </c>
      <c r="L30" s="2316"/>
      <c r="M30" s="1657"/>
      <c r="N30" s="1648"/>
      <c r="O30" s="1648"/>
      <c r="P30" s="703"/>
    </row>
    <row r="31" spans="1:16" ht="13.2" customHeight="1" x14ac:dyDescent="0.25">
      <c r="A31" s="2287" t="s">
        <v>6</v>
      </c>
      <c r="B31" s="2290" t="s">
        <v>8</v>
      </c>
      <c r="C31" s="2293" t="s">
        <v>50</v>
      </c>
      <c r="D31" s="1621"/>
      <c r="E31" s="2317" t="s">
        <v>885</v>
      </c>
      <c r="F31" s="2253" t="s">
        <v>62</v>
      </c>
      <c r="G31" s="2299" t="s">
        <v>511</v>
      </c>
      <c r="H31" s="1641" t="s">
        <v>79</v>
      </c>
      <c r="I31" s="700">
        <v>65</v>
      </c>
      <c r="J31" s="700">
        <v>72</v>
      </c>
      <c r="K31" s="1642">
        <v>72</v>
      </c>
      <c r="L31" s="1659" t="s">
        <v>684</v>
      </c>
      <c r="M31" s="1656" t="s">
        <v>262</v>
      </c>
      <c r="N31" s="686">
        <v>4</v>
      </c>
      <c r="O31" s="686">
        <v>5</v>
      </c>
      <c r="P31" s="684">
        <v>4</v>
      </c>
    </row>
    <row r="32" spans="1:16" x14ac:dyDescent="0.25">
      <c r="A32" s="2288"/>
      <c r="B32" s="2291"/>
      <c r="C32" s="2294"/>
      <c r="D32" s="1622"/>
      <c r="E32" s="2318"/>
      <c r="F32" s="2230"/>
      <c r="G32" s="2300"/>
      <c r="H32" s="2044" t="s">
        <v>57</v>
      </c>
      <c r="I32" s="1650">
        <v>36.4</v>
      </c>
      <c r="J32" s="1626"/>
      <c r="K32" s="1651"/>
      <c r="L32" s="1623"/>
      <c r="M32" s="1658"/>
      <c r="N32" s="697"/>
      <c r="O32" s="697"/>
      <c r="P32" s="1624"/>
    </row>
    <row r="33" spans="1:16" ht="37.200000000000003" customHeight="1" thickBot="1" x14ac:dyDescent="0.3">
      <c r="A33" s="2289"/>
      <c r="B33" s="2292"/>
      <c r="C33" s="2295"/>
      <c r="D33" s="99"/>
      <c r="E33" s="2319"/>
      <c r="F33" s="2254"/>
      <c r="G33" s="2301"/>
      <c r="H33" s="701" t="s">
        <v>7</v>
      </c>
      <c r="I33" s="702">
        <f>SUM(I31:I32)</f>
        <v>101.4</v>
      </c>
      <c r="J33" s="702">
        <f>SUM(J31:J31)</f>
        <v>72</v>
      </c>
      <c r="K33" s="702">
        <f>SUM(K31:K31)</f>
        <v>72</v>
      </c>
      <c r="L33" s="1660"/>
      <c r="M33" s="1657"/>
      <c r="N33" s="1648"/>
      <c r="O33" s="1648"/>
      <c r="P33" s="703"/>
    </row>
    <row r="34" spans="1:16" ht="13.2" customHeight="1" x14ac:dyDescent="0.25">
      <c r="A34" s="2287" t="s">
        <v>6</v>
      </c>
      <c r="B34" s="2290" t="s">
        <v>8</v>
      </c>
      <c r="C34" s="2293" t="s">
        <v>53</v>
      </c>
      <c r="D34" s="1621"/>
      <c r="E34" s="2317" t="s">
        <v>685</v>
      </c>
      <c r="F34" s="2253" t="s">
        <v>62</v>
      </c>
      <c r="G34" s="2299" t="s">
        <v>511</v>
      </c>
      <c r="H34" s="1641" t="s">
        <v>79</v>
      </c>
      <c r="I34" s="700">
        <v>11</v>
      </c>
      <c r="J34" s="700">
        <v>4</v>
      </c>
      <c r="K34" s="1642">
        <v>4</v>
      </c>
      <c r="L34" s="2314" t="s">
        <v>686</v>
      </c>
      <c r="M34" s="1656"/>
      <c r="N34" s="686"/>
      <c r="O34" s="686"/>
      <c r="P34" s="684"/>
    </row>
    <row r="35" spans="1:16" x14ac:dyDescent="0.25">
      <c r="A35" s="2288"/>
      <c r="B35" s="2291"/>
      <c r="C35" s="2294"/>
      <c r="D35" s="1622"/>
      <c r="E35" s="2318"/>
      <c r="F35" s="2230"/>
      <c r="G35" s="2300"/>
      <c r="H35" s="2044" t="s">
        <v>57</v>
      </c>
      <c r="I35" s="1650">
        <v>12</v>
      </c>
      <c r="J35" s="1626"/>
      <c r="K35" s="1651"/>
      <c r="L35" s="2315"/>
      <c r="M35" s="1658"/>
      <c r="N35" s="697"/>
      <c r="O35" s="697"/>
      <c r="P35" s="1624"/>
    </row>
    <row r="36" spans="1:16" ht="20.399999999999999" customHeight="1" thickBot="1" x14ac:dyDescent="0.3">
      <c r="A36" s="2289"/>
      <c r="B36" s="2292"/>
      <c r="C36" s="2295"/>
      <c r="D36" s="99"/>
      <c r="E36" s="2319"/>
      <c r="F36" s="2254"/>
      <c r="G36" s="2301"/>
      <c r="H36" s="701" t="s">
        <v>7</v>
      </c>
      <c r="I36" s="702">
        <f>SUM(I34:I35)</f>
        <v>23</v>
      </c>
      <c r="J36" s="702">
        <f>SUM(J34:J34)</f>
        <v>4</v>
      </c>
      <c r="K36" s="702">
        <f>SUM(K34:K34)</f>
        <v>4</v>
      </c>
      <c r="L36" s="2316"/>
      <c r="M36" s="1657"/>
      <c r="N36" s="1648"/>
      <c r="O36" s="1648"/>
      <c r="P36" s="703"/>
    </row>
    <row r="37" spans="1:16" ht="13.2" customHeight="1" x14ac:dyDescent="0.25">
      <c r="A37" s="2287" t="s">
        <v>6</v>
      </c>
      <c r="B37" s="2290" t="s">
        <v>8</v>
      </c>
      <c r="C37" s="2293" t="s">
        <v>58</v>
      </c>
      <c r="D37" s="689"/>
      <c r="E37" s="2100" t="s">
        <v>687</v>
      </c>
      <c r="F37" s="2253" t="s">
        <v>62</v>
      </c>
      <c r="G37" s="2299" t="s">
        <v>511</v>
      </c>
      <c r="H37" s="1641" t="s">
        <v>79</v>
      </c>
      <c r="I37" s="700"/>
      <c r="J37" s="700"/>
      <c r="K37" s="1642"/>
      <c r="L37" s="2302" t="s">
        <v>687</v>
      </c>
      <c r="M37" s="695"/>
      <c r="N37" s="1661"/>
      <c r="O37" s="1661"/>
      <c r="P37" s="1662"/>
    </row>
    <row r="38" spans="1:16" x14ac:dyDescent="0.25">
      <c r="A38" s="2288"/>
      <c r="B38" s="2291"/>
      <c r="C38" s="2294"/>
      <c r="D38" s="690"/>
      <c r="E38" s="2131"/>
      <c r="F38" s="2230"/>
      <c r="G38" s="2300"/>
      <c r="H38" s="1649" t="s">
        <v>57</v>
      </c>
      <c r="I38" s="1626">
        <v>40</v>
      </c>
      <c r="J38" s="1626"/>
      <c r="K38" s="1651"/>
      <c r="L38" s="2303"/>
      <c r="M38" s="619"/>
      <c r="N38" s="1663"/>
      <c r="O38" s="1663"/>
      <c r="P38" s="1664"/>
    </row>
    <row r="39" spans="1:16" ht="39.6" customHeight="1" thickBot="1" x14ac:dyDescent="0.3">
      <c r="A39" s="2289"/>
      <c r="B39" s="2292"/>
      <c r="C39" s="2295"/>
      <c r="D39" s="884"/>
      <c r="E39" s="2101"/>
      <c r="F39" s="2254"/>
      <c r="G39" s="2301"/>
      <c r="H39" s="701" t="s">
        <v>7</v>
      </c>
      <c r="I39" s="702">
        <f>I37+I38</f>
        <v>40</v>
      </c>
      <c r="J39" s="702">
        <f>SUM(J37:J37)</f>
        <v>0</v>
      </c>
      <c r="K39" s="702">
        <f>SUM(K37:K37)</f>
        <v>0</v>
      </c>
      <c r="L39" s="2304"/>
      <c r="M39" s="1665"/>
      <c r="N39" s="1625"/>
      <c r="O39" s="1625"/>
      <c r="P39" s="1666"/>
    </row>
    <row r="40" spans="1:16" x14ac:dyDescent="0.25">
      <c r="A40" s="2287" t="s">
        <v>6</v>
      </c>
      <c r="B40" s="2290" t="s">
        <v>8</v>
      </c>
      <c r="C40" s="2293" t="s">
        <v>59</v>
      </c>
      <c r="D40" s="1621"/>
      <c r="E40" s="2309" t="s">
        <v>688</v>
      </c>
      <c r="F40" s="2253" t="s">
        <v>62</v>
      </c>
      <c r="G40" s="2299" t="s">
        <v>511</v>
      </c>
      <c r="H40" s="1641" t="s">
        <v>48</v>
      </c>
      <c r="I40" s="700">
        <v>0</v>
      </c>
      <c r="J40" s="700"/>
      <c r="K40" s="1642"/>
      <c r="L40" s="1659"/>
      <c r="M40" s="1656"/>
      <c r="N40" s="686"/>
      <c r="O40" s="686"/>
      <c r="P40" s="684"/>
    </row>
    <row r="41" spans="1:16" ht="13.8" thickBot="1" x14ac:dyDescent="0.3">
      <c r="A41" s="2289"/>
      <c r="B41" s="2292"/>
      <c r="C41" s="2295"/>
      <c r="D41" s="99"/>
      <c r="E41" s="2310"/>
      <c r="F41" s="2254"/>
      <c r="G41" s="2301"/>
      <c r="H41" s="701" t="s">
        <v>7</v>
      </c>
      <c r="I41" s="702">
        <v>0</v>
      </c>
      <c r="J41" s="702"/>
      <c r="K41" s="702"/>
      <c r="L41" s="1660" t="s">
        <v>689</v>
      </c>
      <c r="M41" s="1657"/>
      <c r="N41" s="1648"/>
      <c r="O41" s="1648"/>
      <c r="P41" s="703"/>
    </row>
    <row r="42" spans="1:16" ht="26.4" customHeight="1" x14ac:dyDescent="0.25">
      <c r="A42" s="2287" t="s">
        <v>6</v>
      </c>
      <c r="B42" s="2290" t="s">
        <v>8</v>
      </c>
      <c r="C42" s="2293" t="s">
        <v>60</v>
      </c>
      <c r="D42" s="689"/>
      <c r="E42" s="2296" t="s">
        <v>690</v>
      </c>
      <c r="F42" s="2253" t="s">
        <v>62</v>
      </c>
      <c r="G42" s="2299" t="s">
        <v>511</v>
      </c>
      <c r="H42" s="1641" t="s">
        <v>79</v>
      </c>
      <c r="I42" s="700"/>
      <c r="J42" s="700"/>
      <c r="K42" s="1642"/>
      <c r="L42" s="1659" t="s">
        <v>691</v>
      </c>
      <c r="M42" s="1656" t="s">
        <v>262</v>
      </c>
      <c r="N42" s="686"/>
      <c r="O42" s="686"/>
      <c r="P42" s="684"/>
    </row>
    <row r="43" spans="1:16" ht="45.6" customHeight="1" thickBot="1" x14ac:dyDescent="0.3">
      <c r="A43" s="2289"/>
      <c r="B43" s="2292"/>
      <c r="C43" s="2295"/>
      <c r="D43" s="884"/>
      <c r="E43" s="2298"/>
      <c r="F43" s="2254"/>
      <c r="G43" s="2301"/>
      <c r="H43" s="701" t="s">
        <v>7</v>
      </c>
      <c r="I43" s="702">
        <f>SUM(I42:I42)</f>
        <v>0</v>
      </c>
      <c r="J43" s="702">
        <f>SUM(J42:J42)</f>
        <v>0</v>
      </c>
      <c r="K43" s="702">
        <f>SUM(K42:K42)</f>
        <v>0</v>
      </c>
      <c r="L43" s="1660"/>
      <c r="M43" s="1657"/>
      <c r="N43" s="1648"/>
      <c r="O43" s="1648"/>
      <c r="P43" s="703"/>
    </row>
    <row r="44" spans="1:16" ht="39.6" customHeight="1" x14ac:dyDescent="0.25">
      <c r="A44" s="2287" t="s">
        <v>6</v>
      </c>
      <c r="B44" s="2290" t="s">
        <v>8</v>
      </c>
      <c r="C44" s="2293" t="s">
        <v>61</v>
      </c>
      <c r="D44" s="689"/>
      <c r="E44" s="2296" t="s">
        <v>692</v>
      </c>
      <c r="F44" s="2253" t="s">
        <v>62</v>
      </c>
      <c r="G44" s="2299" t="s">
        <v>511</v>
      </c>
      <c r="H44" s="1641" t="s">
        <v>79</v>
      </c>
      <c r="I44" s="700"/>
      <c r="J44" s="700"/>
      <c r="K44" s="1642"/>
      <c r="L44" s="1659" t="s">
        <v>693</v>
      </c>
      <c r="M44" s="1656" t="s">
        <v>248</v>
      </c>
      <c r="N44" s="686">
        <v>20</v>
      </c>
      <c r="O44" s="686">
        <v>20</v>
      </c>
      <c r="P44" s="684">
        <v>20</v>
      </c>
    </row>
    <row r="45" spans="1:16" x14ac:dyDescent="0.25">
      <c r="A45" s="2288"/>
      <c r="B45" s="2291"/>
      <c r="C45" s="2294"/>
      <c r="D45" s="690"/>
      <c r="E45" s="2297"/>
      <c r="F45" s="2230"/>
      <c r="G45" s="2300"/>
      <c r="H45" s="1649" t="s">
        <v>57</v>
      </c>
      <c r="I45" s="1626">
        <v>356.3</v>
      </c>
      <c r="J45" s="1626"/>
      <c r="K45" s="1651"/>
      <c r="L45" s="1623" t="s">
        <v>694</v>
      </c>
      <c r="M45" s="1658" t="s">
        <v>262</v>
      </c>
      <c r="N45" s="697">
        <v>10</v>
      </c>
      <c r="O45" s="697"/>
      <c r="P45" s="1624"/>
    </row>
    <row r="46" spans="1:16" ht="13.8" thickBot="1" x14ac:dyDescent="0.3">
      <c r="A46" s="2289"/>
      <c r="B46" s="2292"/>
      <c r="C46" s="2295"/>
      <c r="D46" s="884"/>
      <c r="E46" s="2298"/>
      <c r="F46" s="2254"/>
      <c r="G46" s="2301"/>
      <c r="H46" s="701" t="s">
        <v>7</v>
      </c>
      <c r="I46" s="702">
        <f>SUM(I44:I45)</f>
        <v>356.3</v>
      </c>
      <c r="J46" s="702">
        <f>SUM(J44:J44)</f>
        <v>0</v>
      </c>
      <c r="K46" s="702">
        <f>SUM(K44:K44)</f>
        <v>0</v>
      </c>
      <c r="L46" s="1660"/>
      <c r="M46" s="1657"/>
      <c r="N46" s="1648"/>
      <c r="O46" s="1648"/>
      <c r="P46" s="703"/>
    </row>
    <row r="47" spans="1:16" ht="13.2" customHeight="1" x14ac:dyDescent="0.25">
      <c r="A47" s="2287" t="s">
        <v>6</v>
      </c>
      <c r="B47" s="2290" t="s">
        <v>8</v>
      </c>
      <c r="C47" s="2293" t="s">
        <v>116</v>
      </c>
      <c r="D47" s="689"/>
      <c r="E47" s="2311" t="s">
        <v>886</v>
      </c>
      <c r="F47" s="2253" t="s">
        <v>62</v>
      </c>
      <c r="G47" s="2299" t="s">
        <v>228</v>
      </c>
      <c r="H47" s="2048" t="s">
        <v>48</v>
      </c>
      <c r="I47" s="2049">
        <v>33.4</v>
      </c>
      <c r="J47" s="700"/>
      <c r="K47" s="1642"/>
      <c r="L47" s="2302" t="s">
        <v>889</v>
      </c>
      <c r="M47" s="695" t="s">
        <v>262</v>
      </c>
      <c r="N47" s="1661">
        <v>2</v>
      </c>
      <c r="O47" s="1661"/>
      <c r="P47" s="1662"/>
    </row>
    <row r="48" spans="1:16" ht="13.2" customHeight="1" x14ac:dyDescent="0.25">
      <c r="A48" s="2288"/>
      <c r="B48" s="2291"/>
      <c r="C48" s="2294"/>
      <c r="D48" s="690"/>
      <c r="E48" s="2312"/>
      <c r="F48" s="2230"/>
      <c r="G48" s="2300"/>
      <c r="H48" s="1649" t="s">
        <v>57</v>
      </c>
      <c r="I48" s="1626">
        <v>0</v>
      </c>
      <c r="J48" s="1626"/>
      <c r="K48" s="1651"/>
      <c r="L48" s="2303"/>
      <c r="M48" s="619"/>
      <c r="N48" s="1663"/>
      <c r="O48" s="1663"/>
      <c r="P48" s="1664"/>
    </row>
    <row r="49" spans="1:16" ht="16.8" customHeight="1" thickBot="1" x14ac:dyDescent="0.3">
      <c r="A49" s="2289"/>
      <c r="B49" s="2292"/>
      <c r="C49" s="2295"/>
      <c r="D49" s="884"/>
      <c r="E49" s="2313"/>
      <c r="F49" s="2254"/>
      <c r="G49" s="2301"/>
      <c r="H49" s="701" t="s">
        <v>7</v>
      </c>
      <c r="I49" s="702">
        <f>I47+I48</f>
        <v>33.4</v>
      </c>
      <c r="J49" s="702">
        <f>SUM(J47:J47)</f>
        <v>0</v>
      </c>
      <c r="K49" s="702">
        <f>SUM(K47:K47)</f>
        <v>0</v>
      </c>
      <c r="L49" s="2304"/>
      <c r="M49" s="1665"/>
      <c r="N49" s="2043"/>
      <c r="O49" s="2043"/>
      <c r="P49" s="2051"/>
    </row>
    <row r="50" spans="1:16" ht="13.2" customHeight="1" thickBot="1" x14ac:dyDescent="0.3">
      <c r="A50" s="707" t="s">
        <v>6</v>
      </c>
      <c r="B50" s="708" t="s">
        <v>8</v>
      </c>
      <c r="C50" s="2305" t="s">
        <v>31</v>
      </c>
      <c r="D50" s="2305"/>
      <c r="E50" s="2305"/>
      <c r="F50" s="2305"/>
      <c r="G50" s="2306"/>
      <c r="H50" s="692" t="s">
        <v>7</v>
      </c>
      <c r="I50" s="620">
        <f>I25+I27+I30+I33+I36+I39+I43+I46+I41+I49</f>
        <v>975.1</v>
      </c>
      <c r="J50" s="620">
        <f>J25+J27+J30+J33+J36+J39+J43+J46</f>
        <v>256</v>
      </c>
      <c r="K50" s="620">
        <f>K25+K27+K30+K33+K36+K39+K43+K46</f>
        <v>256</v>
      </c>
      <c r="L50" s="621"/>
      <c r="M50" s="621"/>
      <c r="N50" s="621"/>
      <c r="O50" s="621"/>
      <c r="P50" s="622"/>
    </row>
    <row r="51" spans="1:16" ht="13.8" thickBot="1" x14ac:dyDescent="0.3">
      <c r="A51" s="707" t="s">
        <v>6</v>
      </c>
      <c r="B51" s="876"/>
      <c r="C51" s="2307" t="s">
        <v>51</v>
      </c>
      <c r="D51" s="2307"/>
      <c r="E51" s="2307"/>
      <c r="F51" s="2307"/>
      <c r="G51" s="2308"/>
      <c r="H51" s="877" t="s">
        <v>7</v>
      </c>
      <c r="I51" s="878">
        <f>I50+I21</f>
        <v>995</v>
      </c>
      <c r="J51" s="878">
        <f>J50+J21</f>
        <v>265</v>
      </c>
      <c r="K51" s="878">
        <f>K50+K21</f>
        <v>265</v>
      </c>
      <c r="L51" s="879"/>
      <c r="M51" s="879"/>
      <c r="N51" s="879"/>
      <c r="O51" s="879"/>
      <c r="P51" s="880"/>
    </row>
    <row r="52" spans="1:16" ht="13.8" thickBot="1" x14ac:dyDescent="0.3">
      <c r="A52" s="707"/>
      <c r="B52" s="876"/>
      <c r="C52" s="2307" t="s">
        <v>77</v>
      </c>
      <c r="D52" s="2307"/>
      <c r="E52" s="2307"/>
      <c r="F52" s="2307"/>
      <c r="G52" s="2308"/>
      <c r="H52" s="877" t="s">
        <v>7</v>
      </c>
      <c r="I52" s="878">
        <f>I53-I45-I38-I32-I29-I24-I16-I19-I35</f>
        <v>293.40000000000009</v>
      </c>
      <c r="J52" s="878">
        <f>J53-J45-J38-J32-J29-J24</f>
        <v>265</v>
      </c>
      <c r="K52" s="878">
        <f>K53-K45-K38-K32-K29-K24</f>
        <v>265</v>
      </c>
      <c r="L52" s="879"/>
      <c r="M52" s="879"/>
      <c r="N52" s="879"/>
      <c r="O52" s="879"/>
      <c r="P52" s="880"/>
    </row>
    <row r="53" spans="1:16" ht="13.8" customHeight="1" thickBot="1" x14ac:dyDescent="0.3">
      <c r="A53" s="2284" t="s">
        <v>9</v>
      </c>
      <c r="B53" s="2285"/>
      <c r="C53" s="2285"/>
      <c r="D53" s="2285"/>
      <c r="E53" s="2285"/>
      <c r="F53" s="2285"/>
      <c r="G53" s="2285"/>
      <c r="H53" s="2286"/>
      <c r="I53" s="601">
        <f>I51*1</f>
        <v>995</v>
      </c>
      <c r="J53" s="601">
        <f t="shared" ref="J53:K53" si="2">J51*1</f>
        <v>265</v>
      </c>
      <c r="K53" s="601">
        <f t="shared" si="2"/>
        <v>265</v>
      </c>
      <c r="L53" s="2257"/>
      <c r="M53" s="2258"/>
      <c r="N53" s="2258"/>
      <c r="O53" s="2258"/>
      <c r="P53" s="2259"/>
    </row>
    <row r="54" spans="1:16" ht="13.8" customHeight="1" x14ac:dyDescent="0.25">
      <c r="A54" s="585" t="s">
        <v>300</v>
      </c>
      <c r="B54" s="585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1500"/>
      <c r="N54" s="1519"/>
      <c r="O54" s="1519"/>
      <c r="P54" s="1519"/>
    </row>
    <row r="55" spans="1:16" ht="13.8" customHeight="1" x14ac:dyDescent="0.25">
      <c r="A55" s="602"/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1500"/>
      <c r="N55" s="1519"/>
      <c r="O55" s="1519"/>
      <c r="P55" s="1519"/>
    </row>
    <row r="56" spans="1:16" x14ac:dyDescent="0.25">
      <c r="A56" s="602"/>
      <c r="B56" s="602"/>
      <c r="C56" s="602"/>
      <c r="D56" s="602"/>
      <c r="E56" s="602"/>
      <c r="F56" s="602"/>
      <c r="G56" s="602"/>
      <c r="H56" s="602"/>
      <c r="I56" s="602"/>
      <c r="J56" s="602"/>
      <c r="K56" s="602"/>
      <c r="L56" s="602"/>
      <c r="M56" s="1500"/>
      <c r="N56" s="1519"/>
      <c r="O56" s="1519"/>
      <c r="P56" s="1519"/>
    </row>
    <row r="57" spans="1:16" x14ac:dyDescent="0.25">
      <c r="A57" s="602"/>
      <c r="B57" s="602"/>
      <c r="C57" s="602"/>
      <c r="D57" s="602"/>
      <c r="E57" s="602"/>
      <c r="F57" s="602"/>
      <c r="G57" s="602"/>
      <c r="H57" s="602"/>
      <c r="I57" s="602"/>
      <c r="J57" s="602"/>
      <c r="K57" s="602"/>
      <c r="L57" s="602"/>
      <c r="M57" s="1500"/>
      <c r="N57" s="1519"/>
      <c r="O57" s="1519"/>
      <c r="P57" s="1519"/>
    </row>
    <row r="58" spans="1:16" x14ac:dyDescent="0.25">
      <c r="A58" s="602"/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1500"/>
      <c r="N58" s="1519"/>
      <c r="O58" s="1519"/>
      <c r="P58" s="1519"/>
    </row>
    <row r="59" spans="1:16" x14ac:dyDescent="0.25">
      <c r="A59" s="602"/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1500"/>
      <c r="N59" s="1519"/>
      <c r="O59" s="1519"/>
      <c r="P59" s="1519"/>
    </row>
    <row r="60" spans="1:16" x14ac:dyDescent="0.25">
      <c r="A60" s="602"/>
      <c r="B60" s="602"/>
      <c r="C60" s="602"/>
      <c r="D60" s="602"/>
      <c r="E60" s="602"/>
      <c r="F60" s="602"/>
      <c r="G60" s="602"/>
      <c r="H60" s="602"/>
      <c r="I60" s="602"/>
      <c r="J60" s="602"/>
      <c r="K60" s="602"/>
      <c r="L60" s="602"/>
      <c r="M60" s="1500"/>
      <c r="N60" s="1519"/>
      <c r="O60" s="1519"/>
      <c r="P60" s="1519"/>
    </row>
    <row r="61" spans="1:16" x14ac:dyDescent="0.25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1500"/>
      <c r="N61" s="1519"/>
      <c r="O61" s="1519"/>
      <c r="P61" s="1519"/>
    </row>
    <row r="62" spans="1:16" x14ac:dyDescent="0.25">
      <c r="A62" s="1500"/>
      <c r="B62" s="1500"/>
      <c r="C62" s="1500"/>
      <c r="D62" s="1500"/>
      <c r="E62" s="1500"/>
      <c r="F62" s="1500"/>
      <c r="G62" s="1500"/>
      <c r="H62" s="1500"/>
      <c r="I62" s="1500"/>
      <c r="J62" s="1500"/>
      <c r="K62" s="1500"/>
      <c r="L62" s="1500"/>
      <c r="M62" s="1500"/>
      <c r="N62" s="1519"/>
      <c r="O62" s="1519"/>
      <c r="P62" s="1519"/>
    </row>
    <row r="63" spans="1:16" x14ac:dyDescent="0.25">
      <c r="A63" s="1500"/>
      <c r="B63" s="1500"/>
      <c r="C63" s="1500"/>
      <c r="D63" s="1500"/>
      <c r="E63" s="1500"/>
      <c r="F63" s="1500"/>
      <c r="G63" s="1500"/>
      <c r="H63" s="1500"/>
      <c r="I63" s="1500"/>
      <c r="J63" s="1500"/>
      <c r="K63" s="1500"/>
      <c r="L63" s="1500"/>
      <c r="M63" s="1500"/>
      <c r="N63" s="1519"/>
      <c r="O63" s="1519"/>
      <c r="P63" s="1519"/>
    </row>
    <row r="64" spans="1:16" x14ac:dyDescent="0.25">
      <c r="A64" s="10"/>
      <c r="B64" s="10"/>
      <c r="C64" s="10"/>
      <c r="D64" s="10"/>
      <c r="E64" s="1503"/>
      <c r="F64" s="1503"/>
      <c r="G64" s="1503"/>
      <c r="H64" s="1503"/>
      <c r="I64" s="1503"/>
      <c r="J64" s="1503"/>
      <c r="K64" s="1503"/>
      <c r="L64" s="10"/>
      <c r="M64" s="10"/>
      <c r="N64" s="10"/>
      <c r="O64" s="10"/>
      <c r="P64" s="10"/>
    </row>
    <row r="65" spans="1:16" ht="16.2" thickBot="1" x14ac:dyDescent="0.3">
      <c r="A65" s="10"/>
      <c r="B65" s="10"/>
      <c r="C65" s="10"/>
      <c r="D65" s="10"/>
      <c r="E65" s="2260" t="s">
        <v>10</v>
      </c>
      <c r="F65" s="2260"/>
      <c r="G65" s="2260"/>
      <c r="H65" s="2260"/>
      <c r="I65" s="2260"/>
      <c r="J65" s="2260"/>
      <c r="K65" s="2260"/>
      <c r="L65" s="654"/>
      <c r="M65" s="1520"/>
      <c r="N65" s="10"/>
      <c r="O65" s="10"/>
      <c r="P65" s="10"/>
    </row>
    <row r="66" spans="1:16" ht="31.2" thickBot="1" x14ac:dyDescent="0.3">
      <c r="A66" s="10"/>
      <c r="B66" s="10"/>
      <c r="C66" s="10"/>
      <c r="D66" s="10"/>
      <c r="E66" s="2273"/>
      <c r="F66" s="2274"/>
      <c r="G66" s="2274"/>
      <c r="H66" s="2275"/>
      <c r="I66" s="588" t="s">
        <v>536</v>
      </c>
      <c r="J66" s="587" t="s">
        <v>76</v>
      </c>
      <c r="K66" s="588" t="s">
        <v>537</v>
      </c>
      <c r="L66" s="589"/>
      <c r="M66" s="10"/>
      <c r="N66" s="10"/>
      <c r="O66" s="10"/>
      <c r="P66" s="10"/>
    </row>
    <row r="67" spans="1:16" ht="13.8" thickBot="1" x14ac:dyDescent="0.3">
      <c r="A67" s="10"/>
      <c r="B67" s="10"/>
      <c r="C67" s="10"/>
      <c r="D67" s="10"/>
      <c r="E67" s="2261" t="s">
        <v>33</v>
      </c>
      <c r="F67" s="2262"/>
      <c r="G67" s="2262"/>
      <c r="H67" s="2263"/>
      <c r="I67" s="886">
        <f>SUM(I68:I79)</f>
        <v>995</v>
      </c>
      <c r="J67" s="886">
        <f t="shared" ref="J67:K67" si="3">SUM(J68:J695)</f>
        <v>265</v>
      </c>
      <c r="K67" s="886">
        <f t="shared" si="3"/>
        <v>265</v>
      </c>
      <c r="L67" s="655"/>
      <c r="M67" s="10"/>
      <c r="N67" s="10"/>
      <c r="O67" s="10"/>
      <c r="P67" s="10"/>
    </row>
    <row r="68" spans="1:16" x14ac:dyDescent="0.25">
      <c r="A68" s="10"/>
      <c r="B68" s="10"/>
      <c r="C68" s="10"/>
      <c r="D68" s="10"/>
      <c r="E68" s="2264" t="s">
        <v>39</v>
      </c>
      <c r="F68" s="2265"/>
      <c r="G68" s="2265"/>
      <c r="H68" s="2266"/>
      <c r="I68" s="2050">
        <v>33.4</v>
      </c>
      <c r="J68" s="888"/>
      <c r="K68" s="887"/>
      <c r="L68" s="589"/>
      <c r="M68" s="10"/>
      <c r="N68" s="10"/>
      <c r="O68" s="10"/>
      <c r="P68" s="10"/>
    </row>
    <row r="69" spans="1:16" ht="26.4" customHeight="1" x14ac:dyDescent="0.25">
      <c r="A69" s="10"/>
      <c r="B69" s="10"/>
      <c r="C69" s="10"/>
      <c r="D69" s="10"/>
      <c r="E69" s="2264" t="s">
        <v>887</v>
      </c>
      <c r="F69" s="2265"/>
      <c r="G69" s="2265"/>
      <c r="H69" s="2266"/>
      <c r="I69" s="2040"/>
      <c r="J69" s="2041"/>
      <c r="K69" s="2040"/>
      <c r="L69" s="589"/>
      <c r="M69" s="10"/>
      <c r="N69" s="10"/>
      <c r="O69" s="10"/>
      <c r="P69" s="10"/>
    </row>
    <row r="70" spans="1:16" x14ac:dyDescent="0.25">
      <c r="A70" s="10"/>
      <c r="B70" s="10"/>
      <c r="C70" s="10"/>
      <c r="D70" s="10"/>
      <c r="E70" s="2264" t="s">
        <v>40</v>
      </c>
      <c r="F70" s="2265"/>
      <c r="G70" s="2265"/>
      <c r="H70" s="2266"/>
      <c r="I70" s="889">
        <v>260</v>
      </c>
      <c r="J70" s="890">
        <v>265</v>
      </c>
      <c r="K70" s="889">
        <v>265</v>
      </c>
      <c r="L70" s="589"/>
      <c r="M70" s="10"/>
      <c r="N70" s="10"/>
      <c r="O70" s="10"/>
      <c r="P70" s="10"/>
    </row>
    <row r="71" spans="1:16" x14ac:dyDescent="0.25">
      <c r="A71" s="10"/>
      <c r="B71" s="10"/>
      <c r="C71" s="10"/>
      <c r="D71" s="10"/>
      <c r="E71" s="2264" t="s">
        <v>41</v>
      </c>
      <c r="F71" s="2265"/>
      <c r="G71" s="2265"/>
      <c r="H71" s="2266"/>
      <c r="I71" s="889"/>
      <c r="J71" s="890"/>
      <c r="K71" s="889"/>
      <c r="L71" s="589"/>
      <c r="M71" s="10"/>
      <c r="N71" s="10"/>
      <c r="O71" s="10"/>
      <c r="P71" s="10"/>
    </row>
    <row r="72" spans="1:16" x14ac:dyDescent="0.25">
      <c r="A72" s="10"/>
      <c r="B72" s="10"/>
      <c r="C72" s="10"/>
      <c r="D72" s="10"/>
      <c r="E72" s="2264" t="s">
        <v>42</v>
      </c>
      <c r="F72" s="2265"/>
      <c r="G72" s="2265"/>
      <c r="H72" s="2266"/>
      <c r="I72" s="889"/>
      <c r="J72" s="890"/>
      <c r="K72" s="889"/>
      <c r="L72" s="589"/>
      <c r="M72" s="10"/>
      <c r="N72" s="10"/>
      <c r="O72" s="10"/>
      <c r="P72" s="10"/>
    </row>
    <row r="73" spans="1:16" ht="17.399999999999999" customHeight="1" x14ac:dyDescent="0.25">
      <c r="A73" s="10"/>
      <c r="B73" s="10"/>
      <c r="C73" s="10"/>
      <c r="D73" s="10"/>
      <c r="E73" s="2276" t="s">
        <v>43</v>
      </c>
      <c r="F73" s="2277"/>
      <c r="G73" s="2277"/>
      <c r="H73" s="2278"/>
      <c r="I73" s="610"/>
      <c r="J73" s="611"/>
      <c r="K73" s="610"/>
      <c r="L73" s="589"/>
      <c r="M73" s="10"/>
      <c r="N73" s="10"/>
      <c r="O73" s="10"/>
      <c r="P73" s="10"/>
    </row>
    <row r="74" spans="1:16" x14ac:dyDescent="0.25">
      <c r="A74" s="10"/>
      <c r="B74" s="10"/>
      <c r="C74" s="10"/>
      <c r="D74" s="10"/>
      <c r="E74" s="2267" t="s">
        <v>44</v>
      </c>
      <c r="F74" s="2268"/>
      <c r="G74" s="2268"/>
      <c r="H74" s="2269"/>
      <c r="I74" s="889"/>
      <c r="J74" s="890"/>
      <c r="K74" s="889"/>
      <c r="L74" s="589"/>
      <c r="M74" s="10"/>
      <c r="N74" s="10"/>
      <c r="O74" s="10"/>
      <c r="P74" s="10"/>
    </row>
    <row r="75" spans="1:16" x14ac:dyDescent="0.25">
      <c r="A75" s="10"/>
      <c r="B75" s="10"/>
      <c r="C75" s="10"/>
      <c r="D75" s="10"/>
      <c r="E75" s="2264" t="s">
        <v>63</v>
      </c>
      <c r="F75" s="2265"/>
      <c r="G75" s="2265"/>
      <c r="H75" s="2266"/>
      <c r="I75" s="889"/>
      <c r="J75" s="890"/>
      <c r="K75" s="889"/>
      <c r="L75" s="589"/>
      <c r="M75" s="10"/>
      <c r="N75" s="865"/>
      <c r="O75" s="865"/>
      <c r="P75" s="865"/>
    </row>
    <row r="76" spans="1:16" ht="26.4" customHeight="1" x14ac:dyDescent="0.25">
      <c r="A76" s="10"/>
      <c r="B76" s="10"/>
      <c r="C76" s="10"/>
      <c r="D76" s="10"/>
      <c r="E76" s="2264" t="s">
        <v>64</v>
      </c>
      <c r="F76" s="2265"/>
      <c r="G76" s="2265"/>
      <c r="H76" s="2266"/>
      <c r="I76" s="891"/>
      <c r="J76" s="892"/>
      <c r="K76" s="891"/>
      <c r="L76" s="589"/>
      <c r="M76" s="10"/>
      <c r="N76" s="10"/>
      <c r="O76" s="10"/>
      <c r="P76" s="10"/>
    </row>
    <row r="77" spans="1:16" ht="13.8" customHeight="1" x14ac:dyDescent="0.25">
      <c r="A77" s="10"/>
      <c r="B77" s="10"/>
      <c r="C77" s="10"/>
      <c r="D77" s="10"/>
      <c r="E77" s="2264" t="s">
        <v>47</v>
      </c>
      <c r="F77" s="2265"/>
      <c r="G77" s="2265"/>
      <c r="H77" s="2266"/>
      <c r="I77" s="891"/>
      <c r="J77" s="892"/>
      <c r="K77" s="891"/>
      <c r="L77" s="589"/>
      <c r="M77" s="10"/>
      <c r="N77" s="10"/>
      <c r="O77" s="10"/>
      <c r="P77" s="10"/>
    </row>
    <row r="78" spans="1:16" x14ac:dyDescent="0.25">
      <c r="A78" s="10"/>
      <c r="B78" s="10"/>
      <c r="C78" s="10"/>
      <c r="D78" s="10"/>
      <c r="E78" s="2264" t="s">
        <v>45</v>
      </c>
      <c r="F78" s="2265"/>
      <c r="G78" s="2265"/>
      <c r="H78" s="2266"/>
      <c r="I78" s="891"/>
      <c r="J78" s="892"/>
      <c r="K78" s="891"/>
      <c r="L78" s="589"/>
      <c r="M78" s="10"/>
      <c r="N78" s="10"/>
      <c r="O78" s="10"/>
      <c r="P78" s="10"/>
    </row>
    <row r="79" spans="1:16" ht="18" customHeight="1" x14ac:dyDescent="0.25">
      <c r="A79" s="1503"/>
      <c r="B79" s="1503"/>
      <c r="C79" s="1503"/>
      <c r="D79" s="1503"/>
      <c r="E79" s="2264" t="s">
        <v>65</v>
      </c>
      <c r="F79" s="2265"/>
      <c r="G79" s="2265"/>
      <c r="H79" s="2266"/>
      <c r="I79" s="889">
        <v>701.6</v>
      </c>
      <c r="J79" s="890"/>
      <c r="K79" s="889"/>
      <c r="L79" s="589"/>
      <c r="M79" s="10"/>
      <c r="N79" s="1503"/>
      <c r="O79" s="1503"/>
      <c r="P79" s="1503"/>
    </row>
    <row r="80" spans="1:16" ht="28.2" customHeight="1" thickBot="1" x14ac:dyDescent="0.3">
      <c r="A80" s="1503"/>
      <c r="B80" s="1503"/>
      <c r="C80" s="1503"/>
      <c r="D80" s="1503"/>
      <c r="E80" s="2270" t="s">
        <v>629</v>
      </c>
      <c r="F80" s="2271"/>
      <c r="G80" s="2271"/>
      <c r="H80" s="2272"/>
      <c r="I80" s="2045"/>
      <c r="J80" s="2046"/>
      <c r="K80" s="2045"/>
      <c r="L80" s="589"/>
      <c r="M80" s="10"/>
      <c r="N80" s="1503"/>
      <c r="O80" s="1503"/>
      <c r="P80" s="1503"/>
    </row>
    <row r="81" spans="1:16" ht="29.4" customHeight="1" thickBot="1" x14ac:dyDescent="0.3">
      <c r="A81" s="1503"/>
      <c r="B81" s="1503"/>
      <c r="C81" s="1503"/>
      <c r="D81" s="1503"/>
      <c r="E81" s="2279" t="s">
        <v>34</v>
      </c>
      <c r="F81" s="2280"/>
      <c r="G81" s="2280"/>
      <c r="H81" s="2280"/>
      <c r="I81" s="893"/>
      <c r="J81" s="1498"/>
      <c r="K81" s="893"/>
      <c r="L81" s="589"/>
      <c r="M81" s="10"/>
      <c r="N81" s="1503"/>
      <c r="O81" s="1503"/>
      <c r="P81" s="1503"/>
    </row>
    <row r="82" spans="1:16" ht="13.2" customHeight="1" thickBot="1" x14ac:dyDescent="0.3">
      <c r="A82" s="1503"/>
      <c r="B82" s="1503"/>
      <c r="C82" s="1503"/>
      <c r="D82" s="1503"/>
      <c r="E82" s="2281" t="s">
        <v>539</v>
      </c>
      <c r="F82" s="2282"/>
      <c r="G82" s="2282"/>
      <c r="H82" s="2283"/>
      <c r="I82" s="1504"/>
      <c r="J82" s="2047"/>
      <c r="K82" s="1504"/>
      <c r="L82" s="1631"/>
      <c r="M82" s="1503"/>
      <c r="N82" s="1503"/>
      <c r="O82" s="1503"/>
      <c r="P82" s="1503"/>
    </row>
  </sheetData>
  <mergeCells count="128">
    <mergeCell ref="L1:O1"/>
    <mergeCell ref="A3:N3"/>
    <mergeCell ref="A4:P4"/>
    <mergeCell ref="O5:P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L8"/>
    <mergeCell ref="M7:M8"/>
    <mergeCell ref="N7:P7"/>
    <mergeCell ref="A15:A17"/>
    <mergeCell ref="B15:B17"/>
    <mergeCell ref="C15:C17"/>
    <mergeCell ref="E15:E17"/>
    <mergeCell ref="F15:F17"/>
    <mergeCell ref="G15:G17"/>
    <mergeCell ref="C11:O11"/>
    <mergeCell ref="A12:A14"/>
    <mergeCell ref="B12:B14"/>
    <mergeCell ref="C12:C14"/>
    <mergeCell ref="E12:E14"/>
    <mergeCell ref="F12:F14"/>
    <mergeCell ref="G12:G14"/>
    <mergeCell ref="L18:L19"/>
    <mergeCell ref="C21:G21"/>
    <mergeCell ref="A23:A25"/>
    <mergeCell ref="B23:B25"/>
    <mergeCell ref="C23:C25"/>
    <mergeCell ref="E23:E25"/>
    <mergeCell ref="F23:F25"/>
    <mergeCell ref="G23:G25"/>
    <mergeCell ref="A18:A20"/>
    <mergeCell ref="B18:B20"/>
    <mergeCell ref="C18:C20"/>
    <mergeCell ref="E18:E20"/>
    <mergeCell ref="F18:F20"/>
    <mergeCell ref="G18:G20"/>
    <mergeCell ref="A31:A33"/>
    <mergeCell ref="B31:B33"/>
    <mergeCell ref="C31:C33"/>
    <mergeCell ref="E31:E33"/>
    <mergeCell ref="F31:F33"/>
    <mergeCell ref="G31:G33"/>
    <mergeCell ref="L26:L27"/>
    <mergeCell ref="A28:A30"/>
    <mergeCell ref="B28:B30"/>
    <mergeCell ref="C28:C30"/>
    <mergeCell ref="E28:E30"/>
    <mergeCell ref="F28:F30"/>
    <mergeCell ref="G28:G30"/>
    <mergeCell ref="L28:L30"/>
    <mergeCell ref="A26:A27"/>
    <mergeCell ref="B26:B27"/>
    <mergeCell ref="C26:C27"/>
    <mergeCell ref="E26:E27"/>
    <mergeCell ref="F26:F27"/>
    <mergeCell ref="G26:G27"/>
    <mergeCell ref="L34:L36"/>
    <mergeCell ref="A37:A39"/>
    <mergeCell ref="B37:B39"/>
    <mergeCell ref="C37:C39"/>
    <mergeCell ref="E37:E39"/>
    <mergeCell ref="F37:F39"/>
    <mergeCell ref="G37:G39"/>
    <mergeCell ref="L37:L39"/>
    <mergeCell ref="A34:A36"/>
    <mergeCell ref="B34:B36"/>
    <mergeCell ref="C34:C36"/>
    <mergeCell ref="E34:E36"/>
    <mergeCell ref="F34:F36"/>
    <mergeCell ref="G34:G36"/>
    <mergeCell ref="L47:L49"/>
    <mergeCell ref="C50:G50"/>
    <mergeCell ref="C51:G51"/>
    <mergeCell ref="C52:G52"/>
    <mergeCell ref="A40:A41"/>
    <mergeCell ref="B40:B41"/>
    <mergeCell ref="C40:C41"/>
    <mergeCell ref="E40:E41"/>
    <mergeCell ref="F40:F41"/>
    <mergeCell ref="G40:G41"/>
    <mergeCell ref="A42:A43"/>
    <mergeCell ref="B42:B43"/>
    <mergeCell ref="C42:C43"/>
    <mergeCell ref="E42:E43"/>
    <mergeCell ref="F42:F43"/>
    <mergeCell ref="G42:G43"/>
    <mergeCell ref="A47:A49"/>
    <mergeCell ref="B47:B49"/>
    <mergeCell ref="C47:C49"/>
    <mergeCell ref="E47:E49"/>
    <mergeCell ref="F47:F49"/>
    <mergeCell ref="G47:G49"/>
    <mergeCell ref="E81:H81"/>
    <mergeCell ref="E82:H82"/>
    <mergeCell ref="E71:H71"/>
    <mergeCell ref="E72:H72"/>
    <mergeCell ref="E75:H75"/>
    <mergeCell ref="E76:H76"/>
    <mergeCell ref="E77:H77"/>
    <mergeCell ref="A53:H53"/>
    <mergeCell ref="A44:A46"/>
    <mergeCell ref="B44:B46"/>
    <mergeCell ref="C44:C46"/>
    <mergeCell ref="E44:E46"/>
    <mergeCell ref="F44:F46"/>
    <mergeCell ref="G44:G46"/>
    <mergeCell ref="L53:P53"/>
    <mergeCell ref="E65:K65"/>
    <mergeCell ref="E67:H67"/>
    <mergeCell ref="E68:H68"/>
    <mergeCell ref="E70:H70"/>
    <mergeCell ref="E69:H69"/>
    <mergeCell ref="E74:H74"/>
    <mergeCell ref="E80:H80"/>
    <mergeCell ref="E66:H66"/>
    <mergeCell ref="E73:H73"/>
    <mergeCell ref="E78:H78"/>
    <mergeCell ref="E79:H79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53"/>
  <sheetViews>
    <sheetView workbookViewId="0">
      <selection activeCell="E233" sqref="E233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8.33203125" customWidth="1"/>
    <col min="6" max="6" width="7.88671875" customWidth="1"/>
    <col min="7" max="7" width="4.44140625" customWidth="1"/>
    <col min="8" max="8" width="7.33203125" customWidth="1"/>
    <col min="9" max="9" width="11.77734375" customWidth="1"/>
    <col min="10" max="10" width="10.88671875" customWidth="1"/>
    <col min="11" max="11" width="13" customWidth="1"/>
    <col min="12" max="12" width="45" customWidth="1"/>
    <col min="13" max="13" width="9.109375" customWidth="1"/>
    <col min="14" max="14" width="6.88671875" customWidth="1"/>
    <col min="15" max="15" width="8.5546875" customWidth="1"/>
    <col min="16" max="16" width="8.44140625" customWidth="1"/>
  </cols>
  <sheetData>
    <row r="1" spans="1:17" ht="52.2" customHeight="1" x14ac:dyDescent="0.25">
      <c r="L1" s="2093" t="s">
        <v>620</v>
      </c>
      <c r="M1" s="2093"/>
      <c r="N1" s="2093"/>
      <c r="O1" s="2093"/>
      <c r="P1" s="209"/>
      <c r="Q1" s="79"/>
    </row>
    <row r="2" spans="1:17" ht="15.6" x14ac:dyDescent="0.3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093"/>
      <c r="M2" s="2093"/>
      <c r="N2" s="2093"/>
      <c r="O2" s="2093"/>
      <c r="P2" s="2093"/>
    </row>
    <row r="3" spans="1:17" ht="15.6" customHeight="1" x14ac:dyDescent="0.25">
      <c r="A3" s="2528" t="s">
        <v>538</v>
      </c>
      <c r="B3" s="2528"/>
      <c r="C3" s="2528"/>
      <c r="D3" s="2528"/>
      <c r="E3" s="2528"/>
      <c r="F3" s="2528"/>
      <c r="G3" s="2528"/>
      <c r="H3" s="2528"/>
      <c r="I3" s="2528"/>
      <c r="J3" s="2528"/>
      <c r="K3" s="2528"/>
      <c r="L3" s="2528"/>
      <c r="M3" s="2528"/>
      <c r="N3" s="2528"/>
      <c r="O3" s="237"/>
      <c r="P3" s="237"/>
    </row>
    <row r="4" spans="1:17" ht="15.6" x14ac:dyDescent="0.25">
      <c r="A4" s="2529" t="s">
        <v>35</v>
      </c>
      <c r="B4" s="2529"/>
      <c r="C4" s="2529"/>
      <c r="D4" s="2529"/>
      <c r="E4" s="2529"/>
      <c r="F4" s="2529"/>
      <c r="G4" s="2529"/>
      <c r="H4" s="2529"/>
      <c r="I4" s="2529"/>
      <c r="J4" s="2529"/>
      <c r="K4" s="2529"/>
      <c r="L4" s="2529"/>
      <c r="M4" s="2529"/>
      <c r="N4" s="2529"/>
      <c r="O4" s="2529"/>
      <c r="P4" s="2529"/>
    </row>
    <row r="5" spans="1:17" ht="16.2" thickBot="1" x14ac:dyDescent="0.35">
      <c r="A5" s="662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15"/>
      <c r="M5" s="662"/>
      <c r="N5" s="16"/>
      <c r="O5" s="2530" t="s">
        <v>294</v>
      </c>
      <c r="P5" s="2530"/>
    </row>
    <row r="6" spans="1:17" ht="14.4" customHeight="1" thickBot="1" x14ac:dyDescent="0.3">
      <c r="A6" s="2108" t="s">
        <v>0</v>
      </c>
      <c r="B6" s="2108" t="s">
        <v>1</v>
      </c>
      <c r="C6" s="2111" t="s">
        <v>2</v>
      </c>
      <c r="D6" s="2108" t="s">
        <v>32</v>
      </c>
      <c r="E6" s="2201" t="s">
        <v>54</v>
      </c>
      <c r="F6" s="2105" t="s">
        <v>3</v>
      </c>
      <c r="G6" s="2111" t="s">
        <v>4</v>
      </c>
      <c r="H6" s="2105" t="s">
        <v>5</v>
      </c>
      <c r="I6" s="2152" t="s">
        <v>523</v>
      </c>
      <c r="J6" s="2105" t="s">
        <v>76</v>
      </c>
      <c r="K6" s="2105" t="s">
        <v>524</v>
      </c>
      <c r="L6" s="2115" t="s">
        <v>11</v>
      </c>
      <c r="M6" s="2116"/>
      <c r="N6" s="2116"/>
      <c r="O6" s="2116"/>
      <c r="P6" s="2117"/>
    </row>
    <row r="7" spans="1:17" ht="13.8" x14ac:dyDescent="0.25">
      <c r="A7" s="2109"/>
      <c r="B7" s="2109"/>
      <c r="C7" s="2112"/>
      <c r="D7" s="2109"/>
      <c r="E7" s="2202"/>
      <c r="F7" s="2106"/>
      <c r="G7" s="2112"/>
      <c r="H7" s="2106"/>
      <c r="I7" s="2153"/>
      <c r="J7" s="2106"/>
      <c r="K7" s="2106"/>
      <c r="L7" s="2118" t="s">
        <v>37</v>
      </c>
      <c r="M7" s="2125" t="s">
        <v>36</v>
      </c>
      <c r="N7" s="2159" t="s">
        <v>38</v>
      </c>
      <c r="O7" s="2159"/>
      <c r="P7" s="2160"/>
    </row>
    <row r="8" spans="1:17" s="19" customFormat="1" ht="135.6" customHeight="1" thickBot="1" x14ac:dyDescent="0.3">
      <c r="A8" s="2110"/>
      <c r="B8" s="2110"/>
      <c r="C8" s="2113"/>
      <c r="D8" s="2110"/>
      <c r="E8" s="2203"/>
      <c r="F8" s="2107"/>
      <c r="G8" s="2113"/>
      <c r="H8" s="2107"/>
      <c r="I8" s="2154"/>
      <c r="J8" s="2107"/>
      <c r="K8" s="2107"/>
      <c r="L8" s="2119"/>
      <c r="M8" s="2126"/>
      <c r="N8" s="23" t="s">
        <v>525</v>
      </c>
      <c r="O8" s="23" t="s">
        <v>52</v>
      </c>
      <c r="P8" s="24" t="s">
        <v>526</v>
      </c>
    </row>
    <row r="9" spans="1:17" ht="16.2" thickBot="1" x14ac:dyDescent="0.3">
      <c r="A9" s="238" t="s">
        <v>6</v>
      </c>
      <c r="B9" s="239" t="s">
        <v>235</v>
      </c>
      <c r="C9" s="726"/>
      <c r="D9" s="18"/>
      <c r="E9" s="240"/>
      <c r="F9" s="18"/>
      <c r="G9" s="18"/>
      <c r="H9" s="18"/>
      <c r="I9" s="18"/>
      <c r="J9" s="726"/>
      <c r="K9" s="18"/>
      <c r="L9" s="241"/>
      <c r="M9" s="241"/>
      <c r="N9" s="18"/>
      <c r="O9" s="726"/>
      <c r="P9" s="242"/>
    </row>
    <row r="10" spans="1:17" ht="31.8" thickBot="1" x14ac:dyDescent="0.3">
      <c r="A10" s="243"/>
      <c r="B10" s="244"/>
      <c r="C10" s="245"/>
      <c r="D10" s="245"/>
      <c r="E10" s="246"/>
      <c r="F10" s="245"/>
      <c r="G10" s="245"/>
      <c r="H10" s="245"/>
      <c r="I10" s="245"/>
      <c r="J10" s="245"/>
      <c r="K10" s="245"/>
      <c r="L10" s="1095" t="s">
        <v>314</v>
      </c>
      <c r="M10" s="1096" t="s">
        <v>68</v>
      </c>
      <c r="N10" s="1097">
        <v>8</v>
      </c>
      <c r="O10" s="1097">
        <v>8</v>
      </c>
      <c r="P10" s="1098">
        <v>8</v>
      </c>
    </row>
    <row r="11" spans="1:17" ht="16.2" thickBot="1" x14ac:dyDescent="0.3">
      <c r="A11" s="247" t="s">
        <v>6</v>
      </c>
      <c r="B11" s="248" t="s">
        <v>6</v>
      </c>
      <c r="C11" s="249" t="s">
        <v>315</v>
      </c>
      <c r="D11" s="250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</row>
    <row r="12" spans="1:17" ht="31.8" thickBot="1" x14ac:dyDescent="0.3">
      <c r="A12" s="751"/>
      <c r="B12" s="752"/>
      <c r="C12" s="753"/>
      <c r="D12" s="754"/>
      <c r="E12" s="253"/>
      <c r="F12" s="253"/>
      <c r="G12" s="253"/>
      <c r="H12" s="253"/>
      <c r="I12" s="253"/>
      <c r="J12" s="253"/>
      <c r="K12" s="253"/>
      <c r="L12" s="470" t="s">
        <v>316</v>
      </c>
      <c r="M12" s="1039" t="s">
        <v>68</v>
      </c>
      <c r="N12" s="1041">
        <v>70</v>
      </c>
      <c r="O12" s="1041">
        <v>60</v>
      </c>
      <c r="P12" s="1099">
        <v>50</v>
      </c>
    </row>
    <row r="13" spans="1:17" ht="62.4" x14ac:dyDescent="0.25">
      <c r="A13" s="2350" t="s">
        <v>6</v>
      </c>
      <c r="B13" s="2352" t="s">
        <v>6</v>
      </c>
      <c r="C13" s="2531" t="s">
        <v>6</v>
      </c>
      <c r="D13" s="254"/>
      <c r="E13" s="717" t="s">
        <v>317</v>
      </c>
      <c r="F13" s="2484" t="s">
        <v>62</v>
      </c>
      <c r="G13" s="2360" t="s">
        <v>230</v>
      </c>
      <c r="H13" s="255" t="s">
        <v>48</v>
      </c>
      <c r="I13" s="297">
        <v>100</v>
      </c>
      <c r="J13" s="257">
        <v>200</v>
      </c>
      <c r="K13" s="415">
        <v>200</v>
      </c>
      <c r="L13" s="1100" t="s">
        <v>318</v>
      </c>
      <c r="M13" s="727" t="s">
        <v>227</v>
      </c>
      <c r="N13" s="1101" t="s">
        <v>527</v>
      </c>
      <c r="O13" s="1102">
        <v>7</v>
      </c>
      <c r="P13" s="1103">
        <v>8</v>
      </c>
    </row>
    <row r="14" spans="1:17" ht="15.6" x14ac:dyDescent="0.25">
      <c r="A14" s="2393"/>
      <c r="B14" s="2368"/>
      <c r="C14" s="2532"/>
      <c r="D14" s="260"/>
      <c r="E14" s="718"/>
      <c r="F14" s="2391"/>
      <c r="G14" s="2377"/>
      <c r="H14" s="261" t="s">
        <v>56</v>
      </c>
      <c r="I14" s="425"/>
      <c r="J14" s="263"/>
      <c r="K14" s="419"/>
      <c r="L14" s="1104" t="s">
        <v>320</v>
      </c>
      <c r="M14" s="1105" t="s">
        <v>227</v>
      </c>
      <c r="N14" s="1106" t="s">
        <v>565</v>
      </c>
      <c r="O14" s="1106" t="s">
        <v>566</v>
      </c>
      <c r="P14" s="1107" t="s">
        <v>567</v>
      </c>
    </row>
    <row r="15" spans="1:17" ht="15.6" x14ac:dyDescent="0.25">
      <c r="A15" s="2393"/>
      <c r="B15" s="2368"/>
      <c r="C15" s="2532"/>
      <c r="D15" s="260"/>
      <c r="E15" s="718"/>
      <c r="F15" s="2391"/>
      <c r="G15" s="2377"/>
      <c r="H15" s="829" t="s">
        <v>313</v>
      </c>
      <c r="I15" s="262">
        <v>488.5</v>
      </c>
      <c r="J15" s="263">
        <v>150</v>
      </c>
      <c r="K15" s="419">
        <v>150</v>
      </c>
      <c r="L15" s="265" t="s">
        <v>321</v>
      </c>
      <c r="M15" s="739" t="s">
        <v>227</v>
      </c>
      <c r="N15" s="729">
        <f>SUM(N19:N27)</f>
        <v>3.67</v>
      </c>
      <c r="O15" s="729">
        <f t="shared" ref="O15" si="0">SUM(O19:O27)</f>
        <v>3.91</v>
      </c>
      <c r="P15" s="729">
        <f>SUM(P19:P27)</f>
        <v>3.9400000000000004</v>
      </c>
    </row>
    <row r="16" spans="1:17" ht="15.6" x14ac:dyDescent="0.25">
      <c r="A16" s="2393"/>
      <c r="B16" s="2368"/>
      <c r="C16" s="2532"/>
      <c r="D16" s="260"/>
      <c r="E16" s="718"/>
      <c r="F16" s="2391"/>
      <c r="G16" s="2377"/>
      <c r="H16" s="267" t="s">
        <v>226</v>
      </c>
      <c r="I16" s="425"/>
      <c r="J16" s="263"/>
      <c r="K16" s="419"/>
      <c r="L16" s="755"/>
      <c r="M16" s="1108"/>
      <c r="N16" s="1109"/>
      <c r="O16" s="1109"/>
      <c r="P16" s="1110"/>
    </row>
    <row r="17" spans="1:16" ht="16.2" thickBot="1" x14ac:dyDescent="0.3">
      <c r="A17" s="2496"/>
      <c r="B17" s="2497"/>
      <c r="C17" s="2533"/>
      <c r="D17" s="268"/>
      <c r="E17" s="724"/>
      <c r="F17" s="2498"/>
      <c r="G17" s="2359"/>
      <c r="H17" s="269" t="s">
        <v>7</v>
      </c>
      <c r="I17" s="270">
        <f>SUM(I13:I16)</f>
        <v>588.5</v>
      </c>
      <c r="J17" s="270">
        <f t="shared" ref="J17:K17" si="1">SUM(J13:J16)</f>
        <v>350</v>
      </c>
      <c r="K17" s="830">
        <f t="shared" si="1"/>
        <v>350</v>
      </c>
      <c r="L17" s="371"/>
      <c r="M17" s="271"/>
      <c r="N17" s="1111"/>
      <c r="O17" s="1111"/>
      <c r="P17" s="1112"/>
    </row>
    <row r="18" spans="1:16" ht="33" customHeight="1" x14ac:dyDescent="0.25">
      <c r="A18" s="2548"/>
      <c r="B18" s="2550"/>
      <c r="C18" s="2552"/>
      <c r="D18" s="756"/>
      <c r="E18" s="668" t="s">
        <v>322</v>
      </c>
      <c r="F18" s="2554" t="s">
        <v>62</v>
      </c>
      <c r="G18" s="669" t="s">
        <v>230</v>
      </c>
      <c r="H18" s="272"/>
      <c r="I18" s="1113"/>
      <c r="J18" s="273"/>
      <c r="K18" s="274"/>
      <c r="L18" s="275" t="s">
        <v>323</v>
      </c>
      <c r="M18" s="276" t="s">
        <v>227</v>
      </c>
      <c r="N18" s="1114">
        <v>90.3</v>
      </c>
      <c r="O18" s="1114">
        <v>91.98</v>
      </c>
      <c r="P18" s="1115">
        <v>93.05</v>
      </c>
    </row>
    <row r="19" spans="1:16" ht="31.2" x14ac:dyDescent="0.25">
      <c r="A19" s="2549"/>
      <c r="B19" s="2551"/>
      <c r="C19" s="2553"/>
      <c r="D19" s="758"/>
      <c r="E19" s="670" t="s">
        <v>512</v>
      </c>
      <c r="F19" s="2555"/>
      <c r="G19" s="669"/>
      <c r="H19" s="272"/>
      <c r="I19" s="1113"/>
      <c r="J19" s="273"/>
      <c r="K19" s="274"/>
      <c r="L19" s="277" t="s">
        <v>498</v>
      </c>
      <c r="M19" s="278" t="s">
        <v>227</v>
      </c>
      <c r="N19" s="1116">
        <v>0.91</v>
      </c>
      <c r="O19" s="1116">
        <v>0</v>
      </c>
      <c r="P19" s="1117">
        <v>0</v>
      </c>
    </row>
    <row r="20" spans="1:16" ht="36.6" customHeight="1" x14ac:dyDescent="0.25">
      <c r="A20" s="2549"/>
      <c r="B20" s="2551"/>
      <c r="C20" s="2553"/>
      <c r="D20" s="758"/>
      <c r="E20" s="670" t="s">
        <v>568</v>
      </c>
      <c r="F20" s="2555"/>
      <c r="G20" s="669"/>
      <c r="H20" s="272"/>
      <c r="I20" s="1113"/>
      <c r="J20" s="273"/>
      <c r="K20" s="274"/>
      <c r="L20" s="277" t="s">
        <v>569</v>
      </c>
      <c r="M20" s="278" t="s">
        <v>227</v>
      </c>
      <c r="N20" s="1116">
        <v>0.76</v>
      </c>
      <c r="O20" s="1118">
        <v>0</v>
      </c>
      <c r="P20" s="1117">
        <v>0</v>
      </c>
    </row>
    <row r="21" spans="1:16" ht="46.8" x14ac:dyDescent="0.25">
      <c r="A21" s="2549"/>
      <c r="B21" s="2551"/>
      <c r="C21" s="2553"/>
      <c r="D21" s="758"/>
      <c r="E21" s="670" t="s">
        <v>590</v>
      </c>
      <c r="F21" s="2555"/>
      <c r="G21" s="669"/>
      <c r="H21" s="272"/>
      <c r="I21" s="1113"/>
      <c r="J21" s="273"/>
      <c r="K21" s="274"/>
      <c r="L21" s="277" t="s">
        <v>570</v>
      </c>
      <c r="M21" s="278" t="s">
        <v>227</v>
      </c>
      <c r="N21" s="1116">
        <v>0</v>
      </c>
      <c r="O21" s="1118">
        <v>0</v>
      </c>
      <c r="P21" s="1117">
        <v>0.3</v>
      </c>
    </row>
    <row r="22" spans="1:16" ht="46.8" x14ac:dyDescent="0.25">
      <c r="A22" s="2549"/>
      <c r="B22" s="2551"/>
      <c r="C22" s="2553"/>
      <c r="D22" s="758"/>
      <c r="E22" s="670" t="s">
        <v>591</v>
      </c>
      <c r="F22" s="2555"/>
      <c r="G22" s="669"/>
      <c r="H22" s="272"/>
      <c r="I22" s="1113"/>
      <c r="J22" s="273"/>
      <c r="K22" s="274"/>
      <c r="L22" s="277" t="s">
        <v>571</v>
      </c>
      <c r="M22" s="278" t="s">
        <v>227</v>
      </c>
      <c r="N22" s="1116">
        <v>0.65</v>
      </c>
      <c r="O22" s="1118">
        <v>0.65</v>
      </c>
      <c r="P22" s="1117">
        <v>0</v>
      </c>
    </row>
    <row r="23" spans="1:16" ht="44.4" customHeight="1" x14ac:dyDescent="0.25">
      <c r="A23" s="2549"/>
      <c r="B23" s="2551"/>
      <c r="C23" s="2553"/>
      <c r="D23" s="758"/>
      <c r="E23" s="670" t="s">
        <v>324</v>
      </c>
      <c r="F23" s="2555"/>
      <c r="G23" s="669"/>
      <c r="H23" s="272"/>
      <c r="I23" s="1113"/>
      <c r="J23" s="273"/>
      <c r="K23" s="274"/>
      <c r="L23" s="277" t="s">
        <v>572</v>
      </c>
      <c r="M23" s="278" t="s">
        <v>227</v>
      </c>
      <c r="N23" s="1116">
        <v>0</v>
      </c>
      <c r="O23" s="1118">
        <v>1</v>
      </c>
      <c r="P23" s="1117">
        <v>1</v>
      </c>
    </row>
    <row r="24" spans="1:16" ht="52.95" customHeight="1" x14ac:dyDescent="0.25">
      <c r="A24" s="2549"/>
      <c r="B24" s="2551"/>
      <c r="C24" s="2553"/>
      <c r="D24" s="758"/>
      <c r="E24" s="1122" t="s">
        <v>573</v>
      </c>
      <c r="F24" s="2555"/>
      <c r="G24" s="669"/>
      <c r="H24" s="272"/>
      <c r="I24" s="1113"/>
      <c r="J24" s="273"/>
      <c r="K24" s="274"/>
      <c r="L24" s="277" t="s">
        <v>574</v>
      </c>
      <c r="M24" s="278" t="s">
        <v>227</v>
      </c>
      <c r="N24" s="1116">
        <v>0</v>
      </c>
      <c r="O24" s="1116">
        <v>0.45</v>
      </c>
      <c r="P24" s="1119">
        <v>0.44</v>
      </c>
    </row>
    <row r="25" spans="1:16" ht="46.8" x14ac:dyDescent="0.25">
      <c r="A25" s="2549"/>
      <c r="B25" s="2551"/>
      <c r="C25" s="2553"/>
      <c r="D25" s="758"/>
      <c r="E25" s="671" t="s">
        <v>325</v>
      </c>
      <c r="F25" s="2555"/>
      <c r="G25" s="669"/>
      <c r="H25" s="272"/>
      <c r="I25" s="1113"/>
      <c r="J25" s="273"/>
      <c r="K25" s="274"/>
      <c r="L25" s="277" t="s">
        <v>575</v>
      </c>
      <c r="M25" s="278" t="s">
        <v>227</v>
      </c>
      <c r="N25" s="1116">
        <v>0</v>
      </c>
      <c r="O25" s="1116">
        <v>0</v>
      </c>
      <c r="P25" s="1119">
        <v>2.2000000000000002</v>
      </c>
    </row>
    <row r="26" spans="1:16" ht="46.8" x14ac:dyDescent="0.25">
      <c r="A26" s="2549"/>
      <c r="B26" s="2551"/>
      <c r="C26" s="2553"/>
      <c r="D26" s="758"/>
      <c r="E26" s="279" t="s">
        <v>326</v>
      </c>
      <c r="F26" s="2555"/>
      <c r="G26" s="669"/>
      <c r="H26" s="280"/>
      <c r="I26" s="1113"/>
      <c r="J26" s="273"/>
      <c r="K26" s="1120"/>
      <c r="L26" s="277" t="s">
        <v>576</v>
      </c>
      <c r="M26" s="278" t="s">
        <v>227</v>
      </c>
      <c r="N26" s="1116">
        <v>0</v>
      </c>
      <c r="O26" s="1116">
        <v>0.46</v>
      </c>
      <c r="P26" s="1121">
        <v>0</v>
      </c>
    </row>
    <row r="27" spans="1:16" ht="47.4" thickBot="1" x14ac:dyDescent="0.3">
      <c r="A27" s="759"/>
      <c r="B27" s="760"/>
      <c r="C27" s="761"/>
      <c r="D27" s="761"/>
      <c r="E27" s="1126" t="s">
        <v>509</v>
      </c>
      <c r="F27" s="762"/>
      <c r="G27" s="757"/>
      <c r="H27" s="763"/>
      <c r="I27" s="764"/>
      <c r="J27" s="673"/>
      <c r="K27" s="674"/>
      <c r="L27" s="1123" t="s">
        <v>577</v>
      </c>
      <c r="M27" s="1078" t="s">
        <v>227</v>
      </c>
      <c r="N27" s="1124">
        <v>1.35</v>
      </c>
      <c r="O27" s="1124">
        <v>1.35</v>
      </c>
      <c r="P27" s="1125">
        <v>0</v>
      </c>
    </row>
    <row r="28" spans="1:16" ht="15.6" customHeight="1" thickBot="1" x14ac:dyDescent="0.3">
      <c r="A28" s="451" t="s">
        <v>6</v>
      </c>
      <c r="B28" s="716" t="s">
        <v>6</v>
      </c>
      <c r="C28" s="281"/>
      <c r="D28" s="282"/>
      <c r="E28" s="2334" t="s">
        <v>31</v>
      </c>
      <c r="F28" s="2334"/>
      <c r="G28" s="2335"/>
      <c r="H28" s="283" t="s">
        <v>7</v>
      </c>
      <c r="I28" s="284">
        <f>I17*1</f>
        <v>588.5</v>
      </c>
      <c r="J28" s="284">
        <f>J17*1</f>
        <v>350</v>
      </c>
      <c r="K28" s="284">
        <f>K17*1</f>
        <v>350</v>
      </c>
      <c r="L28" s="285"/>
      <c r="M28" s="286"/>
      <c r="N28" s="287"/>
      <c r="O28" s="287"/>
      <c r="P28" s="288"/>
    </row>
    <row r="29" spans="1:16" ht="18" customHeight="1" thickBot="1" x14ac:dyDescent="0.3">
      <c r="A29" s="247" t="s">
        <v>6</v>
      </c>
      <c r="B29" s="330" t="s">
        <v>8</v>
      </c>
      <c r="C29" s="289" t="s">
        <v>327</v>
      </c>
      <c r="D29" s="290"/>
      <c r="E29" s="291"/>
      <c r="F29" s="765"/>
      <c r="G29" s="765"/>
      <c r="H29" s="765"/>
      <c r="I29" s="765"/>
      <c r="J29" s="765"/>
      <c r="K29" s="765"/>
      <c r="L29" s="765"/>
      <c r="M29" s="765"/>
      <c r="N29" s="765"/>
      <c r="O29" s="765"/>
      <c r="P29" s="766"/>
    </row>
    <row r="30" spans="1:16" ht="18" customHeight="1" thickBot="1" x14ac:dyDescent="0.3">
      <c r="A30" s="767"/>
      <c r="B30" s="768"/>
      <c r="C30" s="769"/>
      <c r="D30" s="770"/>
      <c r="E30" s="771"/>
      <c r="F30" s="771"/>
      <c r="G30" s="771"/>
      <c r="H30" s="771"/>
      <c r="I30" s="771"/>
      <c r="J30" s="771"/>
      <c r="K30" s="771"/>
      <c r="L30" s="1127" t="s">
        <v>328</v>
      </c>
      <c r="M30" s="1128" t="s">
        <v>68</v>
      </c>
      <c r="N30" s="1007">
        <v>100</v>
      </c>
      <c r="O30" s="1007">
        <v>90</v>
      </c>
      <c r="P30" s="1008">
        <v>80</v>
      </c>
    </row>
    <row r="31" spans="1:16" ht="19.2" customHeight="1" x14ac:dyDescent="0.25">
      <c r="A31" s="2556" t="s">
        <v>6</v>
      </c>
      <c r="B31" s="2559" t="s">
        <v>8</v>
      </c>
      <c r="C31" s="2562" t="s">
        <v>6</v>
      </c>
      <c r="D31" s="831"/>
      <c r="E31" s="2565" t="s">
        <v>329</v>
      </c>
      <c r="F31" s="2422" t="s">
        <v>62</v>
      </c>
      <c r="G31" s="2425" t="s">
        <v>230</v>
      </c>
      <c r="H31" s="296" t="s">
        <v>48</v>
      </c>
      <c r="I31" s="2061">
        <v>340</v>
      </c>
      <c r="J31" s="256">
        <v>400</v>
      </c>
      <c r="K31" s="1079">
        <v>400</v>
      </c>
      <c r="L31" s="2520" t="s">
        <v>234</v>
      </c>
      <c r="M31" s="2522" t="s">
        <v>68</v>
      </c>
      <c r="N31" s="2421">
        <v>13</v>
      </c>
      <c r="O31" s="2421">
        <v>15</v>
      </c>
      <c r="P31" s="2387">
        <v>17</v>
      </c>
    </row>
    <row r="32" spans="1:16" ht="22.95" customHeight="1" x14ac:dyDescent="0.25">
      <c r="A32" s="2557"/>
      <c r="B32" s="2560"/>
      <c r="C32" s="2563"/>
      <c r="D32" s="832"/>
      <c r="E32" s="2566"/>
      <c r="F32" s="2423"/>
      <c r="G32" s="2426"/>
      <c r="H32" s="298" t="s">
        <v>56</v>
      </c>
      <c r="I32" s="299"/>
      <c r="J32" s="299"/>
      <c r="K32" s="772"/>
      <c r="L32" s="2521"/>
      <c r="M32" s="2523"/>
      <c r="N32" s="2416"/>
      <c r="O32" s="2416"/>
      <c r="P32" s="2389"/>
    </row>
    <row r="33" spans="1:16" ht="32.4" customHeight="1" x14ac:dyDescent="0.3">
      <c r="A33" s="2557"/>
      <c r="B33" s="2560"/>
      <c r="C33" s="2563"/>
      <c r="D33" s="832"/>
      <c r="E33" s="2566"/>
      <c r="F33" s="2423"/>
      <c r="G33" s="2426"/>
      <c r="H33" s="298"/>
      <c r="I33" s="299"/>
      <c r="J33" s="299"/>
      <c r="K33" s="772"/>
      <c r="L33" s="1129" t="s">
        <v>528</v>
      </c>
      <c r="M33" s="728" t="s">
        <v>68</v>
      </c>
      <c r="N33" s="740">
        <v>100</v>
      </c>
      <c r="O33" s="740">
        <v>110</v>
      </c>
      <c r="P33" s="741">
        <v>115</v>
      </c>
    </row>
    <row r="34" spans="1:16" ht="31.2" x14ac:dyDescent="0.25">
      <c r="A34" s="2557"/>
      <c r="B34" s="2560"/>
      <c r="C34" s="2563"/>
      <c r="D34" s="832"/>
      <c r="E34" s="2566"/>
      <c r="F34" s="2423"/>
      <c r="G34" s="2426"/>
      <c r="H34" s="298" t="s">
        <v>313</v>
      </c>
      <c r="I34" s="299">
        <v>1470.9</v>
      </c>
      <c r="J34" s="299">
        <v>1500</v>
      </c>
      <c r="K34" s="1080">
        <v>1600</v>
      </c>
      <c r="L34" s="265" t="s">
        <v>531</v>
      </c>
      <c r="M34" s="728" t="s">
        <v>68</v>
      </c>
      <c r="N34" s="1130">
        <v>20</v>
      </c>
      <c r="O34" s="1130">
        <v>15</v>
      </c>
      <c r="P34" s="1131">
        <v>10</v>
      </c>
    </row>
    <row r="35" spans="1:16" ht="21.6" customHeight="1" x14ac:dyDescent="0.25">
      <c r="A35" s="2557"/>
      <c r="B35" s="2560"/>
      <c r="C35" s="2563"/>
      <c r="D35" s="832"/>
      <c r="E35" s="2567"/>
      <c r="F35" s="2423"/>
      <c r="G35" s="2426"/>
      <c r="H35" s="298" t="s">
        <v>226</v>
      </c>
      <c r="I35" s="574"/>
      <c r="J35" s="299"/>
      <c r="K35" s="772"/>
      <c r="L35" s="265"/>
      <c r="M35" s="728"/>
      <c r="N35" s="729"/>
      <c r="O35" s="739"/>
      <c r="P35" s="835"/>
    </row>
    <row r="36" spans="1:16" ht="32.4" customHeight="1" x14ac:dyDescent="0.25">
      <c r="A36" s="2557"/>
      <c r="B36" s="2560"/>
      <c r="C36" s="2563"/>
      <c r="D36" s="832"/>
      <c r="E36" s="482" t="s">
        <v>330</v>
      </c>
      <c r="F36" s="2423"/>
      <c r="G36" s="2426"/>
      <c r="H36" s="300"/>
      <c r="I36" s="301"/>
      <c r="J36" s="301"/>
      <c r="K36" s="773"/>
      <c r="L36" s="265" t="s">
        <v>331</v>
      </c>
      <c r="M36" s="1130" t="s">
        <v>68</v>
      </c>
      <c r="N36" s="517">
        <v>1</v>
      </c>
      <c r="O36" s="517">
        <v>1</v>
      </c>
      <c r="P36" s="730"/>
    </row>
    <row r="37" spans="1:16" ht="31.2" customHeight="1" x14ac:dyDescent="0.25">
      <c r="A37" s="2557"/>
      <c r="B37" s="2560"/>
      <c r="C37" s="2563"/>
      <c r="D37" s="832"/>
      <c r="E37" s="482" t="s">
        <v>332</v>
      </c>
      <c r="F37" s="2423"/>
      <c r="G37" s="2426"/>
      <c r="H37" s="303"/>
      <c r="I37" s="304"/>
      <c r="J37" s="305"/>
      <c r="K37" s="776"/>
      <c r="L37" s="265" t="s">
        <v>331</v>
      </c>
      <c r="M37" s="1130" t="s">
        <v>68</v>
      </c>
      <c r="N37" s="517"/>
      <c r="O37" s="517"/>
      <c r="P37" s="730"/>
    </row>
    <row r="38" spans="1:16" ht="31.2" customHeight="1" x14ac:dyDescent="0.25">
      <c r="A38" s="2557"/>
      <c r="B38" s="2560"/>
      <c r="C38" s="2563"/>
      <c r="D38" s="832"/>
      <c r="E38" s="482" t="s">
        <v>333</v>
      </c>
      <c r="F38" s="2423"/>
      <c r="G38" s="2426"/>
      <c r="H38" s="307"/>
      <c r="I38" s="308"/>
      <c r="J38" s="309"/>
      <c r="K38" s="775"/>
      <c r="L38" s="1132" t="s">
        <v>331</v>
      </c>
      <c r="M38" s="1130" t="s">
        <v>68</v>
      </c>
      <c r="N38" s="517">
        <v>1</v>
      </c>
      <c r="O38" s="517"/>
      <c r="P38" s="730"/>
    </row>
    <row r="39" spans="1:16" ht="40.950000000000003" customHeight="1" x14ac:dyDescent="0.25">
      <c r="A39" s="2557"/>
      <c r="B39" s="2560"/>
      <c r="C39" s="2563"/>
      <c r="D39" s="832"/>
      <c r="E39" s="833" t="s">
        <v>334</v>
      </c>
      <c r="F39" s="2423"/>
      <c r="G39" s="2426"/>
      <c r="H39" s="307"/>
      <c r="I39" s="308"/>
      <c r="J39" s="309"/>
      <c r="K39" s="777"/>
      <c r="L39" s="265" t="s">
        <v>331</v>
      </c>
      <c r="M39" s="1130" t="s">
        <v>68</v>
      </c>
      <c r="N39" s="1137"/>
      <c r="O39" s="1137"/>
      <c r="P39" s="1138">
        <v>1</v>
      </c>
    </row>
    <row r="40" spans="1:16" ht="36" customHeight="1" x14ac:dyDescent="0.25">
      <c r="A40" s="2557"/>
      <c r="B40" s="2560"/>
      <c r="C40" s="2563"/>
      <c r="D40" s="832"/>
      <c r="E40" s="2524" t="s">
        <v>335</v>
      </c>
      <c r="F40" s="2423"/>
      <c r="G40" s="2426"/>
      <c r="H40" s="307"/>
      <c r="I40" s="308"/>
      <c r="J40" s="309"/>
      <c r="K40" s="777"/>
      <c r="L40" s="310" t="s">
        <v>336</v>
      </c>
      <c r="M40" s="311" t="s">
        <v>68</v>
      </c>
      <c r="N40" s="1139">
        <v>4</v>
      </c>
      <c r="O40" s="1139">
        <v>5</v>
      </c>
      <c r="P40" s="1140">
        <v>6</v>
      </c>
    </row>
    <row r="41" spans="1:16" ht="19.2" customHeight="1" x14ac:dyDescent="0.25">
      <c r="A41" s="2557"/>
      <c r="B41" s="2560"/>
      <c r="C41" s="2563"/>
      <c r="D41" s="832"/>
      <c r="E41" s="2525"/>
      <c r="F41" s="2423"/>
      <c r="G41" s="2426"/>
      <c r="H41" s="307"/>
      <c r="I41" s="308"/>
      <c r="J41" s="309"/>
      <c r="K41" s="777"/>
      <c r="L41" s="310" t="s">
        <v>337</v>
      </c>
      <c r="M41" s="311" t="s">
        <v>68</v>
      </c>
      <c r="N41" s="1139">
        <v>48</v>
      </c>
      <c r="O41" s="1139">
        <v>47</v>
      </c>
      <c r="P41" s="1140">
        <v>47</v>
      </c>
    </row>
    <row r="42" spans="1:16" ht="20.399999999999999" customHeight="1" x14ac:dyDescent="0.25">
      <c r="A42" s="2557"/>
      <c r="B42" s="2560"/>
      <c r="C42" s="2563"/>
      <c r="D42" s="832"/>
      <c r="E42" s="2524" t="s">
        <v>338</v>
      </c>
      <c r="F42" s="2423"/>
      <c r="G42" s="2426"/>
      <c r="H42" s="307"/>
      <c r="I42" s="308"/>
      <c r="J42" s="309"/>
      <c r="K42" s="777"/>
      <c r="L42" s="1134" t="s">
        <v>339</v>
      </c>
      <c r="M42" s="739" t="s">
        <v>227</v>
      </c>
      <c r="N42" s="729">
        <v>140</v>
      </c>
      <c r="O42" s="729">
        <v>140</v>
      </c>
      <c r="P42" s="1040">
        <v>140</v>
      </c>
    </row>
    <row r="43" spans="1:16" ht="31.2" customHeight="1" thickBot="1" x14ac:dyDescent="0.3">
      <c r="A43" s="2557"/>
      <c r="B43" s="2560"/>
      <c r="C43" s="2563"/>
      <c r="D43" s="832"/>
      <c r="E43" s="2526"/>
      <c r="F43" s="2423"/>
      <c r="G43" s="2426"/>
      <c r="H43" s="307"/>
      <c r="I43" s="308"/>
      <c r="J43" s="309"/>
      <c r="K43" s="778"/>
      <c r="L43" s="1135" t="s">
        <v>340</v>
      </c>
      <c r="M43" s="1105" t="s">
        <v>236</v>
      </c>
      <c r="N43" s="1130">
        <v>6000</v>
      </c>
      <c r="O43" s="1130">
        <v>6500</v>
      </c>
      <c r="P43" s="1138">
        <v>6500</v>
      </c>
    </row>
    <row r="44" spans="1:16" ht="38.4" customHeight="1" thickBot="1" x14ac:dyDescent="0.3">
      <c r="A44" s="2558"/>
      <c r="B44" s="2561"/>
      <c r="C44" s="2564"/>
      <c r="D44" s="834"/>
      <c r="E44" s="2443"/>
      <c r="F44" s="2424"/>
      <c r="G44" s="2427"/>
      <c r="H44" s="315" t="s">
        <v>7</v>
      </c>
      <c r="I44" s="270">
        <f>SUM(I31:I35)</f>
        <v>1810.9</v>
      </c>
      <c r="J44" s="270">
        <f>SUM(J31:J35)</f>
        <v>1900</v>
      </c>
      <c r="K44" s="316">
        <f>SUM(K31:K35)</f>
        <v>2000</v>
      </c>
      <c r="L44" s="779"/>
      <c r="M44" s="780"/>
      <c r="N44" s="781"/>
      <c r="O44" s="782"/>
      <c r="P44" s="783"/>
    </row>
    <row r="45" spans="1:16" ht="31.2" customHeight="1" x14ac:dyDescent="0.3">
      <c r="A45" s="2350" t="s">
        <v>6</v>
      </c>
      <c r="B45" s="2352" t="s">
        <v>8</v>
      </c>
      <c r="C45" s="2354" t="s">
        <v>8</v>
      </c>
      <c r="D45" s="319"/>
      <c r="E45" s="2371" t="s">
        <v>341</v>
      </c>
      <c r="F45" s="2484" t="s">
        <v>62</v>
      </c>
      <c r="G45" s="2360" t="s">
        <v>230</v>
      </c>
      <c r="H45" s="255" t="s">
        <v>48</v>
      </c>
      <c r="I45" s="256"/>
      <c r="J45" s="257">
        <v>15</v>
      </c>
      <c r="K45" s="258">
        <v>25</v>
      </c>
      <c r="L45" s="1141" t="s">
        <v>342</v>
      </c>
      <c r="M45" s="727" t="s">
        <v>68</v>
      </c>
      <c r="N45" s="1142"/>
      <c r="O45" s="1142"/>
      <c r="P45" s="1143">
        <v>1</v>
      </c>
    </row>
    <row r="46" spans="1:16" ht="31.2" customHeight="1" x14ac:dyDescent="0.25">
      <c r="A46" s="2393"/>
      <c r="B46" s="2368"/>
      <c r="C46" s="2394"/>
      <c r="D46" s="321"/>
      <c r="E46" s="2372"/>
      <c r="F46" s="2391"/>
      <c r="G46" s="2377"/>
      <c r="H46" s="267" t="s">
        <v>56</v>
      </c>
      <c r="I46" s="306"/>
      <c r="J46" s="322"/>
      <c r="K46" s="323"/>
      <c r="L46" s="1144" t="s">
        <v>343</v>
      </c>
      <c r="M46" s="728" t="s">
        <v>68</v>
      </c>
      <c r="N46" s="1145"/>
      <c r="O46" s="1145"/>
      <c r="P46" s="1136">
        <v>1</v>
      </c>
    </row>
    <row r="47" spans="1:16" ht="34.950000000000003" customHeight="1" x14ac:dyDescent="0.25">
      <c r="A47" s="2393"/>
      <c r="B47" s="2368"/>
      <c r="C47" s="2394"/>
      <c r="D47" s="321"/>
      <c r="E47" s="2372"/>
      <c r="F47" s="2391"/>
      <c r="G47" s="2377"/>
      <c r="H47" s="267" t="s">
        <v>313</v>
      </c>
      <c r="I47" s="306"/>
      <c r="J47" s="322"/>
      <c r="K47" s="323"/>
      <c r="L47" s="265" t="s">
        <v>529</v>
      </c>
      <c r="M47" s="728" t="s">
        <v>227</v>
      </c>
      <c r="N47" s="1130">
        <v>4.05</v>
      </c>
      <c r="O47" s="1130">
        <v>4.5</v>
      </c>
      <c r="P47" s="1146">
        <v>5</v>
      </c>
    </row>
    <row r="48" spans="1:16" ht="28.95" customHeight="1" x14ac:dyDescent="0.25">
      <c r="A48" s="2393"/>
      <c r="B48" s="2368"/>
      <c r="C48" s="2394"/>
      <c r="D48" s="321"/>
      <c r="E48" s="519"/>
      <c r="F48" s="2391"/>
      <c r="G48" s="2377"/>
      <c r="H48" s="267" t="s">
        <v>226</v>
      </c>
      <c r="I48" s="324"/>
      <c r="J48" s="322"/>
      <c r="K48" s="323"/>
      <c r="L48" s="265" t="s">
        <v>530</v>
      </c>
      <c r="M48" s="728" t="s">
        <v>227</v>
      </c>
      <c r="N48" s="729">
        <v>5.5</v>
      </c>
      <c r="O48" s="739">
        <v>6</v>
      </c>
      <c r="P48" s="835">
        <v>7</v>
      </c>
    </row>
    <row r="49" spans="1:16" ht="16.2" thickBot="1" x14ac:dyDescent="0.3">
      <c r="A49" s="2496"/>
      <c r="B49" s="2497"/>
      <c r="C49" s="2399"/>
      <c r="D49" s="325"/>
      <c r="E49" s="326"/>
      <c r="F49" s="2498"/>
      <c r="G49" s="2359"/>
      <c r="H49" s="315" t="s">
        <v>7</v>
      </c>
      <c r="I49" s="270">
        <f>SUM(I45:I48)</f>
        <v>0</v>
      </c>
      <c r="J49" s="270">
        <f>SUM(J45:J48)</f>
        <v>15</v>
      </c>
      <c r="K49" s="270">
        <f>SUM(K45:K48)</f>
        <v>25</v>
      </c>
      <c r="L49" s="1147"/>
      <c r="M49" s="1148"/>
      <c r="N49" s="1149"/>
      <c r="O49" s="1149"/>
      <c r="P49" s="1150"/>
    </row>
    <row r="50" spans="1:16" ht="15.6" customHeight="1" thickBot="1" x14ac:dyDescent="0.3">
      <c r="A50" s="247" t="s">
        <v>6</v>
      </c>
      <c r="B50" s="330" t="s">
        <v>8</v>
      </c>
      <c r="C50" s="2334" t="s">
        <v>31</v>
      </c>
      <c r="D50" s="2334"/>
      <c r="E50" s="2334"/>
      <c r="F50" s="2334"/>
      <c r="G50" s="2335"/>
      <c r="H50" s="283" t="s">
        <v>7</v>
      </c>
      <c r="I50" s="284">
        <f>I44+I49</f>
        <v>1810.9</v>
      </c>
      <c r="J50" s="284">
        <f>J44+J49</f>
        <v>1915</v>
      </c>
      <c r="K50" s="284">
        <f>K44+K49</f>
        <v>2025</v>
      </c>
      <c r="L50" s="2513"/>
      <c r="M50" s="2514"/>
      <c r="N50" s="2514"/>
      <c r="O50" s="2514"/>
      <c r="P50" s="2515"/>
    </row>
    <row r="51" spans="1:16" ht="15.6" customHeight="1" thickBot="1" x14ac:dyDescent="0.35">
      <c r="A51" s="247" t="s">
        <v>6</v>
      </c>
      <c r="B51" s="330" t="s">
        <v>49</v>
      </c>
      <c r="C51" s="597" t="s">
        <v>344</v>
      </c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2"/>
    </row>
    <row r="52" spans="1:16" ht="16.2" customHeight="1" thickBot="1" x14ac:dyDescent="0.35">
      <c r="A52" s="247"/>
      <c r="B52" s="330"/>
      <c r="C52" s="331"/>
      <c r="D52" s="293"/>
      <c r="E52" s="294"/>
      <c r="F52" s="294"/>
      <c r="G52" s="294"/>
      <c r="H52" s="294"/>
      <c r="I52" s="294"/>
      <c r="J52" s="294"/>
      <c r="K52" s="294"/>
      <c r="L52" s="295" t="s">
        <v>345</v>
      </c>
      <c r="M52" s="348" t="s">
        <v>68</v>
      </c>
      <c r="N52" s="332"/>
      <c r="O52" s="332"/>
      <c r="P52" s="333">
        <v>1</v>
      </c>
    </row>
    <row r="53" spans="1:16" ht="16.2" customHeight="1" x14ac:dyDescent="0.25">
      <c r="A53" s="2350" t="s">
        <v>6</v>
      </c>
      <c r="B53" s="2352" t="s">
        <v>49</v>
      </c>
      <c r="C53" s="2354" t="s">
        <v>6</v>
      </c>
      <c r="D53" s="319"/>
      <c r="E53" s="2371" t="s">
        <v>346</v>
      </c>
      <c r="F53" s="2484" t="s">
        <v>62</v>
      </c>
      <c r="G53" s="2360" t="s">
        <v>230</v>
      </c>
      <c r="H53" s="255" t="s">
        <v>48</v>
      </c>
      <c r="I53" s="297">
        <v>15</v>
      </c>
      <c r="J53" s="257">
        <v>15</v>
      </c>
      <c r="K53" s="258">
        <v>15</v>
      </c>
      <c r="L53" s="334" t="s">
        <v>347</v>
      </c>
      <c r="M53" s="335" t="s">
        <v>68</v>
      </c>
      <c r="N53" s="336">
        <v>12</v>
      </c>
      <c r="O53" s="336">
        <v>12</v>
      </c>
      <c r="P53" s="337">
        <v>16</v>
      </c>
    </row>
    <row r="54" spans="1:16" ht="16.2" thickBot="1" x14ac:dyDescent="0.3">
      <c r="A54" s="2496"/>
      <c r="B54" s="2497"/>
      <c r="C54" s="2399"/>
      <c r="D54" s="325"/>
      <c r="E54" s="2516"/>
      <c r="F54" s="2498"/>
      <c r="G54" s="2359"/>
      <c r="H54" s="315" t="s">
        <v>7</v>
      </c>
      <c r="I54" s="270">
        <f>SUM(I53:I53)</f>
        <v>15</v>
      </c>
      <c r="J54" s="270">
        <f>SUM(J53:J53)</f>
        <v>15</v>
      </c>
      <c r="K54" s="270">
        <f>SUM(K53:K53)</f>
        <v>15</v>
      </c>
      <c r="L54" s="338"/>
      <c r="M54" s="339"/>
      <c r="N54" s="328"/>
      <c r="O54" s="328"/>
      <c r="P54" s="329"/>
    </row>
    <row r="55" spans="1:16" ht="16.2" customHeight="1" thickBot="1" x14ac:dyDescent="0.3">
      <c r="A55" s="247" t="s">
        <v>6</v>
      </c>
      <c r="B55" s="330" t="s">
        <v>49</v>
      </c>
      <c r="C55" s="2334" t="s">
        <v>31</v>
      </c>
      <c r="D55" s="2334"/>
      <c r="E55" s="2334"/>
      <c r="F55" s="2334"/>
      <c r="G55" s="2335"/>
      <c r="H55" s="283" t="s">
        <v>7</v>
      </c>
      <c r="I55" s="284">
        <f>I54*1</f>
        <v>15</v>
      </c>
      <c r="J55" s="284">
        <f t="shared" ref="J55:K55" si="2">J54*1</f>
        <v>15</v>
      </c>
      <c r="K55" s="284">
        <f t="shared" si="2"/>
        <v>15</v>
      </c>
      <c r="L55" s="2517"/>
      <c r="M55" s="2518"/>
      <c r="N55" s="2518"/>
      <c r="O55" s="2518"/>
      <c r="P55" s="2519"/>
    </row>
    <row r="56" spans="1:16" ht="16.2" thickBot="1" x14ac:dyDescent="0.3">
      <c r="A56" s="247" t="s">
        <v>6</v>
      </c>
      <c r="B56" s="330" t="s">
        <v>50</v>
      </c>
      <c r="C56" s="340" t="s">
        <v>348</v>
      </c>
      <c r="D56" s="250"/>
      <c r="E56" s="290"/>
      <c r="F56" s="290"/>
      <c r="G56" s="290"/>
      <c r="H56" s="290"/>
      <c r="I56" s="290"/>
      <c r="J56" s="290"/>
      <c r="K56" s="290"/>
      <c r="L56" s="750"/>
      <c r="M56" s="750"/>
      <c r="N56" s="750"/>
      <c r="O56" s="750"/>
      <c r="P56" s="787"/>
    </row>
    <row r="57" spans="1:16" ht="31.2" customHeight="1" x14ac:dyDescent="0.25">
      <c r="A57" s="2365"/>
      <c r="B57" s="2367"/>
      <c r="C57" s="2534"/>
      <c r="D57" s="2537"/>
      <c r="E57" s="2540"/>
      <c r="F57" s="2541"/>
      <c r="G57" s="2541"/>
      <c r="H57" s="2541"/>
      <c r="I57" s="2541"/>
      <c r="J57" s="2541"/>
      <c r="K57" s="2542"/>
      <c r="L57" s="1151" t="s">
        <v>532</v>
      </c>
      <c r="M57" s="727" t="s">
        <v>70</v>
      </c>
      <c r="N57" s="1152" t="s">
        <v>319</v>
      </c>
      <c r="O57" s="1152" t="s">
        <v>72</v>
      </c>
      <c r="P57" s="1153" t="s">
        <v>527</v>
      </c>
    </row>
    <row r="58" spans="1:16" ht="31.2" customHeight="1" x14ac:dyDescent="0.25">
      <c r="A58" s="2366"/>
      <c r="B58" s="2368"/>
      <c r="C58" s="2535"/>
      <c r="D58" s="2538"/>
      <c r="E58" s="2543"/>
      <c r="F58" s="2544"/>
      <c r="G58" s="2544"/>
      <c r="H58" s="2544"/>
      <c r="I58" s="2544"/>
      <c r="J58" s="2544"/>
      <c r="K58" s="2545"/>
      <c r="L58" s="526" t="s">
        <v>349</v>
      </c>
      <c r="M58" s="1154" t="s">
        <v>68</v>
      </c>
      <c r="N58" s="1155" t="s">
        <v>69</v>
      </c>
      <c r="O58" s="1155" t="s">
        <v>69</v>
      </c>
      <c r="P58" s="1156" t="s">
        <v>71</v>
      </c>
    </row>
    <row r="59" spans="1:16" ht="34.200000000000003" customHeight="1" thickBot="1" x14ac:dyDescent="0.3">
      <c r="A59" s="2398"/>
      <c r="B59" s="2353"/>
      <c r="C59" s="2536"/>
      <c r="D59" s="2539"/>
      <c r="E59" s="2546"/>
      <c r="F59" s="2260"/>
      <c r="G59" s="2260"/>
      <c r="H59" s="2260"/>
      <c r="I59" s="2260"/>
      <c r="J59" s="2260"/>
      <c r="K59" s="2547"/>
      <c r="L59" s="1157" t="s">
        <v>350</v>
      </c>
      <c r="M59" s="1158" t="s">
        <v>70</v>
      </c>
      <c r="N59" s="1159" t="s">
        <v>319</v>
      </c>
      <c r="O59" s="1159" t="s">
        <v>72</v>
      </c>
      <c r="P59" s="1160" t="s">
        <v>527</v>
      </c>
    </row>
    <row r="60" spans="1:16" ht="16.2" customHeight="1" x14ac:dyDescent="0.25">
      <c r="A60" s="2350" t="s">
        <v>6</v>
      </c>
      <c r="B60" s="2352" t="s">
        <v>50</v>
      </c>
      <c r="C60" s="2354" t="s">
        <v>6</v>
      </c>
      <c r="D60" s="319"/>
      <c r="E60" s="2371" t="s">
        <v>533</v>
      </c>
      <c r="F60" s="2484" t="s">
        <v>62</v>
      </c>
      <c r="G60" s="2360" t="s">
        <v>230</v>
      </c>
      <c r="H60" s="255" t="s">
        <v>48</v>
      </c>
      <c r="I60" s="256"/>
      <c r="J60" s="257"/>
      <c r="K60" s="258">
        <v>200</v>
      </c>
      <c r="L60" s="1161" t="s">
        <v>351</v>
      </c>
      <c r="M60" s="1162"/>
      <c r="N60" s="1163"/>
      <c r="O60" s="1163"/>
      <c r="P60" s="1143" t="s">
        <v>66</v>
      </c>
    </row>
    <row r="61" spans="1:16" ht="16.2" customHeight="1" x14ac:dyDescent="0.25">
      <c r="A61" s="2393"/>
      <c r="B61" s="2368"/>
      <c r="C61" s="2394"/>
      <c r="D61" s="321"/>
      <c r="E61" s="2372"/>
      <c r="F61" s="2391"/>
      <c r="G61" s="2377"/>
      <c r="H61" s="267" t="s">
        <v>56</v>
      </c>
      <c r="I61" s="306"/>
      <c r="J61" s="322"/>
      <c r="K61" s="323"/>
      <c r="L61" s="1164"/>
      <c r="M61" s="1165"/>
      <c r="N61" s="1166"/>
      <c r="O61" s="1166"/>
      <c r="P61" s="1133"/>
    </row>
    <row r="62" spans="1:16" ht="16.2" thickBot="1" x14ac:dyDescent="0.3">
      <c r="A62" s="2496"/>
      <c r="B62" s="2497"/>
      <c r="C62" s="2399"/>
      <c r="D62" s="325"/>
      <c r="E62" s="344"/>
      <c r="F62" s="2498"/>
      <c r="G62" s="2359"/>
      <c r="H62" s="315" t="s">
        <v>7</v>
      </c>
      <c r="I62" s="270">
        <f>SUM(I60:I61)</f>
        <v>0</v>
      </c>
      <c r="J62" s="270">
        <f>SUM(J60:J61)</f>
        <v>0</v>
      </c>
      <c r="K62" s="270">
        <f>SUM(K60:K61)</f>
        <v>200</v>
      </c>
      <c r="L62" s="784"/>
      <c r="M62" s="781"/>
      <c r="N62" s="372"/>
      <c r="O62" s="372"/>
      <c r="P62" s="373"/>
    </row>
    <row r="63" spans="1:16" ht="16.2" customHeight="1" thickBot="1" x14ac:dyDescent="0.3">
      <c r="A63" s="714" t="s">
        <v>6</v>
      </c>
      <c r="B63" s="716" t="s">
        <v>50</v>
      </c>
      <c r="C63" s="2487" t="s">
        <v>31</v>
      </c>
      <c r="D63" s="2487"/>
      <c r="E63" s="2487"/>
      <c r="F63" s="2487"/>
      <c r="G63" s="2488"/>
      <c r="H63" s="345" t="s">
        <v>7</v>
      </c>
      <c r="I63" s="346">
        <f>I62*1</f>
        <v>0</v>
      </c>
      <c r="J63" s="346">
        <f t="shared" ref="J63:K63" si="3">J62*1</f>
        <v>0</v>
      </c>
      <c r="K63" s="346">
        <f t="shared" si="3"/>
        <v>200</v>
      </c>
      <c r="L63" s="733"/>
      <c r="M63" s="734"/>
      <c r="N63" s="734"/>
      <c r="O63" s="734"/>
      <c r="P63" s="735"/>
    </row>
    <row r="64" spans="1:16" ht="16.2" thickBot="1" x14ac:dyDescent="0.3">
      <c r="A64" s="247" t="s">
        <v>6</v>
      </c>
      <c r="B64" s="330" t="s">
        <v>53</v>
      </c>
      <c r="C64" s="347" t="s">
        <v>352</v>
      </c>
      <c r="D64" s="250"/>
      <c r="E64" s="250"/>
      <c r="F64" s="250"/>
      <c r="G64" s="250"/>
      <c r="H64" s="250"/>
      <c r="I64" s="250"/>
      <c r="J64" s="250"/>
      <c r="K64" s="250"/>
      <c r="L64" s="750"/>
      <c r="M64" s="750"/>
      <c r="N64" s="750"/>
      <c r="O64" s="750"/>
      <c r="P64" s="787"/>
    </row>
    <row r="65" spans="1:16" ht="47.4" thickBot="1" x14ac:dyDescent="0.35">
      <c r="A65" s="2492"/>
      <c r="B65" s="2367"/>
      <c r="C65" s="2507"/>
      <c r="D65" s="2508"/>
      <c r="E65" s="2508"/>
      <c r="F65" s="2508"/>
      <c r="G65" s="2508"/>
      <c r="H65" s="2508"/>
      <c r="I65" s="2508"/>
      <c r="J65" s="2508"/>
      <c r="K65" s="2509"/>
      <c r="L65" s="1167" t="s">
        <v>353</v>
      </c>
      <c r="M65" s="727" t="s">
        <v>70</v>
      </c>
      <c r="N65" s="1168" t="s">
        <v>354</v>
      </c>
      <c r="O65" s="1168" t="s">
        <v>73</v>
      </c>
      <c r="P65" s="1169" t="s">
        <v>534</v>
      </c>
    </row>
    <row r="66" spans="1:16" ht="21" customHeight="1" thickBot="1" x14ac:dyDescent="0.3">
      <c r="A66" s="2493"/>
      <c r="B66" s="2353"/>
      <c r="C66" s="2510"/>
      <c r="D66" s="2511"/>
      <c r="E66" s="2511"/>
      <c r="F66" s="2511"/>
      <c r="G66" s="2511"/>
      <c r="H66" s="2511"/>
      <c r="I66" s="2511"/>
      <c r="J66" s="2511"/>
      <c r="K66" s="2512"/>
      <c r="L66" s="1170" t="s">
        <v>355</v>
      </c>
      <c r="M66" s="1171" t="s">
        <v>68</v>
      </c>
      <c r="N66" s="1172">
        <v>1</v>
      </c>
      <c r="O66" s="1172">
        <v>1</v>
      </c>
      <c r="P66" s="1173">
        <v>2</v>
      </c>
    </row>
    <row r="67" spans="1:16" ht="37.200000000000003" customHeight="1" x14ac:dyDescent="0.25">
      <c r="A67" s="2350" t="s">
        <v>6</v>
      </c>
      <c r="B67" s="2352" t="s">
        <v>53</v>
      </c>
      <c r="C67" s="2354" t="s">
        <v>6</v>
      </c>
      <c r="D67" s="319"/>
      <c r="E67" s="2371" t="s">
        <v>356</v>
      </c>
      <c r="F67" s="2484" t="s">
        <v>62</v>
      </c>
      <c r="G67" s="2360" t="s">
        <v>230</v>
      </c>
      <c r="H67" s="255" t="s">
        <v>48</v>
      </c>
      <c r="I67" s="297">
        <v>3500</v>
      </c>
      <c r="J67" s="257">
        <v>3900</v>
      </c>
      <c r="K67" s="258">
        <v>0</v>
      </c>
      <c r="L67" s="1100" t="s">
        <v>357</v>
      </c>
      <c r="M67" s="727" t="s">
        <v>66</v>
      </c>
      <c r="N67" s="392" t="s">
        <v>66</v>
      </c>
      <c r="O67" s="1174"/>
      <c r="P67" s="1175"/>
    </row>
    <row r="68" spans="1:16" ht="16.2" customHeight="1" x14ac:dyDescent="0.25">
      <c r="A68" s="2393"/>
      <c r="B68" s="2368"/>
      <c r="C68" s="2394"/>
      <c r="D68" s="321"/>
      <c r="E68" s="2372"/>
      <c r="F68" s="2391"/>
      <c r="G68" s="2377"/>
      <c r="H68" s="1484" t="s">
        <v>56</v>
      </c>
      <c r="I68" s="299"/>
      <c r="J68" s="322"/>
      <c r="K68" s="323"/>
      <c r="L68" s="1176"/>
      <c r="M68" s="1177"/>
      <c r="N68" s="1178"/>
      <c r="O68" s="1178"/>
      <c r="P68" s="1179"/>
    </row>
    <row r="69" spans="1:16" ht="16.2" customHeight="1" x14ac:dyDescent="0.25">
      <c r="A69" s="2393"/>
      <c r="B69" s="2368"/>
      <c r="C69" s="2394"/>
      <c r="D69" s="321"/>
      <c r="E69" s="2372"/>
      <c r="F69" s="2391"/>
      <c r="G69" s="2377"/>
      <c r="H69" s="303" t="s">
        <v>57</v>
      </c>
      <c r="I69" s="1505">
        <v>28</v>
      </c>
      <c r="J69" s="591"/>
      <c r="K69" s="592"/>
      <c r="L69" s="1176"/>
      <c r="M69" s="1177"/>
      <c r="N69" s="1178"/>
      <c r="O69" s="1178"/>
      <c r="P69" s="1179"/>
    </row>
    <row r="70" spans="1:16" ht="32.4" customHeight="1" thickBot="1" x14ac:dyDescent="0.3">
      <c r="A70" s="2496"/>
      <c r="B70" s="2497"/>
      <c r="C70" s="2399"/>
      <c r="D70" s="325"/>
      <c r="E70" s="2373"/>
      <c r="F70" s="2498"/>
      <c r="G70" s="2359"/>
      <c r="H70" s="315" t="s">
        <v>7</v>
      </c>
      <c r="I70" s="270">
        <f>SUM(I67:I69)</f>
        <v>3528</v>
      </c>
      <c r="J70" s="270">
        <f>SUM(J67:J67)</f>
        <v>3900</v>
      </c>
      <c r="K70" s="270">
        <f>SUM(K67:K67)</f>
        <v>0</v>
      </c>
      <c r="L70" s="1147"/>
      <c r="M70" s="1148"/>
      <c r="N70" s="1149"/>
      <c r="O70" s="1149"/>
      <c r="P70" s="1150"/>
    </row>
    <row r="71" spans="1:16" ht="16.2" customHeight="1" x14ac:dyDescent="0.3">
      <c r="A71" s="2350" t="s">
        <v>6</v>
      </c>
      <c r="B71" s="2352" t="s">
        <v>53</v>
      </c>
      <c r="C71" s="2354" t="s">
        <v>8</v>
      </c>
      <c r="D71" s="319"/>
      <c r="E71" s="2371" t="s">
        <v>358</v>
      </c>
      <c r="F71" s="2484" t="s">
        <v>62</v>
      </c>
      <c r="G71" s="2502" t="s">
        <v>359</v>
      </c>
      <c r="H71" s="255"/>
      <c r="I71" s="256"/>
      <c r="J71" s="257"/>
      <c r="K71" s="258"/>
      <c r="L71" s="1180" t="s">
        <v>360</v>
      </c>
      <c r="M71" s="727"/>
      <c r="N71" s="518"/>
      <c r="O71" s="518"/>
      <c r="P71" s="1143" t="s">
        <v>66</v>
      </c>
    </row>
    <row r="72" spans="1:16" ht="31.95" customHeight="1" thickBot="1" x14ac:dyDescent="0.3">
      <c r="A72" s="2496"/>
      <c r="B72" s="2497"/>
      <c r="C72" s="2399"/>
      <c r="D72" s="325"/>
      <c r="E72" s="2373"/>
      <c r="F72" s="2498"/>
      <c r="G72" s="2503"/>
      <c r="H72" s="315" t="s">
        <v>7</v>
      </c>
      <c r="I72" s="270">
        <f>I718</f>
        <v>0</v>
      </c>
      <c r="J72" s="270">
        <f t="shared" ref="J72:K72" si="4">J718</f>
        <v>0</v>
      </c>
      <c r="K72" s="270">
        <f t="shared" si="4"/>
        <v>0</v>
      </c>
      <c r="L72" s="327"/>
      <c r="M72" s="317"/>
      <c r="N72" s="328"/>
      <c r="O72" s="328"/>
      <c r="P72" s="329"/>
    </row>
    <row r="73" spans="1:16" ht="16.2" customHeight="1" thickBot="1" x14ac:dyDescent="0.3">
      <c r="A73" s="252" t="s">
        <v>6</v>
      </c>
      <c r="B73" s="330" t="s">
        <v>53</v>
      </c>
      <c r="C73" s="2361" t="s">
        <v>31</v>
      </c>
      <c r="D73" s="2334"/>
      <c r="E73" s="2334"/>
      <c r="F73" s="2334"/>
      <c r="G73" s="2335"/>
      <c r="H73" s="283" t="s">
        <v>7</v>
      </c>
      <c r="I73" s="349">
        <f>SUM(I70+I72)</f>
        <v>3528</v>
      </c>
      <c r="J73" s="350">
        <f t="shared" ref="J73" si="5">SUM(J70+J72)</f>
        <v>3900</v>
      </c>
      <c r="K73" s="351">
        <f>SUM(K70+K72)</f>
        <v>0</v>
      </c>
      <c r="L73" s="352"/>
      <c r="M73" s="352"/>
      <c r="N73" s="352"/>
      <c r="O73" s="352"/>
      <c r="P73" s="353"/>
    </row>
    <row r="74" spans="1:16" ht="16.2" thickBot="1" x14ac:dyDescent="0.3">
      <c r="A74" s="354" t="s">
        <v>6</v>
      </c>
      <c r="B74" s="2463" t="s">
        <v>74</v>
      </c>
      <c r="C74" s="2464"/>
      <c r="D74" s="2464"/>
      <c r="E74" s="2464"/>
      <c r="F74" s="2464"/>
      <c r="G74" s="2464"/>
      <c r="H74" s="2464"/>
      <c r="I74" s="355">
        <f>I28+I50+I55+I63+I73</f>
        <v>5942.4</v>
      </c>
      <c r="J74" s="355">
        <f>J28+J50+J55+J63+J73</f>
        <v>6180</v>
      </c>
      <c r="K74" s="355">
        <f>K28+K50+K55+K63+K73</f>
        <v>2590</v>
      </c>
      <c r="L74" s="356"/>
      <c r="M74" s="357"/>
      <c r="N74" s="357"/>
      <c r="O74" s="357"/>
      <c r="P74" s="358"/>
    </row>
    <row r="75" spans="1:16" ht="31.2" customHeight="1" thickBot="1" x14ac:dyDescent="0.3">
      <c r="A75" s="247" t="s">
        <v>8</v>
      </c>
      <c r="B75" s="2504" t="s">
        <v>308</v>
      </c>
      <c r="C75" s="2505"/>
      <c r="D75" s="2505"/>
      <c r="E75" s="2505"/>
      <c r="F75" s="2505"/>
      <c r="G75" s="2505"/>
      <c r="H75" s="2505"/>
      <c r="I75" s="2505"/>
      <c r="J75" s="2505"/>
      <c r="K75" s="2505"/>
      <c r="L75" s="2505"/>
      <c r="M75" s="2505"/>
      <c r="N75" s="2505"/>
      <c r="O75" s="2505"/>
      <c r="P75" s="2506"/>
    </row>
    <row r="76" spans="1:16" ht="31.2" customHeight="1" thickBot="1" x14ac:dyDescent="0.3">
      <c r="A76" s="247"/>
      <c r="B76" s="1295"/>
      <c r="C76" s="1296"/>
      <c r="D76" s="1296"/>
      <c r="E76" s="1296"/>
      <c r="F76" s="1296"/>
      <c r="G76" s="1296"/>
      <c r="H76" s="1296"/>
      <c r="I76" s="1296"/>
      <c r="J76" s="1296"/>
      <c r="K76" s="1297"/>
      <c r="L76" s="1298" t="s">
        <v>309</v>
      </c>
      <c r="M76" s="1299" t="s">
        <v>70</v>
      </c>
      <c r="N76" s="1172">
        <v>76.25</v>
      </c>
      <c r="O76" s="1172">
        <v>76.25</v>
      </c>
      <c r="P76" s="1173">
        <v>76.25</v>
      </c>
    </row>
    <row r="77" spans="1:16" ht="17.399999999999999" customHeight="1" thickBot="1" x14ac:dyDescent="0.3">
      <c r="A77" s="252" t="s">
        <v>8</v>
      </c>
      <c r="B77" s="360" t="s">
        <v>6</v>
      </c>
      <c r="C77" s="347" t="s">
        <v>361</v>
      </c>
      <c r="D77" s="361"/>
      <c r="E77" s="361"/>
      <c r="F77" s="361"/>
      <c r="G77" s="361"/>
      <c r="H77" s="361"/>
      <c r="I77" s="361"/>
      <c r="J77" s="361"/>
      <c r="K77" s="362"/>
      <c r="L77" s="362"/>
      <c r="M77" s="361"/>
      <c r="N77" s="361"/>
      <c r="O77" s="361"/>
      <c r="P77" s="363"/>
    </row>
    <row r="78" spans="1:16" ht="31.2" customHeight="1" thickBot="1" x14ac:dyDescent="0.3">
      <c r="A78" s="751"/>
      <c r="B78" s="749"/>
      <c r="C78" s="788"/>
      <c r="D78" s="789"/>
      <c r="E78" s="789"/>
      <c r="F78" s="789"/>
      <c r="G78" s="789"/>
      <c r="H78" s="789"/>
      <c r="I78" s="789"/>
      <c r="J78" s="789"/>
      <c r="K78" s="790"/>
      <c r="L78" s="1181" t="s">
        <v>362</v>
      </c>
      <c r="M78" s="364"/>
      <c r="N78" s="1182">
        <v>26</v>
      </c>
      <c r="O78" s="1182">
        <v>25</v>
      </c>
      <c r="P78" s="1183">
        <v>24</v>
      </c>
    </row>
    <row r="79" spans="1:16" ht="43.2" customHeight="1" x14ac:dyDescent="0.25">
      <c r="A79" s="2350" t="s">
        <v>8</v>
      </c>
      <c r="B79" s="2352" t="s">
        <v>6</v>
      </c>
      <c r="C79" s="2354" t="s">
        <v>6</v>
      </c>
      <c r="D79" s="319"/>
      <c r="E79" s="2371" t="s">
        <v>363</v>
      </c>
      <c r="F79" s="2484" t="s">
        <v>62</v>
      </c>
      <c r="G79" s="2360" t="s">
        <v>230</v>
      </c>
      <c r="H79" s="255" t="s">
        <v>48</v>
      </c>
      <c r="I79" s="256"/>
      <c r="J79" s="257">
        <v>10</v>
      </c>
      <c r="K79" s="258">
        <v>10</v>
      </c>
      <c r="L79" s="1184" t="s">
        <v>364</v>
      </c>
      <c r="M79" s="366" t="s">
        <v>68</v>
      </c>
      <c r="N79" s="367">
        <v>160</v>
      </c>
      <c r="O79" s="367">
        <v>170</v>
      </c>
      <c r="P79" s="368">
        <v>180</v>
      </c>
    </row>
    <row r="80" spans="1:16" ht="28.95" customHeight="1" x14ac:dyDescent="0.25">
      <c r="A80" s="2393"/>
      <c r="B80" s="2368"/>
      <c r="C80" s="2394"/>
      <c r="D80" s="321"/>
      <c r="E80" s="2372"/>
      <c r="F80" s="2391"/>
      <c r="G80" s="2377"/>
      <c r="H80" s="267" t="s">
        <v>56</v>
      </c>
      <c r="I80" s="262"/>
      <c r="J80" s="263"/>
      <c r="K80" s="264"/>
      <c r="L80" s="2501" t="s">
        <v>505</v>
      </c>
      <c r="M80" s="1130" t="s">
        <v>68</v>
      </c>
      <c r="N80" s="1185">
        <v>1</v>
      </c>
      <c r="O80" s="1185">
        <v>0</v>
      </c>
      <c r="P80" s="1186"/>
    </row>
    <row r="81" spans="1:16" ht="31.95" customHeight="1" thickBot="1" x14ac:dyDescent="0.3">
      <c r="A81" s="2496"/>
      <c r="B81" s="2497"/>
      <c r="C81" s="2399"/>
      <c r="D81" s="325"/>
      <c r="E81" s="2373"/>
      <c r="F81" s="2498"/>
      <c r="G81" s="2359"/>
      <c r="H81" s="369" t="s">
        <v>7</v>
      </c>
      <c r="I81" s="370">
        <f>SUM(I79:I80)</f>
        <v>0</v>
      </c>
      <c r="J81" s="370">
        <f t="shared" ref="J81:K81" si="6">SUM(J79:J80)</f>
        <v>10</v>
      </c>
      <c r="K81" s="370">
        <f t="shared" si="6"/>
        <v>10</v>
      </c>
      <c r="L81" s="2486"/>
      <c r="M81" s="1187"/>
      <c r="N81" s="1188"/>
      <c r="O81" s="1188"/>
      <c r="P81" s="1189"/>
    </row>
    <row r="82" spans="1:16" ht="30.6" customHeight="1" x14ac:dyDescent="0.3">
      <c r="A82" s="374" t="s">
        <v>8</v>
      </c>
      <c r="B82" s="375" t="s">
        <v>6</v>
      </c>
      <c r="C82" s="376" t="s">
        <v>8</v>
      </c>
      <c r="D82" s="377"/>
      <c r="E82" s="2499" t="s">
        <v>365</v>
      </c>
      <c r="F82" s="2390" t="s">
        <v>62</v>
      </c>
      <c r="G82" s="2360" t="s">
        <v>230</v>
      </c>
      <c r="H82" s="255" t="s">
        <v>48</v>
      </c>
      <c r="I82" s="378">
        <v>0</v>
      </c>
      <c r="J82" s="256">
        <v>0</v>
      </c>
      <c r="K82" s="258">
        <v>0</v>
      </c>
      <c r="L82" s="1141" t="s">
        <v>366</v>
      </c>
      <c r="M82" s="366" t="s">
        <v>231</v>
      </c>
      <c r="N82" s="1190">
        <v>0</v>
      </c>
      <c r="O82" s="1191"/>
      <c r="P82" s="1192"/>
    </row>
    <row r="83" spans="1:16" ht="34.950000000000003" customHeight="1" thickBot="1" x14ac:dyDescent="0.3">
      <c r="A83" s="792"/>
      <c r="B83" s="381"/>
      <c r="C83" s="382"/>
      <c r="D83" s="377"/>
      <c r="E83" s="2500"/>
      <c r="F83" s="2392"/>
      <c r="G83" s="2359"/>
      <c r="H83" s="369" t="s">
        <v>7</v>
      </c>
      <c r="I83" s="383">
        <f>SUM(I82:I82)</f>
        <v>0</v>
      </c>
      <c r="J83" s="383">
        <f t="shared" ref="J83:K83" si="7">SUM(J82:J82)</f>
        <v>0</v>
      </c>
      <c r="K83" s="383">
        <f t="shared" si="7"/>
        <v>0</v>
      </c>
      <c r="L83" s="1193" t="s">
        <v>535</v>
      </c>
      <c r="M83" s="1194"/>
      <c r="N83" s="1195"/>
      <c r="O83" s="1195"/>
      <c r="P83" s="1196">
        <v>1</v>
      </c>
    </row>
    <row r="84" spans="1:16" ht="31.2" customHeight="1" x14ac:dyDescent="0.25">
      <c r="A84" s="2350" t="s">
        <v>8</v>
      </c>
      <c r="B84" s="2352" t="s">
        <v>6</v>
      </c>
      <c r="C84" s="2354" t="s">
        <v>49</v>
      </c>
      <c r="D84" s="319"/>
      <c r="E84" s="2371" t="s">
        <v>367</v>
      </c>
      <c r="F84" s="2484" t="s">
        <v>62</v>
      </c>
      <c r="G84" s="2360" t="s">
        <v>230</v>
      </c>
      <c r="H84" s="255" t="s">
        <v>48</v>
      </c>
      <c r="I84" s="256"/>
      <c r="J84" s="257"/>
      <c r="K84" s="258"/>
      <c r="L84" s="1200" t="s">
        <v>368</v>
      </c>
      <c r="M84" s="727"/>
      <c r="N84" s="392"/>
      <c r="O84" s="392"/>
      <c r="P84" s="1143">
        <v>1</v>
      </c>
    </row>
    <row r="85" spans="1:16" ht="16.2" customHeight="1" x14ac:dyDescent="0.25">
      <c r="A85" s="2393"/>
      <c r="B85" s="2368"/>
      <c r="C85" s="2394"/>
      <c r="D85" s="321"/>
      <c r="E85" s="2372"/>
      <c r="F85" s="2391"/>
      <c r="G85" s="2377"/>
      <c r="H85" s="267" t="s">
        <v>56</v>
      </c>
      <c r="I85" s="306"/>
      <c r="J85" s="322"/>
      <c r="K85" s="323"/>
      <c r="L85" s="2379" t="s">
        <v>369</v>
      </c>
      <c r="M85" s="739"/>
      <c r="N85" s="1042"/>
      <c r="O85" s="1042">
        <v>2</v>
      </c>
      <c r="P85" s="1199">
        <v>3</v>
      </c>
    </row>
    <row r="86" spans="1:16" ht="36.6" customHeight="1" thickBot="1" x14ac:dyDescent="0.3">
      <c r="A86" s="2496"/>
      <c r="B86" s="2497"/>
      <c r="C86" s="2399"/>
      <c r="D86" s="325"/>
      <c r="E86" s="2373"/>
      <c r="F86" s="2498"/>
      <c r="G86" s="2359"/>
      <c r="H86" s="369" t="s">
        <v>7</v>
      </c>
      <c r="I86" s="370">
        <f>SUM(I84:I85)</f>
        <v>0</v>
      </c>
      <c r="J86" s="370">
        <f t="shared" ref="J86:K86" si="8">SUM(J84:J85)</f>
        <v>0</v>
      </c>
      <c r="K86" s="370">
        <f t="shared" si="8"/>
        <v>0</v>
      </c>
      <c r="L86" s="2527"/>
      <c r="M86" s="1187"/>
      <c r="N86" s="1188"/>
      <c r="O86" s="1188"/>
      <c r="P86" s="1189"/>
    </row>
    <row r="87" spans="1:16" ht="16.2" customHeight="1" x14ac:dyDescent="0.25">
      <c r="A87" s="386" t="s">
        <v>8</v>
      </c>
      <c r="B87" s="387" t="s">
        <v>6</v>
      </c>
      <c r="C87" s="388" t="s">
        <v>50</v>
      </c>
      <c r="D87" s="389"/>
      <c r="E87" s="2499" t="s">
        <v>370</v>
      </c>
      <c r="F87" s="2390" t="s">
        <v>62</v>
      </c>
      <c r="G87" s="2360" t="s">
        <v>230</v>
      </c>
      <c r="H87" s="255" t="s">
        <v>48</v>
      </c>
      <c r="I87" s="575">
        <v>25</v>
      </c>
      <c r="J87" s="378">
        <v>0</v>
      </c>
      <c r="K87" s="582">
        <v>0</v>
      </c>
      <c r="L87" s="2485" t="s">
        <v>371</v>
      </c>
      <c r="M87" s="366" t="s">
        <v>231</v>
      </c>
      <c r="N87" s="1190">
        <v>1</v>
      </c>
      <c r="O87" s="367">
        <v>0</v>
      </c>
      <c r="P87" s="1197"/>
    </row>
    <row r="88" spans="1:16" ht="16.2" thickBot="1" x14ac:dyDescent="0.3">
      <c r="A88" s="380"/>
      <c r="B88" s="381"/>
      <c r="C88" s="382"/>
      <c r="D88" s="325"/>
      <c r="E88" s="2500"/>
      <c r="F88" s="2392"/>
      <c r="G88" s="2359"/>
      <c r="H88" s="369" t="s">
        <v>7</v>
      </c>
      <c r="I88" s="370">
        <f>SUM(I87:I87)</f>
        <v>25</v>
      </c>
      <c r="J88" s="370">
        <f t="shared" ref="J88:K88" si="9">SUM(J87:J87)</f>
        <v>0</v>
      </c>
      <c r="K88" s="370">
        <f t="shared" si="9"/>
        <v>0</v>
      </c>
      <c r="L88" s="2486"/>
      <c r="M88" s="1187"/>
      <c r="N88" s="1188"/>
      <c r="O88" s="1188"/>
      <c r="P88" s="1198"/>
    </row>
    <row r="89" spans="1:16" ht="16.2" customHeight="1" thickBot="1" x14ac:dyDescent="0.3">
      <c r="A89" s="714" t="s">
        <v>8</v>
      </c>
      <c r="B89" s="736" t="s">
        <v>6</v>
      </c>
      <c r="C89" s="2487" t="s">
        <v>31</v>
      </c>
      <c r="D89" s="2487"/>
      <c r="E89" s="2487"/>
      <c r="F89" s="2487"/>
      <c r="G89" s="2488"/>
      <c r="H89" s="345" t="s">
        <v>7</v>
      </c>
      <c r="I89" s="346">
        <f>I81+I83+I86+I88</f>
        <v>25</v>
      </c>
      <c r="J89" s="346">
        <f t="shared" ref="J89:K89" si="10">J81+J83+J86+J88</f>
        <v>10</v>
      </c>
      <c r="K89" s="346">
        <f t="shared" si="10"/>
        <v>10</v>
      </c>
      <c r="L89" s="2489"/>
      <c r="M89" s="2490"/>
      <c r="N89" s="2490"/>
      <c r="O89" s="2490"/>
      <c r="P89" s="2491"/>
    </row>
    <row r="90" spans="1:16" ht="16.2" thickBot="1" x14ac:dyDescent="0.3">
      <c r="A90" s="247" t="s">
        <v>8</v>
      </c>
      <c r="B90" s="248" t="s">
        <v>8</v>
      </c>
      <c r="C90" s="347" t="s">
        <v>310</v>
      </c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3"/>
    </row>
    <row r="91" spans="1:16" ht="27.6" customHeight="1" x14ac:dyDescent="0.25">
      <c r="A91" s="2492"/>
      <c r="B91" s="2494"/>
      <c r="C91" s="793"/>
      <c r="D91" s="794"/>
      <c r="E91" s="794"/>
      <c r="F91" s="794"/>
      <c r="G91" s="794"/>
      <c r="H91" s="794"/>
      <c r="I91" s="794"/>
      <c r="J91" s="794"/>
      <c r="K91" s="794"/>
      <c r="L91" s="1100" t="s">
        <v>372</v>
      </c>
      <c r="M91" s="343" t="s">
        <v>68</v>
      </c>
      <c r="N91" s="391"/>
      <c r="O91" s="392">
        <v>1</v>
      </c>
      <c r="P91" s="393"/>
    </row>
    <row r="92" spans="1:16" ht="36.6" customHeight="1" thickBot="1" x14ac:dyDescent="0.3">
      <c r="A92" s="2493"/>
      <c r="B92" s="2495"/>
      <c r="C92" s="795"/>
      <c r="D92" s="796"/>
      <c r="E92" s="796"/>
      <c r="F92" s="796"/>
      <c r="G92" s="796"/>
      <c r="H92" s="796"/>
      <c r="I92" s="796"/>
      <c r="J92" s="796"/>
      <c r="K92" s="796"/>
      <c r="L92" s="507" t="s">
        <v>311</v>
      </c>
      <c r="M92" s="394" t="s">
        <v>68</v>
      </c>
      <c r="N92" s="395"/>
      <c r="O92" s="395"/>
      <c r="P92" s="396"/>
    </row>
    <row r="93" spans="1:16" ht="31.2" x14ac:dyDescent="0.25">
      <c r="A93" s="2365" t="s">
        <v>8</v>
      </c>
      <c r="B93" s="2367" t="s">
        <v>8</v>
      </c>
      <c r="C93" s="2369" t="s">
        <v>6</v>
      </c>
      <c r="D93" s="319"/>
      <c r="E93" s="2371" t="s">
        <v>373</v>
      </c>
      <c r="F93" s="2390" t="s">
        <v>62</v>
      </c>
      <c r="G93" s="2360" t="s">
        <v>230</v>
      </c>
      <c r="H93" s="255" t="s">
        <v>48</v>
      </c>
      <c r="I93" s="256">
        <v>58</v>
      </c>
      <c r="J93" s="257">
        <v>40</v>
      </c>
      <c r="K93" s="258">
        <v>40</v>
      </c>
      <c r="L93" s="365" t="s">
        <v>374</v>
      </c>
      <c r="M93" s="341" t="s">
        <v>70</v>
      </c>
      <c r="N93" s="367">
        <v>1.4999999999999999E-2</v>
      </c>
      <c r="O93" s="367">
        <v>1.7000000000000001E-2</v>
      </c>
      <c r="P93" s="368">
        <v>1.9E-2</v>
      </c>
    </row>
    <row r="94" spans="1:16" ht="23.4" customHeight="1" thickBot="1" x14ac:dyDescent="0.3">
      <c r="A94" s="2398"/>
      <c r="B94" s="2353"/>
      <c r="C94" s="2417"/>
      <c r="D94" s="325"/>
      <c r="E94" s="2373"/>
      <c r="F94" s="2392"/>
      <c r="G94" s="2359"/>
      <c r="H94" s="369" t="s">
        <v>7</v>
      </c>
      <c r="I94" s="370">
        <f>I93*1</f>
        <v>58</v>
      </c>
      <c r="J94" s="370">
        <f t="shared" ref="J94:K94" si="11">J93*1</f>
        <v>40</v>
      </c>
      <c r="K94" s="370">
        <f t="shared" si="11"/>
        <v>40</v>
      </c>
      <c r="L94" s="384"/>
      <c r="M94" s="385"/>
      <c r="N94" s="328"/>
      <c r="O94" s="328"/>
      <c r="P94" s="329"/>
    </row>
    <row r="95" spans="1:16" ht="15.6" customHeight="1" x14ac:dyDescent="0.25">
      <c r="A95" s="2350" t="s">
        <v>8</v>
      </c>
      <c r="B95" s="2367" t="s">
        <v>8</v>
      </c>
      <c r="C95" s="2354" t="s">
        <v>8</v>
      </c>
      <c r="D95" s="319"/>
      <c r="E95" s="2371" t="s">
        <v>375</v>
      </c>
      <c r="F95" s="2390" t="s">
        <v>62</v>
      </c>
      <c r="G95" s="2360" t="s">
        <v>230</v>
      </c>
      <c r="H95" s="255" t="s">
        <v>48</v>
      </c>
      <c r="I95" s="2061">
        <v>3046.5</v>
      </c>
      <c r="J95" s="257">
        <v>4700</v>
      </c>
      <c r="K95" s="258">
        <v>4700</v>
      </c>
      <c r="L95" s="399" t="s">
        <v>379</v>
      </c>
      <c r="M95" s="407" t="s">
        <v>227</v>
      </c>
      <c r="N95" s="336"/>
      <c r="O95" s="336"/>
      <c r="P95" s="786"/>
    </row>
    <row r="96" spans="1:16" ht="24.6" customHeight="1" x14ac:dyDescent="0.25">
      <c r="A96" s="2393"/>
      <c r="B96" s="2368"/>
      <c r="C96" s="2394"/>
      <c r="D96" s="321"/>
      <c r="E96" s="2372"/>
      <c r="F96" s="2391"/>
      <c r="G96" s="2377"/>
      <c r="H96" s="267" t="s">
        <v>57</v>
      </c>
      <c r="I96" s="574">
        <v>20.9</v>
      </c>
      <c r="J96" s="528"/>
      <c r="K96" s="529"/>
      <c r="L96" s="1081"/>
      <c r="M96" s="1082"/>
      <c r="N96" s="774"/>
      <c r="O96" s="774"/>
      <c r="P96" s="797"/>
    </row>
    <row r="97" spans="1:16" ht="28.2" customHeight="1" thickBot="1" x14ac:dyDescent="0.3">
      <c r="A97" s="380"/>
      <c r="B97" s="2353"/>
      <c r="C97" s="400"/>
      <c r="D97" s="325"/>
      <c r="E97" s="2373"/>
      <c r="F97" s="2392"/>
      <c r="G97" s="2359"/>
      <c r="H97" s="369" t="s">
        <v>7</v>
      </c>
      <c r="I97" s="370">
        <f>SUM(I95:I96)</f>
        <v>3067.4</v>
      </c>
      <c r="J97" s="370">
        <f>SUM(J95:J96)</f>
        <v>4700</v>
      </c>
      <c r="K97" s="370">
        <f>SUM(K95:K96)</f>
        <v>4700</v>
      </c>
      <c r="L97" s="1083"/>
      <c r="M97" s="1084"/>
      <c r="N97" s="780"/>
      <c r="O97" s="780"/>
      <c r="P97" s="783"/>
    </row>
    <row r="98" spans="1:16" ht="15.6" customHeight="1" x14ac:dyDescent="0.25">
      <c r="A98" s="2350"/>
      <c r="B98" s="2352"/>
      <c r="C98" s="2354"/>
      <c r="D98" s="319"/>
      <c r="E98" s="2356" t="s">
        <v>383</v>
      </c>
      <c r="F98" s="2484"/>
      <c r="G98" s="2448"/>
      <c r="H98" s="836"/>
      <c r="I98" s="837"/>
      <c r="J98" s="838"/>
      <c r="K98" s="848"/>
      <c r="L98" s="401" t="s">
        <v>384</v>
      </c>
      <c r="M98" s="379" t="s">
        <v>68</v>
      </c>
      <c r="N98" s="791"/>
      <c r="O98" s="791"/>
      <c r="P98" s="786"/>
    </row>
    <row r="99" spans="1:16" ht="31.8" thickBot="1" x14ac:dyDescent="0.3">
      <c r="A99" s="2351"/>
      <c r="B99" s="2353"/>
      <c r="C99" s="2355"/>
      <c r="D99" s="471"/>
      <c r="E99" s="2357"/>
      <c r="F99" s="2392"/>
      <c r="G99" s="2483"/>
      <c r="H99" s="849"/>
      <c r="I99" s="850"/>
      <c r="J99" s="851"/>
      <c r="K99" s="852"/>
      <c r="L99" s="402" t="s">
        <v>376</v>
      </c>
      <c r="M99" s="342" t="s">
        <v>312</v>
      </c>
      <c r="N99" s="505">
        <v>700</v>
      </c>
      <c r="O99" s="505">
        <v>700</v>
      </c>
      <c r="P99" s="506">
        <v>700</v>
      </c>
    </row>
    <row r="100" spans="1:16" ht="23.4" customHeight="1" thickBot="1" x14ac:dyDescent="0.3">
      <c r="A100" s="706"/>
      <c r="B100" s="2480"/>
      <c r="C100" s="2294"/>
      <c r="D100" s="690"/>
      <c r="E100" s="2481" t="s">
        <v>385</v>
      </c>
      <c r="F100" s="2482"/>
      <c r="G100" s="2449"/>
      <c r="H100" s="845"/>
      <c r="I100" s="846"/>
      <c r="J100" s="846"/>
      <c r="K100" s="847"/>
      <c r="L100" s="403" t="s">
        <v>377</v>
      </c>
      <c r="M100" s="359" t="s">
        <v>378</v>
      </c>
      <c r="N100" s="740">
        <v>13350</v>
      </c>
      <c r="O100" s="740">
        <v>14000</v>
      </c>
      <c r="P100" s="741">
        <v>14000</v>
      </c>
    </row>
    <row r="101" spans="1:16" ht="19.2" customHeight="1" thickBot="1" x14ac:dyDescent="0.3">
      <c r="A101" s="706"/>
      <c r="B101" s="2291"/>
      <c r="C101" s="2294"/>
      <c r="D101" s="690"/>
      <c r="E101" s="2481"/>
      <c r="F101" s="2449"/>
      <c r="G101" s="2483"/>
      <c r="H101" s="839"/>
      <c r="I101" s="527"/>
      <c r="J101" s="528"/>
      <c r="K101" s="840"/>
      <c r="L101" s="404" t="s">
        <v>386</v>
      </c>
      <c r="M101" s="405" t="s">
        <v>378</v>
      </c>
      <c r="N101" s="562">
        <v>525</v>
      </c>
      <c r="O101" s="562">
        <v>600</v>
      </c>
      <c r="P101" s="1201">
        <v>600</v>
      </c>
    </row>
    <row r="102" spans="1:16" ht="35.4" customHeight="1" thickBot="1" x14ac:dyDescent="0.3">
      <c r="A102" s="623"/>
      <c r="B102" s="635"/>
      <c r="C102" s="1597"/>
      <c r="D102" s="1598"/>
      <c r="E102" s="553" t="s">
        <v>387</v>
      </c>
      <c r="F102" s="1599"/>
      <c r="G102" s="1600"/>
      <c r="H102" s="1474"/>
      <c r="I102" s="1601"/>
      <c r="J102" s="1602"/>
      <c r="K102" s="1603"/>
      <c r="L102" s="406" t="s">
        <v>388</v>
      </c>
      <c r="M102" s="348" t="s">
        <v>68</v>
      </c>
      <c r="N102" s="562">
        <v>2900</v>
      </c>
      <c r="O102" s="562">
        <v>3000</v>
      </c>
      <c r="P102" s="1201">
        <v>3000</v>
      </c>
    </row>
    <row r="103" spans="1:16" ht="15.6" customHeight="1" x14ac:dyDescent="0.25">
      <c r="A103" s="2287"/>
      <c r="B103" s="2290"/>
      <c r="C103" s="2293"/>
      <c r="D103" s="689"/>
      <c r="E103" s="2356" t="s">
        <v>389</v>
      </c>
      <c r="F103" s="2358"/>
      <c r="G103" s="2360"/>
      <c r="H103" s="255"/>
      <c r="I103" s="256"/>
      <c r="J103" s="257"/>
      <c r="K103" s="415"/>
      <c r="L103" s="1595" t="s">
        <v>379</v>
      </c>
      <c r="M103" s="379" t="s">
        <v>227</v>
      </c>
      <c r="N103" s="1190">
        <v>175</v>
      </c>
      <c r="O103" s="366">
        <v>175</v>
      </c>
      <c r="P103" s="512">
        <v>180</v>
      </c>
    </row>
    <row r="104" spans="1:16" ht="15.6" customHeight="1" x14ac:dyDescent="0.25">
      <c r="A104" s="2288"/>
      <c r="B104" s="2291"/>
      <c r="C104" s="2294"/>
      <c r="D104" s="690"/>
      <c r="E104" s="2481"/>
      <c r="F104" s="2377"/>
      <c r="G104" s="2377"/>
      <c r="H104" s="267"/>
      <c r="I104" s="306"/>
      <c r="J104" s="322"/>
      <c r="K104" s="423"/>
      <c r="L104" s="399" t="s">
        <v>380</v>
      </c>
      <c r="M104" s="397" t="s">
        <v>381</v>
      </c>
      <c r="N104" s="1130">
        <v>420</v>
      </c>
      <c r="O104" s="1130">
        <v>430</v>
      </c>
      <c r="P104" s="1138">
        <v>440</v>
      </c>
    </row>
    <row r="105" spans="1:16" ht="15.6" customHeight="1" x14ac:dyDescent="0.25">
      <c r="A105" s="2288"/>
      <c r="B105" s="2291"/>
      <c r="C105" s="2294"/>
      <c r="D105" s="690"/>
      <c r="E105" s="2481"/>
      <c r="F105" s="2377"/>
      <c r="G105" s="2377"/>
      <c r="H105" s="267"/>
      <c r="I105" s="306"/>
      <c r="J105" s="322"/>
      <c r="K105" s="423"/>
      <c r="L105" s="399" t="s">
        <v>382</v>
      </c>
      <c r="M105" s="320" t="s">
        <v>68</v>
      </c>
      <c r="N105" s="1130">
        <v>21</v>
      </c>
      <c r="O105" s="1130">
        <v>21</v>
      </c>
      <c r="P105" s="1138">
        <v>21</v>
      </c>
    </row>
    <row r="106" spans="1:16" ht="21" customHeight="1" thickBot="1" x14ac:dyDescent="0.3">
      <c r="A106" s="2568"/>
      <c r="B106" s="2569"/>
      <c r="C106" s="2570"/>
      <c r="D106" s="1596"/>
      <c r="E106" s="326"/>
      <c r="F106" s="2359"/>
      <c r="G106" s="2359"/>
      <c r="H106" s="841"/>
      <c r="I106" s="842"/>
      <c r="J106" s="843"/>
      <c r="K106" s="844"/>
      <c r="L106" s="339" t="s">
        <v>384</v>
      </c>
      <c r="M106" s="318" t="s">
        <v>68</v>
      </c>
      <c r="N106" s="1202">
        <v>690</v>
      </c>
      <c r="O106" s="1202">
        <v>745</v>
      </c>
      <c r="P106" s="506">
        <v>750</v>
      </c>
    </row>
    <row r="107" spans="1:16" ht="15.6" customHeight="1" x14ac:dyDescent="0.25">
      <c r="A107" s="2571"/>
      <c r="B107" s="2573"/>
      <c r="C107" s="2574"/>
      <c r="D107" s="689"/>
      <c r="E107" s="2356" t="s">
        <v>390</v>
      </c>
      <c r="F107" s="2360"/>
      <c r="G107" s="2360"/>
      <c r="H107" s="255"/>
      <c r="I107" s="256"/>
      <c r="J107" s="257"/>
      <c r="K107" s="415"/>
      <c r="L107" s="2472" t="s">
        <v>391</v>
      </c>
      <c r="M107" s="2476" t="s">
        <v>68</v>
      </c>
      <c r="N107" s="2421">
        <v>12</v>
      </c>
      <c r="O107" s="2421">
        <v>12</v>
      </c>
      <c r="P107" s="2387">
        <v>12</v>
      </c>
    </row>
    <row r="108" spans="1:16" ht="15.6" customHeight="1" x14ac:dyDescent="0.25">
      <c r="A108" s="2572"/>
      <c r="B108" s="2291"/>
      <c r="C108" s="2575"/>
      <c r="D108" s="690"/>
      <c r="E108" s="2481"/>
      <c r="F108" s="2377"/>
      <c r="G108" s="2377"/>
      <c r="H108" s="267"/>
      <c r="I108" s="306"/>
      <c r="J108" s="322"/>
      <c r="K108" s="423"/>
      <c r="L108" s="2479"/>
      <c r="M108" s="2477"/>
      <c r="N108" s="2415"/>
      <c r="O108" s="2415"/>
      <c r="P108" s="2388"/>
    </row>
    <row r="109" spans="1:16" ht="34.950000000000003" customHeight="1" thickBot="1" x14ac:dyDescent="0.3">
      <c r="A109" s="2572"/>
      <c r="B109" s="2291"/>
      <c r="C109" s="2575"/>
      <c r="D109" s="690"/>
      <c r="E109" s="2481"/>
      <c r="F109" s="2377"/>
      <c r="G109" s="2377"/>
      <c r="H109" s="267"/>
      <c r="I109" s="306"/>
      <c r="J109" s="322"/>
      <c r="K109" s="423"/>
      <c r="L109" s="2479"/>
      <c r="M109" s="2477"/>
      <c r="N109" s="2415"/>
      <c r="O109" s="2415"/>
      <c r="P109" s="2388"/>
    </row>
    <row r="110" spans="1:16" ht="34.950000000000003" customHeight="1" thickBot="1" x14ac:dyDescent="0.3">
      <c r="A110" s="799"/>
      <c r="B110" s="800"/>
      <c r="C110" s="801"/>
      <c r="D110" s="802"/>
      <c r="E110" s="411" t="s">
        <v>392</v>
      </c>
      <c r="F110" s="721"/>
      <c r="G110" s="414"/>
      <c r="H110" s="255"/>
      <c r="I110" s="256"/>
      <c r="J110" s="257"/>
      <c r="K110" s="415"/>
      <c r="L110" s="412" t="s">
        <v>393</v>
      </c>
      <c r="M110" s="348" t="s">
        <v>68</v>
      </c>
      <c r="N110" s="562">
        <v>50</v>
      </c>
      <c r="O110" s="562">
        <v>100</v>
      </c>
      <c r="P110" s="1201">
        <v>100</v>
      </c>
    </row>
    <row r="111" spans="1:16" ht="15.6" customHeight="1" x14ac:dyDescent="0.25">
      <c r="A111" s="2466"/>
      <c r="B111" s="2468"/>
      <c r="C111" s="2470"/>
      <c r="D111" s="803"/>
      <c r="E111" s="2356" t="s">
        <v>394</v>
      </c>
      <c r="F111" s="2360"/>
      <c r="G111" s="2360"/>
      <c r="H111" s="255"/>
      <c r="I111" s="256"/>
      <c r="J111" s="257"/>
      <c r="K111" s="415"/>
      <c r="L111" s="2472" t="s">
        <v>395</v>
      </c>
      <c r="M111" s="2476" t="s">
        <v>68</v>
      </c>
      <c r="N111" s="2421">
        <v>20</v>
      </c>
      <c r="O111" s="2421">
        <v>35</v>
      </c>
      <c r="P111" s="2387">
        <v>35</v>
      </c>
    </row>
    <row r="112" spans="1:16" ht="33.6" customHeight="1" thickBot="1" x14ac:dyDescent="0.3">
      <c r="A112" s="2467"/>
      <c r="B112" s="2469"/>
      <c r="C112" s="2471"/>
      <c r="D112" s="1205"/>
      <c r="E112" s="2357"/>
      <c r="F112" s="2359"/>
      <c r="G112" s="2359"/>
      <c r="H112" s="841"/>
      <c r="I112" s="312"/>
      <c r="J112" s="843"/>
      <c r="K112" s="844"/>
      <c r="L112" s="2473"/>
      <c r="M112" s="2478"/>
      <c r="N112" s="2474"/>
      <c r="O112" s="2474"/>
      <c r="P112" s="2475"/>
    </row>
    <row r="113" spans="1:16" ht="32.4" customHeight="1" thickBot="1" x14ac:dyDescent="0.3">
      <c r="A113" s="759"/>
      <c r="B113" s="760"/>
      <c r="C113" s="854"/>
      <c r="D113" s="798"/>
      <c r="E113" s="410" t="s">
        <v>396</v>
      </c>
      <c r="F113" s="723"/>
      <c r="G113" s="853"/>
      <c r="H113" s="261"/>
      <c r="I113" s="262"/>
      <c r="J113" s="263"/>
      <c r="K113" s="419"/>
      <c r="L113" s="416" t="s">
        <v>397</v>
      </c>
      <c r="M113" s="266" t="s">
        <v>68</v>
      </c>
      <c r="N113" s="408">
        <v>30</v>
      </c>
      <c r="O113" s="408">
        <v>30</v>
      </c>
      <c r="P113" s="409">
        <v>30</v>
      </c>
    </row>
    <row r="114" spans="1:16" ht="15.6" customHeight="1" x14ac:dyDescent="0.25">
      <c r="A114" s="2446" t="s">
        <v>8</v>
      </c>
      <c r="B114" s="2448" t="s">
        <v>8</v>
      </c>
      <c r="C114" s="2450" t="s">
        <v>49</v>
      </c>
      <c r="D114" s="2452"/>
      <c r="E114" s="2371" t="s">
        <v>513</v>
      </c>
      <c r="F114" s="2390" t="s">
        <v>62</v>
      </c>
      <c r="G114" s="2360" t="s">
        <v>230</v>
      </c>
      <c r="H114" s="255" t="s">
        <v>48</v>
      </c>
      <c r="I114" s="2064">
        <v>869</v>
      </c>
      <c r="J114" s="256">
        <v>1370</v>
      </c>
      <c r="K114" s="415">
        <v>1370</v>
      </c>
      <c r="L114" s="418" t="s">
        <v>398</v>
      </c>
      <c r="M114" s="335" t="s">
        <v>75</v>
      </c>
      <c r="N114" s="366">
        <v>4</v>
      </c>
      <c r="O114" s="366">
        <v>4</v>
      </c>
      <c r="P114" s="366">
        <v>4</v>
      </c>
    </row>
    <row r="115" spans="1:16" ht="15.6" x14ac:dyDescent="0.25">
      <c r="A115" s="2447"/>
      <c r="B115" s="2449"/>
      <c r="C115" s="2451"/>
      <c r="D115" s="2453"/>
      <c r="E115" s="2372"/>
      <c r="F115" s="2391"/>
      <c r="G115" s="2377"/>
      <c r="H115" s="267" t="s">
        <v>56</v>
      </c>
      <c r="I115" s="425"/>
      <c r="J115" s="262"/>
      <c r="K115" s="419"/>
      <c r="L115" s="420" t="s">
        <v>399</v>
      </c>
      <c r="M115" s="421" t="s">
        <v>75</v>
      </c>
      <c r="N115" s="1206">
        <v>2</v>
      </c>
      <c r="O115" s="1206">
        <v>2</v>
      </c>
      <c r="P115" s="1206">
        <v>2</v>
      </c>
    </row>
    <row r="116" spans="1:16" ht="15.6" x14ac:dyDescent="0.25">
      <c r="A116" s="2447"/>
      <c r="B116" s="2449"/>
      <c r="C116" s="2451"/>
      <c r="D116" s="2453"/>
      <c r="E116" s="2372"/>
      <c r="F116" s="2391"/>
      <c r="G116" s="2377"/>
      <c r="H116" s="267" t="s">
        <v>57</v>
      </c>
      <c r="I116" s="1427">
        <v>36.9</v>
      </c>
      <c r="J116" s="262"/>
      <c r="K116" s="419"/>
      <c r="L116" s="420" t="s">
        <v>400</v>
      </c>
      <c r="M116" s="421" t="s">
        <v>75</v>
      </c>
      <c r="N116" s="1206">
        <v>3</v>
      </c>
      <c r="O116" s="1206">
        <v>3</v>
      </c>
      <c r="P116" s="1206">
        <v>3</v>
      </c>
    </row>
    <row r="117" spans="1:16" ht="15.6" customHeight="1" x14ac:dyDescent="0.25">
      <c r="A117" s="2447"/>
      <c r="B117" s="2449"/>
      <c r="C117" s="2451"/>
      <c r="D117" s="2453"/>
      <c r="E117" s="2372"/>
      <c r="F117" s="2391"/>
      <c r="G117" s="2377"/>
      <c r="H117" s="267"/>
      <c r="I117" s="262"/>
      <c r="J117" s="262"/>
      <c r="K117" s="419"/>
      <c r="L117" s="420" t="s">
        <v>401</v>
      </c>
      <c r="M117" s="421" t="s">
        <v>68</v>
      </c>
      <c r="N117" s="1206">
        <v>48</v>
      </c>
      <c r="O117" s="1206">
        <v>48</v>
      </c>
      <c r="P117" s="1206">
        <v>48</v>
      </c>
    </row>
    <row r="118" spans="1:16" ht="15.6" customHeight="1" x14ac:dyDescent="0.25">
      <c r="A118" s="2447"/>
      <c r="B118" s="2449"/>
      <c r="C118" s="2451"/>
      <c r="D118" s="2453"/>
      <c r="E118" s="2372"/>
      <c r="F118" s="2391"/>
      <c r="G118" s="2377"/>
      <c r="H118" s="422"/>
      <c r="I118" s="306"/>
      <c r="J118" s="306"/>
      <c r="K118" s="423"/>
      <c r="L118" s="420" t="s">
        <v>402</v>
      </c>
      <c r="M118" s="421" t="s">
        <v>68</v>
      </c>
      <c r="N118" s="1206">
        <v>42</v>
      </c>
      <c r="O118" s="1206">
        <v>42</v>
      </c>
      <c r="P118" s="1206">
        <v>42</v>
      </c>
    </row>
    <row r="119" spans="1:16" ht="15.6" customHeight="1" x14ac:dyDescent="0.25">
      <c r="A119" s="2447"/>
      <c r="B119" s="2449"/>
      <c r="C119" s="2451"/>
      <c r="D119" s="2453"/>
      <c r="E119" s="2372"/>
      <c r="F119" s="2391"/>
      <c r="G119" s="2377"/>
      <c r="H119" s="424"/>
      <c r="I119" s="425"/>
      <c r="J119" s="425"/>
      <c r="K119" s="426"/>
      <c r="L119" s="420" t="s">
        <v>403</v>
      </c>
      <c r="M119" s="421" t="s">
        <v>68</v>
      </c>
      <c r="N119" s="1206">
        <v>2</v>
      </c>
      <c r="O119" s="1206">
        <v>2</v>
      </c>
      <c r="P119" s="1136">
        <v>2</v>
      </c>
    </row>
    <row r="120" spans="1:16" ht="31.8" thickBot="1" x14ac:dyDescent="0.3">
      <c r="A120" s="427"/>
      <c r="B120" s="428"/>
      <c r="C120" s="429"/>
      <c r="D120" s="2454"/>
      <c r="E120" s="2373"/>
      <c r="F120" s="2392"/>
      <c r="G120" s="2359"/>
      <c r="H120" s="430" t="s">
        <v>7</v>
      </c>
      <c r="I120" s="431">
        <f>SUM(I114:I119)</f>
        <v>905.9</v>
      </c>
      <c r="J120" s="431">
        <f t="shared" ref="J120:K120" si="12">SUM(J114:J119)</f>
        <v>1370</v>
      </c>
      <c r="K120" s="432">
        <f t="shared" si="12"/>
        <v>1370</v>
      </c>
      <c r="L120" s="433" t="s">
        <v>404</v>
      </c>
      <c r="M120" s="434" t="s">
        <v>68</v>
      </c>
      <c r="N120" s="1207">
        <v>1</v>
      </c>
      <c r="O120" s="1207">
        <v>1</v>
      </c>
      <c r="P120" s="396">
        <v>1</v>
      </c>
    </row>
    <row r="121" spans="1:16" ht="21" customHeight="1" x14ac:dyDescent="0.25">
      <c r="A121" s="2436"/>
      <c r="B121" s="2438"/>
      <c r="C121" s="2440"/>
      <c r="D121" s="804"/>
      <c r="E121" s="2442" t="s">
        <v>514</v>
      </c>
      <c r="F121" s="2444"/>
      <c r="G121" s="2444"/>
      <c r="H121" s="2455"/>
      <c r="I121" s="2457"/>
      <c r="J121" s="2457"/>
      <c r="K121" s="2459"/>
      <c r="L121" s="435" t="s">
        <v>405</v>
      </c>
      <c r="M121" s="436" t="s">
        <v>68</v>
      </c>
      <c r="N121" s="1208">
        <v>1</v>
      </c>
      <c r="O121" s="1208">
        <v>2</v>
      </c>
      <c r="P121" s="1209">
        <v>2</v>
      </c>
    </row>
    <row r="122" spans="1:16" ht="21" customHeight="1" thickBot="1" x14ac:dyDescent="0.3">
      <c r="A122" s="2437"/>
      <c r="B122" s="2439"/>
      <c r="C122" s="2441"/>
      <c r="D122" s="805"/>
      <c r="E122" s="2443"/>
      <c r="F122" s="2445"/>
      <c r="G122" s="2445"/>
      <c r="H122" s="2456"/>
      <c r="I122" s="2458"/>
      <c r="J122" s="2458"/>
      <c r="K122" s="2460"/>
      <c r="L122" s="437" t="s">
        <v>406</v>
      </c>
      <c r="M122" s="438" t="s">
        <v>75</v>
      </c>
      <c r="N122" s="1210">
        <v>31</v>
      </c>
      <c r="O122" s="1210">
        <v>33</v>
      </c>
      <c r="P122" s="1211">
        <v>35</v>
      </c>
    </row>
    <row r="123" spans="1:16" ht="37.200000000000003" customHeight="1" thickBot="1" x14ac:dyDescent="0.3">
      <c r="A123" s="806"/>
      <c r="B123" s="807"/>
      <c r="C123" s="808"/>
      <c r="D123" s="809"/>
      <c r="E123" s="417" t="s">
        <v>515</v>
      </c>
      <c r="F123" s="439"/>
      <c r="G123" s="439"/>
      <c r="H123" s="440"/>
      <c r="I123" s="441"/>
      <c r="J123" s="441"/>
      <c r="K123" s="442"/>
      <c r="L123" s="443" t="s">
        <v>407</v>
      </c>
      <c r="M123" s="444" t="s">
        <v>68</v>
      </c>
      <c r="N123" s="1212">
        <v>92</v>
      </c>
      <c r="O123" s="1212">
        <v>92</v>
      </c>
      <c r="P123" s="1213">
        <v>92</v>
      </c>
    </row>
    <row r="124" spans="1:16" ht="40.950000000000003" customHeight="1" thickBot="1" x14ac:dyDescent="0.3">
      <c r="A124" s="810"/>
      <c r="B124" s="811"/>
      <c r="C124" s="812"/>
      <c r="D124" s="813"/>
      <c r="E124" s="417" t="s">
        <v>516</v>
      </c>
      <c r="F124" s="439"/>
      <c r="G124" s="439"/>
      <c r="H124" s="440"/>
      <c r="I124" s="441"/>
      <c r="J124" s="441"/>
      <c r="K124" s="442"/>
      <c r="L124" s="443" t="s">
        <v>408</v>
      </c>
      <c r="M124" s="444" t="s">
        <v>68</v>
      </c>
      <c r="N124" s="1212">
        <v>45</v>
      </c>
      <c r="O124" s="1212">
        <v>47</v>
      </c>
      <c r="P124" s="1213">
        <v>47</v>
      </c>
    </row>
    <row r="125" spans="1:16" ht="32.4" customHeight="1" thickBot="1" x14ac:dyDescent="0.3">
      <c r="A125" s="1217"/>
      <c r="B125" s="1218"/>
      <c r="C125" s="1219"/>
      <c r="D125" s="1220"/>
      <c r="E125" s="1221" t="s">
        <v>517</v>
      </c>
      <c r="F125" s="439"/>
      <c r="G125" s="439"/>
      <c r="H125" s="440"/>
      <c r="I125" s="441"/>
      <c r="J125" s="441"/>
      <c r="K125" s="442"/>
      <c r="L125" s="450" t="s">
        <v>409</v>
      </c>
      <c r="M125" s="444" t="s">
        <v>68</v>
      </c>
      <c r="N125" s="1212">
        <v>1</v>
      </c>
      <c r="O125" s="1212">
        <v>1</v>
      </c>
      <c r="P125" s="1213">
        <v>1</v>
      </c>
    </row>
    <row r="126" spans="1:16" ht="35.4" customHeight="1" thickBot="1" x14ac:dyDescent="0.3">
      <c r="A126" s="806"/>
      <c r="B126" s="807"/>
      <c r="C126" s="808"/>
      <c r="D126" s="809"/>
      <c r="E126" s="445" t="s">
        <v>518</v>
      </c>
      <c r="F126" s="713"/>
      <c r="G126" s="713"/>
      <c r="H126" s="446"/>
      <c r="I126" s="447"/>
      <c r="J126" s="447"/>
      <c r="K126" s="448"/>
      <c r="L126" s="1214" t="s">
        <v>410</v>
      </c>
      <c r="M126" s="449"/>
      <c r="N126" s="1215" t="s">
        <v>66</v>
      </c>
      <c r="O126" s="1215" t="s">
        <v>66</v>
      </c>
      <c r="P126" s="1216" t="s">
        <v>66</v>
      </c>
    </row>
    <row r="127" spans="1:16" ht="21" customHeight="1" thickBot="1" x14ac:dyDescent="0.3">
      <c r="A127" s="451" t="s">
        <v>8</v>
      </c>
      <c r="B127" s="248" t="s">
        <v>8</v>
      </c>
      <c r="C127" s="725"/>
      <c r="D127" s="2461" t="s">
        <v>31</v>
      </c>
      <c r="E127" s="2461"/>
      <c r="F127" s="2461"/>
      <c r="G127" s="2461"/>
      <c r="H127" s="2462"/>
      <c r="I127" s="284">
        <f>I94+I97+I120</f>
        <v>4031.3</v>
      </c>
      <c r="J127" s="284">
        <f>J94+J97+J120</f>
        <v>6110</v>
      </c>
      <c r="K127" s="284">
        <f>K94+K97+K120</f>
        <v>6110</v>
      </c>
      <c r="L127" s="731"/>
      <c r="M127" s="731"/>
      <c r="N127" s="731"/>
      <c r="O127" s="731"/>
      <c r="P127" s="732"/>
    </row>
    <row r="128" spans="1:16" ht="27.6" customHeight="1" thickBot="1" x14ac:dyDescent="0.3">
      <c r="A128" s="452" t="s">
        <v>8</v>
      </c>
      <c r="B128" s="2463" t="s">
        <v>74</v>
      </c>
      <c r="C128" s="2464"/>
      <c r="D128" s="2464"/>
      <c r="E128" s="2464"/>
      <c r="F128" s="2464"/>
      <c r="G128" s="2464"/>
      <c r="H128" s="2465"/>
      <c r="I128" s="453">
        <f>I89+I127</f>
        <v>4056.3</v>
      </c>
      <c r="J128" s="453">
        <f>J89+J127</f>
        <v>6120</v>
      </c>
      <c r="K128" s="453">
        <f>K89+K127</f>
        <v>6120</v>
      </c>
      <c r="L128" s="454"/>
      <c r="M128" s="454"/>
      <c r="N128" s="454"/>
      <c r="O128" s="454"/>
      <c r="P128" s="455"/>
    </row>
    <row r="129" spans="1:16" ht="25.8" customHeight="1" thickBot="1" x14ac:dyDescent="0.35">
      <c r="A129" s="238" t="s">
        <v>49</v>
      </c>
      <c r="B129" s="216" t="s">
        <v>411</v>
      </c>
      <c r="C129" s="456"/>
      <c r="D129" s="456"/>
      <c r="E129" s="456"/>
      <c r="F129" s="456"/>
      <c r="G129" s="456"/>
      <c r="H129" s="457"/>
      <c r="I129" s="458"/>
      <c r="J129" s="458"/>
      <c r="K129" s="458"/>
      <c r="L129" s="459"/>
      <c r="M129" s="459"/>
      <c r="N129" s="459"/>
      <c r="O129" s="459"/>
      <c r="P129" s="460"/>
    </row>
    <row r="130" spans="1:16" ht="21" customHeight="1" thickBot="1" x14ac:dyDescent="0.3">
      <c r="A130" s="737" t="s">
        <v>49</v>
      </c>
      <c r="B130" s="814"/>
      <c r="C130" s="461"/>
      <c r="D130" s="461"/>
      <c r="E130" s="461"/>
      <c r="F130" s="461"/>
      <c r="G130" s="461"/>
      <c r="H130" s="461"/>
      <c r="I130" s="462"/>
      <c r="J130" s="462"/>
      <c r="K130" s="463"/>
      <c r="L130" s="464" t="s">
        <v>412</v>
      </c>
      <c r="M130" s="465" t="s">
        <v>413</v>
      </c>
      <c r="N130" s="466" t="s">
        <v>414</v>
      </c>
      <c r="O130" s="467"/>
      <c r="P130" s="468"/>
    </row>
    <row r="131" spans="1:16" ht="16.95" customHeight="1" thickBot="1" x14ac:dyDescent="0.3">
      <c r="A131" s="2428" t="s">
        <v>49</v>
      </c>
      <c r="B131" s="1604"/>
      <c r="C131" s="2430" t="s">
        <v>232</v>
      </c>
      <c r="D131" s="2431"/>
      <c r="E131" s="2431"/>
      <c r="F131" s="2431"/>
      <c r="G131" s="2431"/>
      <c r="H131" s="2431"/>
      <c r="I131" s="2431"/>
      <c r="J131" s="2431"/>
      <c r="K131" s="2431"/>
      <c r="L131" s="2431"/>
      <c r="M131" s="2431"/>
      <c r="N131" s="2431"/>
      <c r="O131" s="2431"/>
      <c r="P131" s="2432"/>
    </row>
    <row r="132" spans="1:16" ht="15.6" customHeight="1" thickBot="1" x14ac:dyDescent="0.35">
      <c r="A132" s="2429"/>
      <c r="B132" s="817"/>
      <c r="C132" s="2433"/>
      <c r="D132" s="2434"/>
      <c r="E132" s="2434"/>
      <c r="F132" s="2434"/>
      <c r="G132" s="2434"/>
      <c r="H132" s="2434"/>
      <c r="I132" s="2434"/>
      <c r="J132" s="2434"/>
      <c r="K132" s="2435"/>
      <c r="L132" s="469"/>
      <c r="M132" s="815"/>
      <c r="N132" s="815"/>
      <c r="O132" s="815"/>
      <c r="P132" s="816"/>
    </row>
    <row r="133" spans="1:16" ht="33" customHeight="1" x14ac:dyDescent="0.25">
      <c r="A133" s="2411" t="s">
        <v>49</v>
      </c>
      <c r="B133" s="2367" t="s">
        <v>6</v>
      </c>
      <c r="C133" s="388" t="s">
        <v>6</v>
      </c>
      <c r="D133" s="319"/>
      <c r="E133" s="2371" t="s">
        <v>415</v>
      </c>
      <c r="F133" s="2390" t="s">
        <v>62</v>
      </c>
      <c r="G133" s="2360" t="s">
        <v>230</v>
      </c>
      <c r="H133" s="255" t="s">
        <v>48</v>
      </c>
      <c r="I133" s="256">
        <v>573</v>
      </c>
      <c r="J133" s="256">
        <v>1100</v>
      </c>
      <c r="K133" s="258">
        <v>1100</v>
      </c>
      <c r="L133" s="1226" t="s">
        <v>416</v>
      </c>
      <c r="M133" s="727" t="s">
        <v>227</v>
      </c>
      <c r="N133" s="366">
        <f>SUM(N141:N152)</f>
        <v>3.82</v>
      </c>
      <c r="O133" s="366">
        <f>SUM(O141:O152)</f>
        <v>3.74</v>
      </c>
      <c r="P133" s="512">
        <f>SUM(P141:P152)</f>
        <v>3.4600000000000004</v>
      </c>
    </row>
    <row r="134" spans="1:16" ht="15.6" customHeight="1" x14ac:dyDescent="0.25">
      <c r="A134" s="2412"/>
      <c r="B134" s="2368"/>
      <c r="C134" s="376"/>
      <c r="D134" s="321"/>
      <c r="E134" s="2372"/>
      <c r="F134" s="2391"/>
      <c r="G134" s="2377"/>
      <c r="H134" s="261" t="s">
        <v>56</v>
      </c>
      <c r="I134" s="425"/>
      <c r="J134" s="262"/>
      <c r="K134" s="419"/>
      <c r="L134" s="2379" t="s">
        <v>417</v>
      </c>
      <c r="M134" s="2382" t="s">
        <v>68</v>
      </c>
      <c r="N134" s="2415">
        <v>1</v>
      </c>
      <c r="O134" s="2415">
        <v>1</v>
      </c>
      <c r="P134" s="2388">
        <v>1</v>
      </c>
    </row>
    <row r="135" spans="1:16" ht="15.6" x14ac:dyDescent="0.25">
      <c r="A135" s="2412"/>
      <c r="B135" s="2368"/>
      <c r="C135" s="376"/>
      <c r="D135" s="321"/>
      <c r="E135" s="2372"/>
      <c r="F135" s="2391"/>
      <c r="G135" s="2377"/>
      <c r="H135" s="298" t="s">
        <v>313</v>
      </c>
      <c r="I135" s="262">
        <v>4097.3</v>
      </c>
      <c r="J135" s="262">
        <v>4000</v>
      </c>
      <c r="K135" s="419">
        <v>4000</v>
      </c>
      <c r="L135" s="2413"/>
      <c r="M135" s="2382"/>
      <c r="N135" s="2415"/>
      <c r="O135" s="2415"/>
      <c r="P135" s="2388"/>
    </row>
    <row r="136" spans="1:16" ht="36.6" customHeight="1" x14ac:dyDescent="0.25">
      <c r="A136" s="2412"/>
      <c r="B136" s="2368"/>
      <c r="C136" s="376"/>
      <c r="D136" s="321"/>
      <c r="E136" s="2372"/>
      <c r="F136" s="2391"/>
      <c r="G136" s="2377"/>
      <c r="H136" s="267" t="s">
        <v>57</v>
      </c>
      <c r="I136" s="1630">
        <v>214.3</v>
      </c>
      <c r="J136" s="262"/>
      <c r="K136" s="419"/>
      <c r="L136" s="2414"/>
      <c r="M136" s="2383"/>
      <c r="N136" s="2416"/>
      <c r="O136" s="2416"/>
      <c r="P136" s="2389"/>
    </row>
    <row r="137" spans="1:16" ht="15.6" x14ac:dyDescent="0.25">
      <c r="A137" s="818"/>
      <c r="B137" s="712"/>
      <c r="C137" s="376"/>
      <c r="D137" s="321"/>
      <c r="E137" s="2372"/>
      <c r="F137" s="2391"/>
      <c r="G137" s="2377"/>
      <c r="H137" s="307" t="s">
        <v>226</v>
      </c>
      <c r="I137" s="855"/>
      <c r="J137" s="305"/>
      <c r="K137" s="2069"/>
      <c r="L137" s="1224"/>
      <c r="M137" s="738"/>
      <c r="N137" s="740"/>
      <c r="O137" s="740"/>
      <c r="P137" s="741"/>
    </row>
    <row r="138" spans="1:16" ht="16.95" customHeight="1" thickBot="1" x14ac:dyDescent="0.3">
      <c r="A138" s="819"/>
      <c r="B138" s="716"/>
      <c r="C138" s="382"/>
      <c r="D138" s="471"/>
      <c r="E138" s="2373"/>
      <c r="F138" s="2392"/>
      <c r="G138" s="2359"/>
      <c r="H138" s="369" t="s">
        <v>7</v>
      </c>
      <c r="I138" s="431">
        <f>SUM(I133:I137)</f>
        <v>4884.6000000000004</v>
      </c>
      <c r="J138" s="431">
        <f t="shared" ref="J138:K138" si="13">SUM(J133:J136)</f>
        <v>5100</v>
      </c>
      <c r="K138" s="431">
        <f t="shared" si="13"/>
        <v>5100</v>
      </c>
      <c r="L138" s="472"/>
      <c r="M138" s="1222"/>
      <c r="N138" s="1203"/>
      <c r="O138" s="1203"/>
      <c r="P138" s="1204"/>
    </row>
    <row r="139" spans="1:16" ht="32.4" customHeight="1" x14ac:dyDescent="0.25">
      <c r="A139" s="1302"/>
      <c r="B139" s="1303"/>
      <c r="C139" s="1304"/>
      <c r="D139" s="1305"/>
      <c r="E139" s="1306" t="s">
        <v>418</v>
      </c>
      <c r="F139" s="1307"/>
      <c r="G139" s="1308"/>
      <c r="H139" s="475"/>
      <c r="I139" s="1085"/>
      <c r="J139" s="1085"/>
      <c r="K139" s="1085"/>
      <c r="L139" s="1309" t="s">
        <v>419</v>
      </c>
      <c r="M139" s="1294" t="s">
        <v>227</v>
      </c>
      <c r="N139" s="366">
        <v>184.82</v>
      </c>
      <c r="O139" s="366">
        <v>186.48</v>
      </c>
      <c r="P139" s="512">
        <v>187.57</v>
      </c>
    </row>
    <row r="140" spans="1:16" ht="35.4" customHeight="1" x14ac:dyDescent="0.25">
      <c r="A140" s="820"/>
      <c r="B140" s="821"/>
      <c r="C140" s="822"/>
      <c r="D140" s="798"/>
      <c r="E140" s="480" t="s">
        <v>519</v>
      </c>
      <c r="F140" s="473"/>
      <c r="G140" s="474"/>
      <c r="H140" s="476"/>
      <c r="I140" s="477"/>
      <c r="J140" s="478"/>
      <c r="K140" s="478"/>
      <c r="L140" s="1225" t="s">
        <v>420</v>
      </c>
      <c r="M140" s="1223" t="s">
        <v>227</v>
      </c>
      <c r="N140" s="1130">
        <v>42.98</v>
      </c>
      <c r="O140" s="1130">
        <v>41.3</v>
      </c>
      <c r="P140" s="1138">
        <v>40.229999999999997</v>
      </c>
    </row>
    <row r="141" spans="1:16" ht="34.200000000000003" customHeight="1" x14ac:dyDescent="0.25">
      <c r="A141" s="820"/>
      <c r="B141" s="821"/>
      <c r="C141" s="822"/>
      <c r="D141" s="798"/>
      <c r="E141" s="279" t="s">
        <v>421</v>
      </c>
      <c r="F141" s="473"/>
      <c r="G141" s="474"/>
      <c r="H141" s="272"/>
      <c r="I141" s="478"/>
      <c r="J141" s="478"/>
      <c r="K141" s="478"/>
      <c r="L141" s="1225" t="s">
        <v>422</v>
      </c>
      <c r="M141" s="1223" t="s">
        <v>227</v>
      </c>
      <c r="N141" s="1130">
        <v>0</v>
      </c>
      <c r="O141" s="1130">
        <v>1.18</v>
      </c>
      <c r="P141" s="1138">
        <v>1.34</v>
      </c>
    </row>
    <row r="142" spans="1:16" ht="15.6" x14ac:dyDescent="0.25">
      <c r="A142" s="820"/>
      <c r="B142" s="821"/>
      <c r="C142" s="822"/>
      <c r="D142" s="798"/>
      <c r="E142" s="480" t="s">
        <v>423</v>
      </c>
      <c r="F142" s="473"/>
      <c r="G142" s="474"/>
      <c r="H142" s="272"/>
      <c r="I142" s="477"/>
      <c r="J142" s="478"/>
      <c r="K142" s="478"/>
      <c r="L142" s="514" t="s">
        <v>424</v>
      </c>
      <c r="M142" s="728" t="s">
        <v>227</v>
      </c>
      <c r="N142" s="1130">
        <v>0.78</v>
      </c>
      <c r="O142" s="1130">
        <v>0</v>
      </c>
      <c r="P142" s="1138">
        <v>0</v>
      </c>
    </row>
    <row r="143" spans="1:16" ht="31.2" x14ac:dyDescent="0.25">
      <c r="A143" s="820"/>
      <c r="B143" s="821"/>
      <c r="C143" s="822"/>
      <c r="D143" s="798"/>
      <c r="E143" s="279" t="s">
        <v>425</v>
      </c>
      <c r="F143" s="473"/>
      <c r="G143" s="474"/>
      <c r="H143" s="272"/>
      <c r="I143" s="477"/>
      <c r="J143" s="478"/>
      <c r="K143" s="478"/>
      <c r="L143" s="1086" t="s">
        <v>426</v>
      </c>
      <c r="M143" s="483" t="s">
        <v>227</v>
      </c>
      <c r="N143" s="484">
        <v>0.9</v>
      </c>
      <c r="O143" s="484">
        <v>0.34</v>
      </c>
      <c r="P143" s="1310">
        <v>0</v>
      </c>
    </row>
    <row r="144" spans="1:16" ht="36" customHeight="1" x14ac:dyDescent="0.25">
      <c r="A144" s="820"/>
      <c r="B144" s="821"/>
      <c r="C144" s="822"/>
      <c r="D144" s="798"/>
      <c r="E144" s="480" t="s">
        <v>427</v>
      </c>
      <c r="F144" s="473"/>
      <c r="G144" s="474"/>
      <c r="H144" s="272"/>
      <c r="I144" s="477"/>
      <c r="J144" s="478"/>
      <c r="K144" s="478"/>
      <c r="L144" s="672" t="s">
        <v>428</v>
      </c>
      <c r="M144" s="479" t="s">
        <v>227</v>
      </c>
      <c r="N144" s="484"/>
      <c r="O144" s="484">
        <v>0.73</v>
      </c>
      <c r="P144" s="1310">
        <v>0.73</v>
      </c>
    </row>
    <row r="145" spans="1:16" ht="98.4" customHeight="1" x14ac:dyDescent="0.25">
      <c r="A145" s="820"/>
      <c r="B145" s="821"/>
      <c r="C145" s="822"/>
      <c r="D145" s="798"/>
      <c r="E145" s="480" t="s">
        <v>520</v>
      </c>
      <c r="F145" s="473"/>
      <c r="G145" s="474"/>
      <c r="H145" s="272"/>
      <c r="I145" s="478"/>
      <c r="J145" s="478"/>
      <c r="K145" s="478"/>
      <c r="L145" s="672" t="s">
        <v>578</v>
      </c>
      <c r="M145" s="479" t="s">
        <v>227</v>
      </c>
      <c r="N145" s="484">
        <v>0</v>
      </c>
      <c r="O145" s="484">
        <v>0</v>
      </c>
      <c r="P145" s="1310">
        <v>0.9</v>
      </c>
    </row>
    <row r="146" spans="1:16" ht="46.8" x14ac:dyDescent="0.25">
      <c r="A146" s="820"/>
      <c r="B146" s="821"/>
      <c r="C146" s="822"/>
      <c r="D146" s="798"/>
      <c r="E146" s="279" t="s">
        <v>521</v>
      </c>
      <c r="F146" s="473"/>
      <c r="G146" s="474"/>
      <c r="H146" s="272"/>
      <c r="I146" s="478"/>
      <c r="J146" s="478"/>
      <c r="K146" s="478"/>
      <c r="L146" s="672" t="s">
        <v>429</v>
      </c>
      <c r="M146" s="479" t="s">
        <v>227</v>
      </c>
      <c r="N146" s="484">
        <v>1.2</v>
      </c>
      <c r="O146" s="484">
        <v>0.6</v>
      </c>
      <c r="P146" s="1310">
        <v>0</v>
      </c>
    </row>
    <row r="147" spans="1:16" ht="31.2" x14ac:dyDescent="0.25">
      <c r="A147" s="820"/>
      <c r="B147" s="821"/>
      <c r="C147" s="822"/>
      <c r="D147" s="798"/>
      <c r="E147" s="480" t="s">
        <v>430</v>
      </c>
      <c r="F147" s="473"/>
      <c r="G147" s="474"/>
      <c r="H147" s="272"/>
      <c r="I147" s="478"/>
      <c r="J147" s="478"/>
      <c r="K147" s="478"/>
      <c r="L147" s="670" t="s">
        <v>431</v>
      </c>
      <c r="M147" s="481" t="s">
        <v>227</v>
      </c>
      <c r="N147" s="484">
        <v>0.64</v>
      </c>
      <c r="O147" s="484">
        <v>0</v>
      </c>
      <c r="P147" s="1310">
        <v>0</v>
      </c>
    </row>
    <row r="148" spans="1:16" ht="49.2" customHeight="1" x14ac:dyDescent="0.25">
      <c r="A148" s="820"/>
      <c r="B148" s="821"/>
      <c r="C148" s="822"/>
      <c r="D148" s="798"/>
      <c r="E148" s="485" t="s">
        <v>432</v>
      </c>
      <c r="F148" s="473"/>
      <c r="G148" s="474"/>
      <c r="H148" s="272"/>
      <c r="I148" s="478"/>
      <c r="J148" s="478"/>
      <c r="K148" s="478"/>
      <c r="L148" s="1086" t="s">
        <v>433</v>
      </c>
      <c r="M148" s="483" t="s">
        <v>227</v>
      </c>
      <c r="N148" s="484">
        <v>0.3</v>
      </c>
      <c r="O148" s="484">
        <v>0</v>
      </c>
      <c r="P148" s="1310">
        <v>0</v>
      </c>
    </row>
    <row r="149" spans="1:16" ht="50.4" customHeight="1" x14ac:dyDescent="0.25">
      <c r="A149" s="820"/>
      <c r="B149" s="821"/>
      <c r="C149" s="822"/>
      <c r="D149" s="798"/>
      <c r="E149" s="485" t="s">
        <v>434</v>
      </c>
      <c r="F149" s="473"/>
      <c r="G149" s="474"/>
      <c r="H149" s="272"/>
      <c r="I149" s="478"/>
      <c r="J149" s="478"/>
      <c r="K149" s="478"/>
      <c r="L149" s="1086" t="s">
        <v>435</v>
      </c>
      <c r="M149" s="483" t="s">
        <v>227</v>
      </c>
      <c r="N149" s="484">
        <v>0</v>
      </c>
      <c r="O149" s="484">
        <v>0.35</v>
      </c>
      <c r="P149" s="1310">
        <v>0</v>
      </c>
    </row>
    <row r="150" spans="1:16" ht="111" customHeight="1" x14ac:dyDescent="0.25">
      <c r="A150" s="820"/>
      <c r="B150" s="821"/>
      <c r="C150" s="822"/>
      <c r="D150" s="798"/>
      <c r="E150" s="279" t="s">
        <v>436</v>
      </c>
      <c r="F150" s="473"/>
      <c r="G150" s="474"/>
      <c r="H150" s="272"/>
      <c r="I150" s="478"/>
      <c r="J150" s="478"/>
      <c r="K150" s="478"/>
      <c r="L150" s="1086" t="s">
        <v>579</v>
      </c>
      <c r="M150" s="481" t="s">
        <v>227</v>
      </c>
      <c r="N150" s="484">
        <v>0</v>
      </c>
      <c r="O150" s="484">
        <v>0.14000000000000001</v>
      </c>
      <c r="P150" s="1310">
        <v>0.14000000000000001</v>
      </c>
    </row>
    <row r="151" spans="1:16" ht="32.4" customHeight="1" x14ac:dyDescent="0.25">
      <c r="A151" s="820"/>
      <c r="B151" s="821"/>
      <c r="C151" s="822"/>
      <c r="D151" s="798"/>
      <c r="E151" s="279" t="s">
        <v>580</v>
      </c>
      <c r="F151" s="473"/>
      <c r="G151" s="474"/>
      <c r="H151" s="272"/>
      <c r="I151" s="478"/>
      <c r="J151" s="478"/>
      <c r="K151" s="478"/>
      <c r="L151" s="1086" t="s">
        <v>581</v>
      </c>
      <c r="M151" s="483" t="s">
        <v>227</v>
      </c>
      <c r="N151" s="484">
        <v>0</v>
      </c>
      <c r="O151" s="484">
        <v>0.4</v>
      </c>
      <c r="P151" s="1310">
        <v>0</v>
      </c>
    </row>
    <row r="152" spans="1:16" ht="16.95" customHeight="1" x14ac:dyDescent="0.25">
      <c r="A152" s="820"/>
      <c r="B152" s="821"/>
      <c r="C152" s="822"/>
      <c r="D152" s="798"/>
      <c r="E152" s="485" t="s">
        <v>437</v>
      </c>
      <c r="F152" s="473"/>
      <c r="G152" s="474"/>
      <c r="H152" s="272"/>
      <c r="I152" s="478"/>
      <c r="J152" s="478"/>
      <c r="K152" s="478"/>
      <c r="L152" s="1086" t="s">
        <v>438</v>
      </c>
      <c r="M152" s="483" t="s">
        <v>227</v>
      </c>
      <c r="N152" s="484">
        <v>0</v>
      </c>
      <c r="O152" s="484">
        <v>0</v>
      </c>
      <c r="P152" s="1310">
        <v>0.35</v>
      </c>
    </row>
    <row r="153" spans="1:16" ht="31.2" x14ac:dyDescent="0.25">
      <c r="A153" s="820"/>
      <c r="B153" s="821"/>
      <c r="C153" s="822"/>
      <c r="D153" s="798"/>
      <c r="E153" s="485" t="s">
        <v>582</v>
      </c>
      <c r="F153" s="473"/>
      <c r="G153" s="474"/>
      <c r="H153" s="272"/>
      <c r="I153" s="478"/>
      <c r="J153" s="478"/>
      <c r="K153" s="478"/>
      <c r="L153" s="1087" t="s">
        <v>583</v>
      </c>
      <c r="M153" s="1453" t="s">
        <v>227</v>
      </c>
      <c r="N153" s="484">
        <v>0</v>
      </c>
      <c r="O153" s="484">
        <v>0</v>
      </c>
      <c r="P153" s="1310">
        <v>0.86</v>
      </c>
    </row>
    <row r="154" spans="1:16" s="19" customFormat="1" ht="34.950000000000003" customHeight="1" x14ac:dyDescent="0.25">
      <c r="A154" s="1464"/>
      <c r="B154" s="745"/>
      <c r="C154" s="1465"/>
      <c r="D154" s="690"/>
      <c r="E154" s="1466" t="s">
        <v>611</v>
      </c>
      <c r="F154" s="1467"/>
      <c r="G154" s="1468"/>
      <c r="H154" s="298"/>
      <c r="I154" s="299"/>
      <c r="J154" s="299"/>
      <c r="K154" s="299"/>
      <c r="L154" s="1104" t="s">
        <v>612</v>
      </c>
      <c r="M154" s="1105" t="s">
        <v>227</v>
      </c>
      <c r="N154" s="1130">
        <v>0.18</v>
      </c>
      <c r="O154" s="1130"/>
      <c r="P154" s="1138"/>
    </row>
    <row r="155" spans="1:16" s="19" customFormat="1" ht="48.6" customHeight="1" thickBot="1" x14ac:dyDescent="0.3">
      <c r="A155" s="1464"/>
      <c r="B155" s="745"/>
      <c r="C155" s="1465"/>
      <c r="D155" s="690"/>
      <c r="E155" s="1469" t="s">
        <v>613</v>
      </c>
      <c r="F155" s="1467"/>
      <c r="G155" s="1468"/>
      <c r="H155" s="499"/>
      <c r="I155" s="501"/>
      <c r="J155" s="501"/>
      <c r="K155" s="501"/>
      <c r="L155" s="1227" t="s">
        <v>614</v>
      </c>
      <c r="M155" s="1470" t="s">
        <v>236</v>
      </c>
      <c r="N155" s="1130" t="s">
        <v>66</v>
      </c>
      <c r="O155" s="1130"/>
      <c r="P155" s="1138"/>
    </row>
    <row r="156" spans="1:16" s="19" customFormat="1" ht="55.2" customHeight="1" thickBot="1" x14ac:dyDescent="0.3">
      <c r="A156" s="1464"/>
      <c r="B156" s="745"/>
      <c r="C156" s="1465"/>
      <c r="D156" s="690"/>
      <c r="E156" s="1471" t="s">
        <v>615</v>
      </c>
      <c r="F156" s="1467"/>
      <c r="G156" s="1468"/>
      <c r="H156" s="499"/>
      <c r="I156" s="501"/>
      <c r="J156" s="501"/>
      <c r="K156" s="501"/>
      <c r="L156" s="1227" t="s">
        <v>612</v>
      </c>
      <c r="M156" s="1470" t="s">
        <v>227</v>
      </c>
      <c r="N156" s="1130">
        <v>0.22</v>
      </c>
      <c r="O156" s="1130"/>
      <c r="P156" s="1138"/>
    </row>
    <row r="157" spans="1:16" ht="19.95" customHeight="1" x14ac:dyDescent="0.25">
      <c r="A157" s="820"/>
      <c r="B157" s="821"/>
      <c r="C157" s="822"/>
      <c r="D157" s="798"/>
      <c r="E157" s="485" t="s">
        <v>439</v>
      </c>
      <c r="F157" s="473"/>
      <c r="G157" s="474"/>
      <c r="H157" s="280"/>
      <c r="I157" s="273"/>
      <c r="J157" s="273"/>
      <c r="K157" s="273"/>
      <c r="L157" s="1087" t="s">
        <v>440</v>
      </c>
      <c r="M157" s="481" t="s">
        <v>236</v>
      </c>
      <c r="N157" s="484">
        <v>2</v>
      </c>
      <c r="O157" s="484">
        <v>2</v>
      </c>
      <c r="P157" s="1310">
        <v>2</v>
      </c>
    </row>
    <row r="158" spans="1:16" ht="15.6" customHeight="1" thickBot="1" x14ac:dyDescent="0.3">
      <c r="A158" s="1311"/>
      <c r="B158" s="1312"/>
      <c r="C158" s="1313"/>
      <c r="D158" s="1314"/>
      <c r="E158" s="1315" t="s">
        <v>441</v>
      </c>
      <c r="F158" s="1316"/>
      <c r="G158" s="1317"/>
      <c r="H158" s="1318"/>
      <c r="I158" s="1088"/>
      <c r="J158" s="1088"/>
      <c r="K158" s="1088"/>
      <c r="L158" s="1319" t="s">
        <v>442</v>
      </c>
      <c r="M158" s="1320" t="s">
        <v>236</v>
      </c>
      <c r="N158" s="1321">
        <v>3</v>
      </c>
      <c r="O158" s="1321">
        <v>3</v>
      </c>
      <c r="P158" s="1322">
        <v>3</v>
      </c>
    </row>
    <row r="159" spans="1:16" ht="16.2" customHeight="1" thickBot="1" x14ac:dyDescent="0.3">
      <c r="A159" s="2365" t="s">
        <v>49</v>
      </c>
      <c r="B159" s="2367" t="s">
        <v>6</v>
      </c>
      <c r="C159" s="2369" t="s">
        <v>8</v>
      </c>
      <c r="D159" s="2418"/>
      <c r="E159" s="2371" t="s">
        <v>443</v>
      </c>
      <c r="F159" s="2390" t="s">
        <v>62</v>
      </c>
      <c r="G159" s="2360" t="s">
        <v>230</v>
      </c>
      <c r="H159" s="255" t="s">
        <v>48</v>
      </c>
      <c r="I159" s="256">
        <v>910</v>
      </c>
      <c r="J159" s="256">
        <v>1550</v>
      </c>
      <c r="K159" s="258">
        <v>1600</v>
      </c>
      <c r="L159" s="486" t="s">
        <v>444</v>
      </c>
      <c r="M159" s="335" t="s">
        <v>68</v>
      </c>
      <c r="N159" s="392">
        <v>8500</v>
      </c>
      <c r="O159" s="392">
        <v>8700</v>
      </c>
      <c r="P159" s="1143">
        <v>9000</v>
      </c>
    </row>
    <row r="160" spans="1:16" ht="15.6" customHeight="1" thickBot="1" x14ac:dyDescent="0.3">
      <c r="A160" s="2366"/>
      <c r="B160" s="2368"/>
      <c r="C160" s="2370"/>
      <c r="D160" s="2419"/>
      <c r="E160" s="2372"/>
      <c r="F160" s="2391"/>
      <c r="G160" s="2377"/>
      <c r="H160" s="267" t="s">
        <v>56</v>
      </c>
      <c r="I160" s="306"/>
      <c r="J160" s="306"/>
      <c r="K160" s="323"/>
      <c r="L160" s="1300" t="s">
        <v>445</v>
      </c>
      <c r="M160" s="421" t="s">
        <v>227</v>
      </c>
      <c r="N160" s="1130">
        <v>1.6</v>
      </c>
      <c r="O160" s="1130">
        <v>2</v>
      </c>
      <c r="P160" s="1146">
        <v>2</v>
      </c>
    </row>
    <row r="161" spans="1:16" ht="15.6" customHeight="1" x14ac:dyDescent="0.25">
      <c r="A161" s="2366"/>
      <c r="B161" s="2368"/>
      <c r="C161" s="2370"/>
      <c r="D161" s="2419"/>
      <c r="E161" s="2372"/>
      <c r="F161" s="2391"/>
      <c r="G161" s="2377"/>
      <c r="H161" s="267" t="s">
        <v>446</v>
      </c>
      <c r="I161" s="306"/>
      <c r="J161" s="306"/>
      <c r="K161" s="323"/>
      <c r="L161" s="487" t="s">
        <v>447</v>
      </c>
      <c r="M161" s="335" t="s">
        <v>448</v>
      </c>
      <c r="N161" s="366">
        <v>2.66</v>
      </c>
      <c r="O161" s="366">
        <v>2.4</v>
      </c>
      <c r="P161" s="512">
        <v>2.2999999999999998</v>
      </c>
    </row>
    <row r="162" spans="1:16" ht="22.2" customHeight="1" thickBot="1" x14ac:dyDescent="0.3">
      <c r="A162" s="2366"/>
      <c r="B162" s="2368"/>
      <c r="C162" s="2370"/>
      <c r="D162" s="2419"/>
      <c r="E162" s="2372"/>
      <c r="F162" s="2391"/>
      <c r="G162" s="2377"/>
      <c r="H162" s="267" t="s">
        <v>226</v>
      </c>
      <c r="I162" s="324"/>
      <c r="J162" s="306"/>
      <c r="K162" s="323"/>
      <c r="L162" s="488" t="s">
        <v>449</v>
      </c>
      <c r="M162" s="489" t="s">
        <v>68</v>
      </c>
      <c r="N162" s="1203">
        <v>1</v>
      </c>
      <c r="O162" s="1203">
        <v>1</v>
      </c>
      <c r="P162" s="1204">
        <v>1</v>
      </c>
    </row>
    <row r="163" spans="1:16" ht="15.6" customHeight="1" thickBot="1" x14ac:dyDescent="0.3">
      <c r="A163" s="2366"/>
      <c r="B163" s="2368"/>
      <c r="C163" s="2370"/>
      <c r="D163" s="2419"/>
      <c r="E163" s="2372"/>
      <c r="F163" s="2391"/>
      <c r="G163" s="2377"/>
      <c r="H163" s="743" t="s">
        <v>57</v>
      </c>
      <c r="I163" s="1428">
        <v>133.5</v>
      </c>
      <c r="J163" s="490"/>
      <c r="K163" s="491"/>
      <c r="L163" s="1301"/>
      <c r="M163" s="492"/>
      <c r="N163" s="740"/>
      <c r="O163" s="740"/>
      <c r="P163" s="741"/>
    </row>
    <row r="164" spans="1:16" ht="16.2" thickBot="1" x14ac:dyDescent="0.3">
      <c r="A164" s="2398"/>
      <c r="B164" s="2353"/>
      <c r="C164" s="2417"/>
      <c r="D164" s="2420"/>
      <c r="E164" s="2373"/>
      <c r="F164" s="2392"/>
      <c r="G164" s="2359"/>
      <c r="H164" s="269" t="s">
        <v>7</v>
      </c>
      <c r="I164" s="316">
        <f>SUM(I159:I163)</f>
        <v>1043.5</v>
      </c>
      <c r="J164" s="316">
        <f t="shared" ref="J164:K164" si="14">SUM(J159:J162)</f>
        <v>1550</v>
      </c>
      <c r="K164" s="316">
        <f t="shared" si="14"/>
        <v>1600</v>
      </c>
      <c r="L164" s="493"/>
      <c r="M164" s="494"/>
      <c r="N164" s="495"/>
      <c r="O164" s="495"/>
      <c r="P164" s="496"/>
    </row>
    <row r="165" spans="1:16" ht="15.6" customHeight="1" x14ac:dyDescent="0.25">
      <c r="A165" s="2350" t="s">
        <v>49</v>
      </c>
      <c r="B165" s="2352" t="s">
        <v>6</v>
      </c>
      <c r="C165" s="2354" t="s">
        <v>49</v>
      </c>
      <c r="D165" s="319"/>
      <c r="E165" s="2371" t="s">
        <v>450</v>
      </c>
      <c r="F165" s="2422" t="s">
        <v>62</v>
      </c>
      <c r="G165" s="2425" t="s">
        <v>230</v>
      </c>
      <c r="H165" s="296" t="s">
        <v>48</v>
      </c>
      <c r="I165" s="497">
        <v>16</v>
      </c>
      <c r="J165" s="497">
        <v>20</v>
      </c>
      <c r="K165" s="497">
        <v>20</v>
      </c>
      <c r="L165" s="2378" t="s">
        <v>451</v>
      </c>
      <c r="M165" s="2381" t="s">
        <v>227</v>
      </c>
      <c r="N165" s="2421">
        <v>10.4</v>
      </c>
      <c r="O165" s="2421">
        <v>10</v>
      </c>
      <c r="P165" s="2387">
        <v>10</v>
      </c>
    </row>
    <row r="166" spans="1:16" ht="15.6" x14ac:dyDescent="0.25">
      <c r="A166" s="2393"/>
      <c r="B166" s="2368"/>
      <c r="C166" s="2394"/>
      <c r="D166" s="321"/>
      <c r="E166" s="2372"/>
      <c r="F166" s="2423"/>
      <c r="G166" s="2426"/>
      <c r="H166" s="298" t="s">
        <v>56</v>
      </c>
      <c r="I166" s="498"/>
      <c r="J166" s="498"/>
      <c r="K166" s="498"/>
      <c r="L166" s="2379"/>
      <c r="M166" s="2382"/>
      <c r="N166" s="2415"/>
      <c r="O166" s="2415"/>
      <c r="P166" s="2388"/>
    </row>
    <row r="167" spans="1:16" ht="15.6" customHeight="1" x14ac:dyDescent="0.25">
      <c r="A167" s="2393"/>
      <c r="B167" s="2368"/>
      <c r="C167" s="2394"/>
      <c r="D167" s="321"/>
      <c r="E167" s="2372"/>
      <c r="F167" s="2423"/>
      <c r="G167" s="2426"/>
      <c r="H167" s="298" t="s">
        <v>446</v>
      </c>
      <c r="I167" s="299"/>
      <c r="J167" s="299"/>
      <c r="K167" s="299"/>
      <c r="L167" s="2379"/>
      <c r="M167" s="2382"/>
      <c r="N167" s="2415"/>
      <c r="O167" s="2415"/>
      <c r="P167" s="2388"/>
    </row>
    <row r="168" spans="1:16" ht="16.2" thickBot="1" x14ac:dyDescent="0.3">
      <c r="A168" s="2393"/>
      <c r="B168" s="2368"/>
      <c r="C168" s="2394"/>
      <c r="D168" s="321"/>
      <c r="E168" s="2372"/>
      <c r="F168" s="2423"/>
      <c r="G168" s="2426"/>
      <c r="H168" s="499" t="s">
        <v>226</v>
      </c>
      <c r="I168" s="500"/>
      <c r="J168" s="501"/>
      <c r="K168" s="500"/>
      <c r="L168" s="2380"/>
      <c r="M168" s="2383"/>
      <c r="N168" s="2416"/>
      <c r="O168" s="2416"/>
      <c r="P168" s="2389"/>
    </row>
    <row r="169" spans="1:16" ht="47.4" thickBot="1" x14ac:dyDescent="0.3">
      <c r="A169" s="2351"/>
      <c r="B169" s="2353"/>
      <c r="C169" s="2355"/>
      <c r="D169" s="471"/>
      <c r="E169" s="2373"/>
      <c r="F169" s="2424"/>
      <c r="G169" s="2427"/>
      <c r="H169" s="502" t="s">
        <v>7</v>
      </c>
      <c r="I169" s="503">
        <f>SUM(I165:I168)</f>
        <v>16</v>
      </c>
      <c r="J169" s="503">
        <f t="shared" ref="J169:K169" si="15">SUM(J165:J168)</f>
        <v>20</v>
      </c>
      <c r="K169" s="503">
        <f t="shared" si="15"/>
        <v>20</v>
      </c>
      <c r="L169" s="472" t="s">
        <v>452</v>
      </c>
      <c r="M169" s="504" t="s">
        <v>227</v>
      </c>
      <c r="N169" s="505"/>
      <c r="O169" s="505"/>
      <c r="P169" s="506"/>
    </row>
    <row r="170" spans="1:16" ht="15.6" customHeight="1" x14ac:dyDescent="0.25">
      <c r="A170" s="2350" t="s">
        <v>49</v>
      </c>
      <c r="B170" s="2352" t="s">
        <v>6</v>
      </c>
      <c r="C170" s="2354" t="s">
        <v>50</v>
      </c>
      <c r="D170" s="319"/>
      <c r="E170" s="2371" t="s">
        <v>453</v>
      </c>
      <c r="F170" s="2395" t="s">
        <v>62</v>
      </c>
      <c r="G170" s="2360" t="s">
        <v>230</v>
      </c>
      <c r="H170" s="296" t="s">
        <v>48</v>
      </c>
      <c r="I170" s="297"/>
      <c r="J170" s="297">
        <v>500</v>
      </c>
      <c r="K170" s="497">
        <v>500</v>
      </c>
      <c r="L170" s="2378" t="s">
        <v>454</v>
      </c>
      <c r="M170" s="2381" t="s">
        <v>68</v>
      </c>
      <c r="N170" s="2384">
        <v>1</v>
      </c>
      <c r="O170" s="2384"/>
      <c r="P170" s="2387"/>
    </row>
    <row r="171" spans="1:16" ht="42.6" customHeight="1" x14ac:dyDescent="0.25">
      <c r="A171" s="2393"/>
      <c r="B171" s="2368"/>
      <c r="C171" s="2394"/>
      <c r="D171" s="321"/>
      <c r="E171" s="2372"/>
      <c r="F171" s="2396"/>
      <c r="G171" s="2377"/>
      <c r="H171" s="298" t="s">
        <v>56</v>
      </c>
      <c r="I171" s="299"/>
      <c r="J171" s="299"/>
      <c r="K171" s="498"/>
      <c r="L171" s="2379"/>
      <c r="M171" s="2382"/>
      <c r="N171" s="2385"/>
      <c r="O171" s="2385"/>
      <c r="P171" s="2388"/>
    </row>
    <row r="172" spans="1:16" ht="15.6" x14ac:dyDescent="0.25">
      <c r="A172" s="2393"/>
      <c r="B172" s="2368"/>
      <c r="C172" s="2394"/>
      <c r="D172" s="321"/>
      <c r="E172" s="2372"/>
      <c r="F172" s="2396"/>
      <c r="G172" s="2377"/>
      <c r="H172" s="298" t="s">
        <v>446</v>
      </c>
      <c r="I172" s="306">
        <v>18.2</v>
      </c>
      <c r="J172" s="299">
        <v>500</v>
      </c>
      <c r="K172" s="498">
        <v>500</v>
      </c>
      <c r="L172" s="2379"/>
      <c r="M172" s="2382"/>
      <c r="N172" s="2385"/>
      <c r="O172" s="2385"/>
      <c r="P172" s="2388"/>
    </row>
    <row r="173" spans="1:16" ht="16.2" thickBot="1" x14ac:dyDescent="0.3">
      <c r="A173" s="2393"/>
      <c r="B173" s="2368"/>
      <c r="C173" s="2394"/>
      <c r="D173" s="321"/>
      <c r="E173" s="856"/>
      <c r="F173" s="2396"/>
      <c r="G173" s="2377"/>
      <c r="H173" s="298" t="s">
        <v>226</v>
      </c>
      <c r="I173" s="299"/>
      <c r="J173" s="299"/>
      <c r="K173" s="498"/>
      <c r="L173" s="2380"/>
      <c r="M173" s="2383"/>
      <c r="N173" s="2386"/>
      <c r="O173" s="2386"/>
      <c r="P173" s="2389"/>
    </row>
    <row r="174" spans="1:16" ht="31.8" thickBot="1" x14ac:dyDescent="0.3">
      <c r="A174" s="2351"/>
      <c r="B174" s="2353"/>
      <c r="C174" s="2355"/>
      <c r="D174" s="471"/>
      <c r="E174" s="326" t="s">
        <v>522</v>
      </c>
      <c r="F174" s="2397"/>
      <c r="G174" s="2359"/>
      <c r="H174" s="315" t="s">
        <v>7</v>
      </c>
      <c r="I174" s="270">
        <f>SUM(I170:I173)</f>
        <v>18.2</v>
      </c>
      <c r="J174" s="270">
        <f t="shared" ref="J174:K174" si="16">SUM(J170:J173)</f>
        <v>1000</v>
      </c>
      <c r="K174" s="270">
        <f t="shared" si="16"/>
        <v>1000</v>
      </c>
      <c r="L174" s="507" t="s">
        <v>455</v>
      </c>
      <c r="M174" s="508" t="s">
        <v>68</v>
      </c>
      <c r="N174" s="509">
        <v>1</v>
      </c>
      <c r="O174" s="509"/>
      <c r="P174" s="506"/>
    </row>
    <row r="175" spans="1:16" ht="15.6" customHeight="1" x14ac:dyDescent="0.25">
      <c r="A175" s="2149" t="s">
        <v>49</v>
      </c>
      <c r="B175" s="2367" t="s">
        <v>6</v>
      </c>
      <c r="C175" s="2369" t="s">
        <v>53</v>
      </c>
      <c r="D175" s="319"/>
      <c r="E175" s="2371" t="s">
        <v>456</v>
      </c>
      <c r="F175" s="2390" t="s">
        <v>62</v>
      </c>
      <c r="G175" s="2360" t="s">
        <v>230</v>
      </c>
      <c r="H175" s="296" t="s">
        <v>48</v>
      </c>
      <c r="I175" s="2061">
        <v>85</v>
      </c>
      <c r="J175" s="297">
        <v>100</v>
      </c>
      <c r="K175" s="497">
        <v>100</v>
      </c>
      <c r="L175" s="510" t="s">
        <v>457</v>
      </c>
      <c r="M175" s="511" t="s">
        <v>68</v>
      </c>
      <c r="N175" s="366">
        <v>1</v>
      </c>
      <c r="O175" s="366">
        <v>2</v>
      </c>
      <c r="P175" s="512">
        <v>2</v>
      </c>
    </row>
    <row r="176" spans="1:16" ht="15.6" customHeight="1" x14ac:dyDescent="0.25">
      <c r="A176" s="2150"/>
      <c r="B176" s="2368"/>
      <c r="C176" s="2370"/>
      <c r="D176" s="321"/>
      <c r="E176" s="2372"/>
      <c r="F176" s="2391"/>
      <c r="G176" s="2377"/>
      <c r="H176" s="298" t="s">
        <v>56</v>
      </c>
      <c r="I176" s="299"/>
      <c r="J176" s="299"/>
      <c r="K176" s="498"/>
      <c r="L176" s="513" t="s">
        <v>458</v>
      </c>
      <c r="M176" s="514" t="s">
        <v>68</v>
      </c>
      <c r="N176" s="515">
        <v>15</v>
      </c>
      <c r="O176" s="515">
        <v>14</v>
      </c>
      <c r="P176" s="516">
        <v>14</v>
      </c>
    </row>
    <row r="177" spans="1:16" ht="15.6" x14ac:dyDescent="0.25">
      <c r="A177" s="2150"/>
      <c r="B177" s="2368"/>
      <c r="C177" s="2370"/>
      <c r="D177" s="321"/>
      <c r="E177" s="2372"/>
      <c r="F177" s="2391"/>
      <c r="G177" s="2377"/>
      <c r="H177" s="298" t="s">
        <v>446</v>
      </c>
      <c r="I177" s="299">
        <v>400</v>
      </c>
      <c r="J177" s="299">
        <v>400</v>
      </c>
      <c r="K177" s="498">
        <v>400</v>
      </c>
      <c r="L177" s="513" t="s">
        <v>459</v>
      </c>
      <c r="M177" s="514" t="s">
        <v>68</v>
      </c>
      <c r="N177" s="515">
        <v>10</v>
      </c>
      <c r="O177" s="515">
        <v>10</v>
      </c>
      <c r="P177" s="516">
        <v>10</v>
      </c>
    </row>
    <row r="178" spans="1:16" ht="21" customHeight="1" x14ac:dyDescent="0.25">
      <c r="A178" s="2150"/>
      <c r="B178" s="2368"/>
      <c r="C178" s="2370"/>
      <c r="D178" s="321"/>
      <c r="E178" s="2372"/>
      <c r="F178" s="2391"/>
      <c r="G178" s="2377"/>
      <c r="H178" s="298" t="s">
        <v>226</v>
      </c>
      <c r="I178" s="299"/>
      <c r="J178" s="299"/>
      <c r="K178" s="498"/>
      <c r="L178" s="513" t="s">
        <v>460</v>
      </c>
      <c r="M178" s="514" t="s">
        <v>68</v>
      </c>
      <c r="N178" s="517">
        <v>1</v>
      </c>
      <c r="O178" s="517">
        <v>2</v>
      </c>
      <c r="P178" s="730">
        <v>2</v>
      </c>
    </row>
    <row r="179" spans="1:16" ht="19.95" customHeight="1" x14ac:dyDescent="0.25">
      <c r="A179" s="2150"/>
      <c r="B179" s="2368"/>
      <c r="C179" s="2370"/>
      <c r="D179" s="321"/>
      <c r="E179" s="2372"/>
      <c r="F179" s="2391"/>
      <c r="G179" s="2377"/>
      <c r="H179" s="300"/>
      <c r="I179" s="301"/>
      <c r="J179" s="301"/>
      <c r="K179" s="301"/>
      <c r="L179" s="513" t="s">
        <v>461</v>
      </c>
      <c r="M179" s="514" t="s">
        <v>68</v>
      </c>
      <c r="N179" s="517">
        <v>1</v>
      </c>
      <c r="O179" s="517">
        <v>1</v>
      </c>
      <c r="P179" s="730">
        <v>1</v>
      </c>
    </row>
    <row r="180" spans="1:16" ht="33" customHeight="1" thickBot="1" x14ac:dyDescent="0.3">
      <c r="A180" s="2151"/>
      <c r="B180" s="2353"/>
      <c r="C180" s="720"/>
      <c r="D180" s="325"/>
      <c r="E180" s="2373"/>
      <c r="F180" s="2392"/>
      <c r="G180" s="2359"/>
      <c r="H180" s="315" t="s">
        <v>7</v>
      </c>
      <c r="I180" s="270">
        <f>SUM(I175:I178)</f>
        <v>485</v>
      </c>
      <c r="J180" s="270">
        <f t="shared" ref="J180:K180" si="17">SUM(J175:J178)</f>
        <v>500</v>
      </c>
      <c r="K180" s="270">
        <f t="shared" si="17"/>
        <v>500</v>
      </c>
      <c r="L180" s="384"/>
      <c r="M180" s="271"/>
      <c r="N180" s="1188"/>
      <c r="O180" s="1188"/>
      <c r="P180" s="1189"/>
    </row>
    <row r="181" spans="1:16" ht="15.6" customHeight="1" x14ac:dyDescent="0.25">
      <c r="A181" s="2365" t="s">
        <v>49</v>
      </c>
      <c r="B181" s="2367" t="s">
        <v>6</v>
      </c>
      <c r="C181" s="2354" t="s">
        <v>58</v>
      </c>
      <c r="D181" s="2400"/>
      <c r="E181" s="2403" t="s">
        <v>462</v>
      </c>
      <c r="F181" s="2405">
        <v>288724610</v>
      </c>
      <c r="G181" s="2408" t="s">
        <v>230</v>
      </c>
      <c r="H181" s="255" t="s">
        <v>48</v>
      </c>
      <c r="I181" s="2063">
        <v>425</v>
      </c>
      <c r="J181" s="390">
        <v>490</v>
      </c>
      <c r="K181" s="390">
        <v>490</v>
      </c>
      <c r="L181" s="1089"/>
      <c r="M181" s="259"/>
      <c r="N181" s="379"/>
      <c r="O181" s="336"/>
      <c r="P181" s="337"/>
    </row>
    <row r="182" spans="1:16" ht="15.6" customHeight="1" x14ac:dyDescent="0.25">
      <c r="A182" s="2366"/>
      <c r="B182" s="2368"/>
      <c r="C182" s="2394"/>
      <c r="D182" s="2401"/>
      <c r="E182" s="2404"/>
      <c r="F182" s="2406"/>
      <c r="G182" s="2409"/>
      <c r="H182" s="267" t="s">
        <v>57</v>
      </c>
      <c r="I182" s="1429">
        <v>2.7</v>
      </c>
      <c r="J182" s="520"/>
      <c r="K182" s="520"/>
      <c r="L182" s="1090"/>
      <c r="M182" s="521"/>
      <c r="N182" s="313"/>
      <c r="O182" s="313"/>
      <c r="P182" s="314"/>
    </row>
    <row r="183" spans="1:16" ht="16.95" customHeight="1" x14ac:dyDescent="0.25">
      <c r="A183" s="2366"/>
      <c r="B183" s="2368"/>
      <c r="C183" s="2394"/>
      <c r="D183" s="2401"/>
      <c r="E183" s="2404"/>
      <c r="F183" s="2406"/>
      <c r="G183" s="2409"/>
      <c r="H183" s="267"/>
      <c r="I183" s="520"/>
      <c r="J183" s="520"/>
      <c r="K183" s="520"/>
      <c r="L183" s="1091"/>
      <c r="M183" s="320"/>
      <c r="N183" s="302"/>
      <c r="O183" s="302"/>
      <c r="P183" s="398"/>
    </row>
    <row r="184" spans="1:16" ht="16.2" thickBot="1" x14ac:dyDescent="0.3">
      <c r="A184" s="2398"/>
      <c r="B184" s="2353"/>
      <c r="C184" s="2399"/>
      <c r="D184" s="2402"/>
      <c r="E184" s="522"/>
      <c r="F184" s="2407"/>
      <c r="G184" s="2410"/>
      <c r="H184" s="315" t="s">
        <v>7</v>
      </c>
      <c r="I184" s="270">
        <f>SUM(I181:I183)</f>
        <v>427.7</v>
      </c>
      <c r="J184" s="270">
        <f>SUM(J181:J183)</f>
        <v>490</v>
      </c>
      <c r="K184" s="270">
        <f>SUM(K181:K183)</f>
        <v>490</v>
      </c>
      <c r="L184" s="523"/>
      <c r="M184" s="342"/>
      <c r="N184" s="524"/>
      <c r="O184" s="524"/>
      <c r="P184" s="525"/>
    </row>
    <row r="185" spans="1:16" ht="34.950000000000003" customHeight="1" x14ac:dyDescent="0.25">
      <c r="A185" s="2350"/>
      <c r="B185" s="2352"/>
      <c r="C185" s="2354"/>
      <c r="D185" s="319"/>
      <c r="E185" s="2356" t="s">
        <v>466</v>
      </c>
      <c r="F185" s="2358"/>
      <c r="G185" s="2360"/>
      <c r="H185" s="1454"/>
      <c r="I185" s="1455"/>
      <c r="J185" s="1456"/>
      <c r="K185" s="1457"/>
      <c r="L185" s="1458" t="s">
        <v>463</v>
      </c>
      <c r="M185" s="366" t="s">
        <v>464</v>
      </c>
      <c r="N185" s="392" t="s">
        <v>584</v>
      </c>
      <c r="O185" s="392" t="s">
        <v>584</v>
      </c>
      <c r="P185" s="1143" t="s">
        <v>584</v>
      </c>
    </row>
    <row r="186" spans="1:16" ht="30" customHeight="1" thickBot="1" x14ac:dyDescent="0.3">
      <c r="A186" s="2351"/>
      <c r="B186" s="2353"/>
      <c r="C186" s="2355"/>
      <c r="D186" s="471"/>
      <c r="E186" s="2357"/>
      <c r="F186" s="2359"/>
      <c r="G186" s="2359"/>
      <c r="H186" s="1459"/>
      <c r="I186" s="1460"/>
      <c r="J186" s="1461"/>
      <c r="K186" s="1462"/>
      <c r="L186" s="1463" t="s">
        <v>467</v>
      </c>
      <c r="M186" s="1158" t="s">
        <v>68</v>
      </c>
      <c r="N186" s="505">
        <v>1</v>
      </c>
      <c r="O186" s="505">
        <v>1</v>
      </c>
      <c r="P186" s="506">
        <v>1</v>
      </c>
    </row>
    <row r="187" spans="1:16" ht="47.4" thickBot="1" x14ac:dyDescent="0.3">
      <c r="A187" s="451"/>
      <c r="B187" s="330"/>
      <c r="C187" s="563"/>
      <c r="D187" s="546"/>
      <c r="E187" s="553" t="s">
        <v>468</v>
      </c>
      <c r="F187" s="547"/>
      <c r="G187" s="548"/>
      <c r="H187" s="1474"/>
      <c r="I187" s="1475"/>
      <c r="J187" s="550"/>
      <c r="K187" s="1476"/>
      <c r="L187" s="1170" t="s">
        <v>468</v>
      </c>
      <c r="M187" s="1171" t="s">
        <v>68</v>
      </c>
      <c r="N187" s="1172">
        <v>110</v>
      </c>
      <c r="O187" s="562">
        <v>110</v>
      </c>
      <c r="P187" s="1201">
        <v>110</v>
      </c>
    </row>
    <row r="188" spans="1:16" ht="47.4" customHeight="1" thickBot="1" x14ac:dyDescent="0.3">
      <c r="A188" s="710"/>
      <c r="B188" s="712"/>
      <c r="C188" s="722"/>
      <c r="D188" s="321"/>
      <c r="E188" s="1452" t="s">
        <v>469</v>
      </c>
      <c r="F188" s="723"/>
      <c r="G188" s="1472"/>
      <c r="H188" s="857"/>
      <c r="I188" s="858"/>
      <c r="J188" s="859"/>
      <c r="K188" s="860"/>
      <c r="L188" s="1473" t="s">
        <v>465</v>
      </c>
      <c r="M188" s="738" t="s">
        <v>68</v>
      </c>
      <c r="N188" s="740">
        <v>10</v>
      </c>
      <c r="O188" s="740">
        <v>10</v>
      </c>
      <c r="P188" s="741">
        <v>10</v>
      </c>
    </row>
    <row r="189" spans="1:16" ht="15.6" customHeight="1" thickBot="1" x14ac:dyDescent="0.3">
      <c r="A189" s="247" t="s">
        <v>49</v>
      </c>
      <c r="B189" s="330" t="s">
        <v>6</v>
      </c>
      <c r="C189" s="2361" t="s">
        <v>31</v>
      </c>
      <c r="D189" s="2334"/>
      <c r="E189" s="2334"/>
      <c r="F189" s="2334"/>
      <c r="G189" s="2334"/>
      <c r="H189" s="283" t="s">
        <v>7</v>
      </c>
      <c r="I189" s="284">
        <f>I138+I164+I169+I174+I180+I184</f>
        <v>6875</v>
      </c>
      <c r="J189" s="284">
        <f>J138+J164+J169+J174+J180+J184</f>
        <v>8660</v>
      </c>
      <c r="K189" s="284">
        <f>K138+K164+K169+K174+K180+K184</f>
        <v>8710</v>
      </c>
      <c r="L189" s="861"/>
      <c r="M189" s="861"/>
      <c r="N189" s="862"/>
      <c r="O189" s="862"/>
      <c r="P189" s="863"/>
    </row>
    <row r="190" spans="1:16" ht="31.2" customHeight="1" thickBot="1" x14ac:dyDescent="0.3">
      <c r="A190" s="247" t="s">
        <v>49</v>
      </c>
      <c r="B190" s="330" t="s">
        <v>8</v>
      </c>
      <c r="C190" s="2362" t="s">
        <v>470</v>
      </c>
      <c r="D190" s="2363"/>
      <c r="E190" s="2363"/>
      <c r="F190" s="2363"/>
      <c r="G190" s="2363"/>
      <c r="H190" s="2363"/>
      <c r="I190" s="2363"/>
      <c r="J190" s="2363"/>
      <c r="K190" s="2363"/>
      <c r="L190" s="2363"/>
      <c r="M190" s="2363"/>
      <c r="N190" s="2363"/>
      <c r="O190" s="2363"/>
      <c r="P190" s="2364"/>
    </row>
    <row r="191" spans="1:16" ht="31.2" customHeight="1" thickBot="1" x14ac:dyDescent="0.3">
      <c r="A191" s="748"/>
      <c r="B191" s="785"/>
      <c r="C191" s="823"/>
      <c r="D191" s="824"/>
      <c r="E191" s="824"/>
      <c r="F191" s="824"/>
      <c r="G191" s="824"/>
      <c r="H191" s="824"/>
      <c r="I191" s="824"/>
      <c r="J191" s="824"/>
      <c r="K191" s="825"/>
      <c r="L191" s="1229" t="s">
        <v>471</v>
      </c>
      <c r="M191" s="1230" t="s">
        <v>70</v>
      </c>
      <c r="N191" s="1231" t="s">
        <v>72</v>
      </c>
      <c r="O191" s="826"/>
      <c r="P191" s="827"/>
    </row>
    <row r="192" spans="1:16" ht="15.6" customHeight="1" x14ac:dyDescent="0.25">
      <c r="A192" s="2365" t="s">
        <v>49</v>
      </c>
      <c r="B192" s="2367" t="s">
        <v>8</v>
      </c>
      <c r="C192" s="2369" t="s">
        <v>6</v>
      </c>
      <c r="D192" s="319"/>
      <c r="E192" s="2371" t="s">
        <v>472</v>
      </c>
      <c r="F192" s="2374">
        <v>288724610</v>
      </c>
      <c r="G192" s="2360" t="s">
        <v>230</v>
      </c>
      <c r="H192" s="255" t="s">
        <v>48</v>
      </c>
      <c r="I192" s="297">
        <v>165</v>
      </c>
      <c r="J192" s="257">
        <v>230</v>
      </c>
      <c r="K192" s="258">
        <v>230</v>
      </c>
      <c r="L192" s="1226" t="s">
        <v>473</v>
      </c>
      <c r="M192" s="1232" t="s">
        <v>68</v>
      </c>
      <c r="N192" s="366">
        <v>48</v>
      </c>
      <c r="O192" s="366">
        <v>48</v>
      </c>
      <c r="P192" s="512">
        <v>48</v>
      </c>
    </row>
    <row r="193" spans="1:17" ht="31.2" customHeight="1" x14ac:dyDescent="0.25">
      <c r="A193" s="2366"/>
      <c r="B193" s="2368"/>
      <c r="C193" s="2370"/>
      <c r="D193" s="321"/>
      <c r="E193" s="2372"/>
      <c r="F193" s="2375"/>
      <c r="G193" s="2377"/>
      <c r="H193" s="267" t="s">
        <v>56</v>
      </c>
      <c r="I193" s="527"/>
      <c r="J193" s="528"/>
      <c r="K193" s="529"/>
      <c r="L193" s="1233"/>
      <c r="M193" s="1234"/>
      <c r="N193" s="1235"/>
      <c r="O193" s="1235"/>
      <c r="P193" s="1236"/>
    </row>
    <row r="194" spans="1:17" ht="16.2" thickBot="1" x14ac:dyDescent="0.3">
      <c r="A194" s="710"/>
      <c r="B194" s="712"/>
      <c r="C194" s="722"/>
      <c r="D194" s="321"/>
      <c r="E194" s="2373"/>
      <c r="F194" s="2376"/>
      <c r="G194" s="2359"/>
      <c r="H194" s="315" t="s">
        <v>7</v>
      </c>
      <c r="I194" s="316">
        <f>SUM(I192:I193)</f>
        <v>165</v>
      </c>
      <c r="J194" s="316">
        <f>SUM(J192:J193)</f>
        <v>230</v>
      </c>
      <c r="K194" s="316">
        <f>SUM(K192:K193)</f>
        <v>230</v>
      </c>
      <c r="L194" s="1237"/>
      <c r="M194" s="1238"/>
      <c r="N194" s="1239"/>
      <c r="O194" s="1239"/>
      <c r="P194" s="1240"/>
    </row>
    <row r="195" spans="1:17" ht="15.6" customHeight="1" x14ac:dyDescent="0.3">
      <c r="A195" s="2365" t="s">
        <v>49</v>
      </c>
      <c r="B195" s="2367" t="s">
        <v>8</v>
      </c>
      <c r="C195" s="2369" t="s">
        <v>8</v>
      </c>
      <c r="D195" s="530"/>
      <c r="E195" s="2371" t="s">
        <v>474</v>
      </c>
      <c r="F195" s="2390" t="s">
        <v>62</v>
      </c>
      <c r="G195" s="2360" t="s">
        <v>230</v>
      </c>
      <c r="H195" s="255" t="s">
        <v>48</v>
      </c>
      <c r="I195" s="256">
        <v>4</v>
      </c>
      <c r="J195" s="256">
        <v>4</v>
      </c>
      <c r="K195" s="258">
        <v>4</v>
      </c>
      <c r="L195" s="1241" t="s">
        <v>475</v>
      </c>
      <c r="M195" s="1242" t="s">
        <v>68</v>
      </c>
      <c r="N195" s="1243">
        <v>5</v>
      </c>
      <c r="O195" s="1244">
        <v>5</v>
      </c>
      <c r="P195" s="1245">
        <v>5</v>
      </c>
    </row>
    <row r="196" spans="1:17" ht="25.2" customHeight="1" x14ac:dyDescent="0.3">
      <c r="A196" s="2366"/>
      <c r="B196" s="2368"/>
      <c r="C196" s="2370"/>
      <c r="D196" s="531"/>
      <c r="E196" s="2372"/>
      <c r="F196" s="2391"/>
      <c r="G196" s="2377"/>
      <c r="H196" s="267"/>
      <c r="I196" s="678"/>
      <c r="J196" s="679"/>
      <c r="K196" s="678"/>
      <c r="L196" s="1246" t="s">
        <v>476</v>
      </c>
      <c r="M196" s="1247" t="s">
        <v>236</v>
      </c>
      <c r="N196" s="1248">
        <v>2</v>
      </c>
      <c r="O196" s="1248">
        <v>2</v>
      </c>
      <c r="P196" s="1249">
        <v>2</v>
      </c>
    </row>
    <row r="197" spans="1:17" ht="31.2" customHeight="1" thickBot="1" x14ac:dyDescent="0.35">
      <c r="A197" s="2398"/>
      <c r="B197" s="2353"/>
      <c r="C197" s="2417"/>
      <c r="D197" s="532"/>
      <c r="E197" s="724"/>
      <c r="F197" s="2392"/>
      <c r="G197" s="2359"/>
      <c r="H197" s="315" t="s">
        <v>7</v>
      </c>
      <c r="I197" s="270">
        <f>I195*1</f>
        <v>4</v>
      </c>
      <c r="J197" s="270">
        <f t="shared" ref="J197:K197" si="18">J195*1</f>
        <v>4</v>
      </c>
      <c r="K197" s="270">
        <f t="shared" si="18"/>
        <v>4</v>
      </c>
      <c r="L197" s="1250"/>
      <c r="M197" s="1251"/>
      <c r="N197" s="1252"/>
      <c r="O197" s="1252"/>
      <c r="P197" s="1253"/>
    </row>
    <row r="198" spans="1:17" ht="15.6" customHeight="1" x14ac:dyDescent="0.3">
      <c r="A198" s="2350" t="s">
        <v>49</v>
      </c>
      <c r="B198" s="2352" t="s">
        <v>8</v>
      </c>
      <c r="C198" s="2354" t="s">
        <v>49</v>
      </c>
      <c r="D198" s="319"/>
      <c r="E198" s="2371" t="s">
        <v>477</v>
      </c>
      <c r="F198" s="2484" t="s">
        <v>62</v>
      </c>
      <c r="G198" s="2360" t="s">
        <v>230</v>
      </c>
      <c r="H198" s="534" t="s">
        <v>48</v>
      </c>
      <c r="I198" s="2062">
        <v>16</v>
      </c>
      <c r="J198" s="535">
        <v>20</v>
      </c>
      <c r="K198" s="535">
        <v>20</v>
      </c>
      <c r="L198" s="1254" t="s">
        <v>478</v>
      </c>
      <c r="M198" s="1242" t="s">
        <v>68</v>
      </c>
      <c r="N198" s="1244">
        <v>7</v>
      </c>
      <c r="O198" s="1244">
        <v>7</v>
      </c>
      <c r="P198" s="1245">
        <v>7</v>
      </c>
    </row>
    <row r="199" spans="1:17" ht="16.2" thickBot="1" x14ac:dyDescent="0.35">
      <c r="A199" s="2496"/>
      <c r="B199" s="2497"/>
      <c r="C199" s="2399"/>
      <c r="D199" s="325"/>
      <c r="E199" s="2373"/>
      <c r="F199" s="2498"/>
      <c r="G199" s="2359"/>
      <c r="H199" s="315" t="s">
        <v>7</v>
      </c>
      <c r="I199" s="316">
        <f>SUM(I198:I198)</f>
        <v>16</v>
      </c>
      <c r="J199" s="316">
        <f t="shared" ref="J199:K199" si="19">SUM(J198:J198)</f>
        <v>20</v>
      </c>
      <c r="K199" s="316">
        <f t="shared" si="19"/>
        <v>20</v>
      </c>
      <c r="L199" s="536"/>
      <c r="M199" s="537"/>
      <c r="N199" s="538"/>
      <c r="O199" s="538"/>
      <c r="P199" s="533"/>
    </row>
    <row r="200" spans="1:17" ht="31.2" customHeight="1" x14ac:dyDescent="0.3">
      <c r="A200" s="252" t="s">
        <v>49</v>
      </c>
      <c r="B200" s="715" t="s">
        <v>8</v>
      </c>
      <c r="C200" s="2354" t="s">
        <v>50</v>
      </c>
      <c r="D200" s="2576"/>
      <c r="E200" s="2371" t="s">
        <v>479</v>
      </c>
      <c r="F200" s="2484" t="s">
        <v>62</v>
      </c>
      <c r="G200" s="2360" t="s">
        <v>230</v>
      </c>
      <c r="H200" s="255" t="s">
        <v>48</v>
      </c>
      <c r="I200" s="2061">
        <v>1123.5</v>
      </c>
      <c r="J200" s="257">
        <v>1700</v>
      </c>
      <c r="K200" s="258">
        <v>1700</v>
      </c>
      <c r="L200" s="539" t="s">
        <v>480</v>
      </c>
      <c r="M200" s="1255" t="s">
        <v>236</v>
      </c>
      <c r="N200" s="1244">
        <v>5</v>
      </c>
      <c r="O200" s="1244">
        <v>4</v>
      </c>
      <c r="P200" s="1245">
        <v>4</v>
      </c>
    </row>
    <row r="201" spans="1:17" ht="15.6" x14ac:dyDescent="0.3">
      <c r="A201" s="710"/>
      <c r="B201" s="712"/>
      <c r="C201" s="2394"/>
      <c r="D201" s="2577"/>
      <c r="E201" s="2372"/>
      <c r="F201" s="2391"/>
      <c r="G201" s="2377"/>
      <c r="H201" s="267" t="s">
        <v>56</v>
      </c>
      <c r="I201" s="299"/>
      <c r="J201" s="322"/>
      <c r="K201" s="323"/>
      <c r="L201" s="540"/>
      <c r="M201" s="1256"/>
      <c r="N201" s="1257"/>
      <c r="O201" s="1257"/>
      <c r="P201" s="1258"/>
    </row>
    <row r="202" spans="1:17" ht="25.95" customHeight="1" x14ac:dyDescent="0.3">
      <c r="A202" s="710"/>
      <c r="B202" s="712"/>
      <c r="C202" s="2394"/>
      <c r="D202" s="2577"/>
      <c r="E202" s="2372"/>
      <c r="F202" s="2391"/>
      <c r="G202" s="2377"/>
      <c r="H202" s="267" t="s">
        <v>446</v>
      </c>
      <c r="I202" s="306"/>
      <c r="J202" s="322"/>
      <c r="K202" s="323"/>
      <c r="L202" s="541"/>
      <c r="M202" s="1259"/>
      <c r="N202" s="1248"/>
      <c r="O202" s="1248"/>
      <c r="P202" s="1249"/>
    </row>
    <row r="203" spans="1:17" ht="15.6" x14ac:dyDescent="0.25">
      <c r="A203" s="710"/>
      <c r="B203" s="712"/>
      <c r="C203" s="2394"/>
      <c r="D203" s="2577"/>
      <c r="E203" s="2372"/>
      <c r="F203" s="2391"/>
      <c r="G203" s="2377"/>
      <c r="H203" s="267" t="s">
        <v>226</v>
      </c>
      <c r="I203" s="299"/>
      <c r="J203" s="322"/>
      <c r="K203" s="323"/>
      <c r="L203" s="583"/>
      <c r="M203" s="1260"/>
      <c r="N203" s="1261"/>
      <c r="O203" s="1261"/>
      <c r="P203" s="1262"/>
      <c r="Q203" s="19"/>
    </row>
    <row r="204" spans="1:17" ht="15.6" x14ac:dyDescent="0.25">
      <c r="A204" s="710"/>
      <c r="B204" s="712"/>
      <c r="C204" s="2394"/>
      <c r="D204" s="2577"/>
      <c r="E204" s="2372"/>
      <c r="F204" s="2391"/>
      <c r="G204" s="2377"/>
      <c r="H204" s="542" t="s">
        <v>57</v>
      </c>
      <c r="I204" s="501">
        <v>176.9</v>
      </c>
      <c r="J204" s="543"/>
      <c r="K204" s="544"/>
      <c r="L204" s="583"/>
      <c r="M204" s="1260"/>
      <c r="N204" s="1261"/>
      <c r="O204" s="1261"/>
      <c r="P204" s="1262"/>
      <c r="Q204" s="19"/>
    </row>
    <row r="205" spans="1:17" ht="33" customHeight="1" thickBot="1" x14ac:dyDescent="0.3">
      <c r="A205" s="742"/>
      <c r="B205" s="716"/>
      <c r="C205" s="2399"/>
      <c r="D205" s="2578"/>
      <c r="E205" s="2373"/>
      <c r="F205" s="2498"/>
      <c r="G205" s="2359"/>
      <c r="H205" s="315" t="s">
        <v>7</v>
      </c>
      <c r="I205" s="270">
        <f>SUM(I200:I204)</f>
        <v>1300.4000000000001</v>
      </c>
      <c r="J205" s="270">
        <f t="shared" ref="J205:K205" si="20">SUM(J200:J204)</f>
        <v>1700</v>
      </c>
      <c r="K205" s="270">
        <f t="shared" si="20"/>
        <v>1700</v>
      </c>
      <c r="L205" s="584"/>
      <c r="M205" s="1263"/>
      <c r="N205" s="1264"/>
      <c r="O205" s="1264"/>
      <c r="P205" s="1265"/>
      <c r="Q205" s="19"/>
    </row>
    <row r="206" spans="1:17" ht="63" thickBot="1" x14ac:dyDescent="0.3">
      <c r="A206" s="247"/>
      <c r="B206" s="330"/>
      <c r="C206" s="545"/>
      <c r="D206" s="546"/>
      <c r="E206" s="413" t="s">
        <v>481</v>
      </c>
      <c r="F206" s="1266"/>
      <c r="G206" s="1267"/>
      <c r="H206" s="1268"/>
      <c r="I206" s="1269"/>
      <c r="J206" s="1269"/>
      <c r="K206" s="1270"/>
      <c r="L206" s="560" t="s">
        <v>482</v>
      </c>
      <c r="M206" s="561" t="s">
        <v>68</v>
      </c>
      <c r="N206" s="562">
        <v>1</v>
      </c>
      <c r="O206" s="562"/>
      <c r="P206" s="1201"/>
      <c r="Q206" s="19"/>
    </row>
    <row r="207" spans="1:17" ht="49.95" customHeight="1" thickBot="1" x14ac:dyDescent="0.3">
      <c r="A207" s="709"/>
      <c r="B207" s="711"/>
      <c r="C207" s="719"/>
      <c r="D207" s="319"/>
      <c r="E207" s="553" t="s">
        <v>483</v>
      </c>
      <c r="F207" s="1266"/>
      <c r="G207" s="1267"/>
      <c r="H207" s="1268"/>
      <c r="I207" s="1269"/>
      <c r="J207" s="1269"/>
      <c r="K207" s="1270"/>
      <c r="L207" s="560" t="s">
        <v>484</v>
      </c>
      <c r="M207" s="561" t="s">
        <v>68</v>
      </c>
      <c r="N207" s="562">
        <v>1</v>
      </c>
      <c r="O207" s="1271"/>
      <c r="P207" s="1272"/>
      <c r="Q207" s="19"/>
    </row>
    <row r="208" spans="1:17" ht="31.8" thickBot="1" x14ac:dyDescent="0.3">
      <c r="A208" s="709"/>
      <c r="B208" s="711"/>
      <c r="C208" s="719"/>
      <c r="D208" s="319"/>
      <c r="E208" s="410" t="s">
        <v>485</v>
      </c>
      <c r="F208" s="1037"/>
      <c r="G208" s="1273"/>
      <c r="H208" s="1274"/>
      <c r="I208" s="1275"/>
      <c r="J208" s="1275"/>
      <c r="K208" s="1276"/>
      <c r="L208" s="1277" t="s">
        <v>486</v>
      </c>
      <c r="M208" s="1278" t="s">
        <v>68</v>
      </c>
      <c r="N208" s="1228">
        <v>1</v>
      </c>
      <c r="O208" s="1228"/>
      <c r="P208" s="730"/>
      <c r="Q208" s="19"/>
    </row>
    <row r="209" spans="1:17" ht="21" customHeight="1" thickBot="1" x14ac:dyDescent="0.3">
      <c r="A209" s="554"/>
      <c r="B209" s="555"/>
      <c r="C209" s="556"/>
      <c r="D209" s="557"/>
      <c r="E209" s="413" t="s">
        <v>439</v>
      </c>
      <c r="F209" s="558"/>
      <c r="G209" s="548"/>
      <c r="H209" s="549"/>
      <c r="I209" s="550"/>
      <c r="J209" s="550"/>
      <c r="K209" s="551"/>
      <c r="L209" s="552" t="s">
        <v>487</v>
      </c>
      <c r="M209" s="561" t="s">
        <v>68</v>
      </c>
      <c r="N209" s="562">
        <v>2</v>
      </c>
      <c r="O209" s="562">
        <v>2</v>
      </c>
      <c r="P209" s="1201">
        <v>2</v>
      </c>
      <c r="Q209" s="19"/>
    </row>
    <row r="210" spans="1:17" ht="37.950000000000003" customHeight="1" thickBot="1" x14ac:dyDescent="0.3">
      <c r="A210" s="554"/>
      <c r="B210" s="555"/>
      <c r="C210" s="556"/>
      <c r="D210" s="546"/>
      <c r="E210" s="413" t="s">
        <v>488</v>
      </c>
      <c r="F210" s="547"/>
      <c r="G210" s="559"/>
      <c r="H210" s="549"/>
      <c r="I210" s="550"/>
      <c r="J210" s="550"/>
      <c r="K210" s="551"/>
      <c r="L210" s="552" t="s">
        <v>489</v>
      </c>
      <c r="M210" s="561" t="s">
        <v>68</v>
      </c>
      <c r="N210" s="562">
        <v>1</v>
      </c>
      <c r="O210" s="562">
        <v>1</v>
      </c>
      <c r="P210" s="1201">
        <v>1</v>
      </c>
      <c r="Q210" s="19"/>
    </row>
    <row r="211" spans="1:17" ht="31.8" thickBot="1" x14ac:dyDescent="0.3">
      <c r="A211" s="247"/>
      <c r="B211" s="330"/>
      <c r="C211" s="545"/>
      <c r="D211" s="546"/>
      <c r="E211" s="553" t="s">
        <v>490</v>
      </c>
      <c r="F211" s="547"/>
      <c r="G211" s="548"/>
      <c r="H211" s="549"/>
      <c r="I211" s="550"/>
      <c r="J211" s="550"/>
      <c r="K211" s="551"/>
      <c r="L211" s="560" t="s">
        <v>491</v>
      </c>
      <c r="M211" s="561" t="s">
        <v>68</v>
      </c>
      <c r="N211" s="562">
        <v>4</v>
      </c>
      <c r="O211" s="562">
        <v>3</v>
      </c>
      <c r="P211" s="1201">
        <v>2</v>
      </c>
      <c r="Q211" s="19"/>
    </row>
    <row r="212" spans="1:17" ht="16.2" thickBot="1" x14ac:dyDescent="0.3">
      <c r="A212" s="451"/>
      <c r="B212" s="330"/>
      <c r="C212" s="563"/>
      <c r="D212" s="546"/>
      <c r="E212" s="413" t="s">
        <v>492</v>
      </c>
      <c r="F212" s="547"/>
      <c r="G212" s="548"/>
      <c r="H212" s="549"/>
      <c r="I212" s="550"/>
      <c r="J212" s="550"/>
      <c r="K212" s="551"/>
      <c r="L212" s="560" t="s">
        <v>493</v>
      </c>
      <c r="M212" s="561" t="s">
        <v>68</v>
      </c>
      <c r="N212" s="562">
        <v>1</v>
      </c>
      <c r="O212" s="562">
        <v>1</v>
      </c>
      <c r="P212" s="1201">
        <v>1</v>
      </c>
    </row>
    <row r="213" spans="1:17" ht="34.799999999999997" customHeight="1" thickBot="1" x14ac:dyDescent="0.3">
      <c r="A213" s="451"/>
      <c r="B213" s="330"/>
      <c r="C213" s="563"/>
      <c r="D213" s="546"/>
      <c r="E213" s="413" t="s">
        <v>663</v>
      </c>
      <c r="F213" s="547"/>
      <c r="G213" s="548"/>
      <c r="H213" s="549"/>
      <c r="I213" s="550"/>
      <c r="J213" s="550"/>
      <c r="K213" s="551"/>
      <c r="L213" s="560" t="s">
        <v>238</v>
      </c>
      <c r="M213" s="561" t="s">
        <v>68</v>
      </c>
      <c r="N213" s="562">
        <v>1</v>
      </c>
      <c r="O213" s="562"/>
      <c r="P213" s="1201"/>
    </row>
    <row r="214" spans="1:17" ht="31.8" thickBot="1" x14ac:dyDescent="0.3">
      <c r="A214" s="247"/>
      <c r="B214" s="330"/>
      <c r="C214" s="1092"/>
      <c r="D214" s="1093"/>
      <c r="E214" s="1281" t="s">
        <v>585</v>
      </c>
      <c r="F214" s="1266"/>
      <c r="G214" s="1267"/>
      <c r="H214" s="1282"/>
      <c r="I214" s="1283"/>
      <c r="J214" s="1283"/>
      <c r="K214" s="1284"/>
      <c r="L214" s="560" t="s">
        <v>586</v>
      </c>
      <c r="M214" s="561" t="s">
        <v>68</v>
      </c>
      <c r="N214" s="562">
        <v>1</v>
      </c>
      <c r="O214" s="562"/>
      <c r="P214" s="1201"/>
    </row>
    <row r="215" spans="1:17" ht="63" thickBot="1" x14ac:dyDescent="0.35">
      <c r="A215" s="247"/>
      <c r="B215" s="330"/>
      <c r="C215" s="1092"/>
      <c r="D215" s="1093"/>
      <c r="E215" s="1285" t="s">
        <v>587</v>
      </c>
      <c r="F215" s="1266"/>
      <c r="G215" s="1267"/>
      <c r="H215" s="1282"/>
      <c r="I215" s="1283"/>
      <c r="J215" s="1283"/>
      <c r="K215" s="1284"/>
      <c r="L215" s="560" t="s">
        <v>238</v>
      </c>
      <c r="M215" s="561" t="s">
        <v>68</v>
      </c>
      <c r="N215" s="562">
        <v>0.9</v>
      </c>
      <c r="O215" s="562"/>
      <c r="P215" s="1201"/>
    </row>
    <row r="216" spans="1:17" ht="21.6" customHeight="1" thickBot="1" x14ac:dyDescent="0.35">
      <c r="A216" s="247"/>
      <c r="B216" s="716"/>
      <c r="C216" s="1279"/>
      <c r="D216" s="1280"/>
      <c r="E216" s="1286" t="s">
        <v>588</v>
      </c>
      <c r="F216" s="1038"/>
      <c r="G216" s="1287"/>
      <c r="H216" s="1288"/>
      <c r="I216" s="1289"/>
      <c r="J216" s="1289"/>
      <c r="K216" s="1290"/>
      <c r="L216" s="1291" t="s">
        <v>589</v>
      </c>
      <c r="M216" s="504" t="s">
        <v>68</v>
      </c>
      <c r="N216" s="1203">
        <v>0.9</v>
      </c>
      <c r="O216" s="1203"/>
      <c r="P216" s="1204"/>
    </row>
    <row r="217" spans="1:17" ht="33" customHeight="1" thickBot="1" x14ac:dyDescent="0.3">
      <c r="A217" s="247" t="s">
        <v>49</v>
      </c>
      <c r="B217" s="330" t="s">
        <v>8</v>
      </c>
      <c r="C217" s="2334" t="s">
        <v>31</v>
      </c>
      <c r="D217" s="2334"/>
      <c r="E217" s="2334"/>
      <c r="F217" s="2334"/>
      <c r="G217" s="2335"/>
      <c r="H217" s="744" t="s">
        <v>7</v>
      </c>
      <c r="I217" s="284">
        <f>I194+I197+I199+I205</f>
        <v>1485.4</v>
      </c>
      <c r="J217" s="284">
        <f>J194+J197+J199+J205</f>
        <v>1954</v>
      </c>
      <c r="K217" s="284">
        <f>K194+K197+K199+K205</f>
        <v>1954</v>
      </c>
      <c r="L217" s="564"/>
      <c r="M217" s="2336"/>
      <c r="N217" s="2337"/>
      <c r="O217" s="2337"/>
      <c r="P217" s="2338"/>
    </row>
    <row r="218" spans="1:17" ht="25.8" customHeight="1" thickBot="1" x14ac:dyDescent="0.3">
      <c r="A218" s="354" t="s">
        <v>49</v>
      </c>
      <c r="B218" s="2339" t="s">
        <v>74</v>
      </c>
      <c r="C218" s="2340"/>
      <c r="D218" s="2340"/>
      <c r="E218" s="2340"/>
      <c r="F218" s="2340"/>
      <c r="G218" s="2340"/>
      <c r="H218" s="2340"/>
      <c r="I218" s="453">
        <f>I189+I217</f>
        <v>8360.4</v>
      </c>
      <c r="J218" s="453">
        <f>J189+J217</f>
        <v>10614</v>
      </c>
      <c r="K218" s="453">
        <f>K189+K217</f>
        <v>10664</v>
      </c>
      <c r="L218" s="565"/>
      <c r="M218" s="454"/>
      <c r="N218" s="454"/>
      <c r="O218" s="454"/>
      <c r="P218" s="455"/>
    </row>
    <row r="219" spans="1:17" ht="22.2" customHeight="1" thickBot="1" x14ac:dyDescent="0.3">
      <c r="A219" s="2341" t="s">
        <v>494</v>
      </c>
      <c r="B219" s="2342"/>
      <c r="C219" s="2342"/>
      <c r="D219" s="2342"/>
      <c r="E219" s="2342"/>
      <c r="F219" s="2342"/>
      <c r="G219" s="2342"/>
      <c r="H219" s="2343"/>
      <c r="I219" s="566">
        <f>I220-I204-I136-I96-I116-I182-I163-I69</f>
        <v>17745.899999999994</v>
      </c>
      <c r="J219" s="566">
        <f>J220-J204-J136</f>
        <v>22914</v>
      </c>
      <c r="K219" s="566">
        <f>K220-K204-K136</f>
        <v>19374</v>
      </c>
      <c r="L219" s="567"/>
      <c r="M219" s="568"/>
      <c r="N219" s="568"/>
      <c r="O219" s="568"/>
      <c r="P219" s="569"/>
    </row>
    <row r="220" spans="1:17" ht="31.2" customHeight="1" thickBot="1" x14ac:dyDescent="0.3">
      <c r="A220" s="2341" t="s">
        <v>9</v>
      </c>
      <c r="B220" s="2342"/>
      <c r="C220" s="2342"/>
      <c r="D220" s="2342"/>
      <c r="E220" s="2342"/>
      <c r="F220" s="2342"/>
      <c r="G220" s="2342"/>
      <c r="H220" s="2343"/>
      <c r="I220" s="570">
        <f>I74+I128+I218</f>
        <v>18359.099999999999</v>
      </c>
      <c r="J220" s="570">
        <f>J74+J128+J218</f>
        <v>22914</v>
      </c>
      <c r="K220" s="570">
        <f>K74+K128+K218</f>
        <v>19374</v>
      </c>
      <c r="L220" s="2344"/>
      <c r="M220" s="2345"/>
      <c r="N220" s="2345"/>
      <c r="O220" s="2345"/>
      <c r="P220" s="2346"/>
    </row>
    <row r="221" spans="1:17" x14ac:dyDescent="0.25">
      <c r="A221" s="585" t="s">
        <v>300</v>
      </c>
      <c r="B221" s="585"/>
      <c r="C221" s="585"/>
      <c r="D221" s="585"/>
      <c r="E221" s="585"/>
      <c r="F221" s="585"/>
      <c r="G221" s="585"/>
      <c r="H221" s="585"/>
      <c r="I221" s="585"/>
      <c r="J221" s="585"/>
      <c r="K221" s="19"/>
      <c r="L221" s="19"/>
      <c r="M221" s="19"/>
      <c r="N221" s="19"/>
      <c r="O221" s="19"/>
      <c r="P221" s="19"/>
    </row>
    <row r="222" spans="1:17" x14ac:dyDescent="0.25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</row>
    <row r="223" spans="1:17" x14ac:dyDescent="0.25">
      <c r="A223" s="163"/>
      <c r="B223" s="163"/>
      <c r="C223" s="163"/>
      <c r="D223" s="163"/>
      <c r="E223" s="163"/>
      <c r="F223" s="163"/>
      <c r="G223" s="163"/>
      <c r="H223" s="19" t="s">
        <v>48</v>
      </c>
      <c r="I223" s="2060">
        <f>I13+I53+I60+I67+I79+I82+I84+I87+I93+I95+I114+I133+I159+I165+I175+I170+I181+I192+I195+I198+I200+I31</f>
        <v>11271</v>
      </c>
      <c r="J223" s="586">
        <f>J13+J53+J60+J67+J79+J82+J84+J87+J93+J95+J114+J133+J159+J165+J175+J170+J181+J192+J195+J198+J200+J31+J45</f>
        <v>16364</v>
      </c>
      <c r="K223" s="586">
        <f>K13+K53+K60+K67+K79+K82+K84+K87+K93+K95+K114+K133+K159+K165+K175+K170+K181+K192+K195+K198+K200+K31+K45</f>
        <v>12724</v>
      </c>
      <c r="L223" s="163"/>
      <c r="M223" s="593"/>
      <c r="N223" s="163"/>
      <c r="O223" s="163"/>
      <c r="P223" s="163"/>
    </row>
    <row r="224" spans="1:17" x14ac:dyDescent="0.25">
      <c r="A224" s="163"/>
      <c r="B224" s="163"/>
      <c r="C224" s="163"/>
      <c r="D224" s="163"/>
      <c r="E224" s="163"/>
      <c r="F224" s="163"/>
      <c r="G224" s="19"/>
      <c r="H224" s="19" t="s">
        <v>313</v>
      </c>
      <c r="I224" s="586">
        <f>I15+I34+I47+I135+I161+I167+I172+I177+I202</f>
        <v>6474.9000000000005</v>
      </c>
      <c r="J224" s="586">
        <f>J15+J34+J47+J135+J161+J167+J172+J177+J202</f>
        <v>6550</v>
      </c>
      <c r="K224" s="586">
        <f>K15+K34+K47+K135+K161+K167+K172+K177+K202</f>
        <v>6650</v>
      </c>
      <c r="L224" s="163"/>
      <c r="M224" s="163"/>
      <c r="N224" s="163"/>
      <c r="O224" s="163"/>
      <c r="P224" s="163"/>
    </row>
    <row r="225" spans="1:16" ht="13.95" customHeight="1" x14ac:dyDescent="0.25">
      <c r="A225" s="163"/>
      <c r="B225" s="163"/>
      <c r="C225" s="163"/>
      <c r="D225" s="163"/>
      <c r="E225" s="163"/>
      <c r="F225" s="163"/>
      <c r="G225" s="19"/>
      <c r="H225" s="19" t="s">
        <v>56</v>
      </c>
      <c r="I225" s="586"/>
      <c r="J225" s="586"/>
      <c r="K225" s="586"/>
      <c r="L225" s="163"/>
      <c r="M225" s="163"/>
      <c r="N225" s="163"/>
      <c r="O225" s="163"/>
      <c r="P225" s="163"/>
    </row>
    <row r="226" spans="1:16" ht="13.95" customHeight="1" x14ac:dyDescent="0.25">
      <c r="A226" s="163"/>
      <c r="B226" s="163"/>
      <c r="C226" s="163"/>
      <c r="D226" s="163"/>
      <c r="E226" s="163"/>
      <c r="F226" s="163"/>
      <c r="G226" s="19"/>
      <c r="H226" s="19" t="s">
        <v>226</v>
      </c>
      <c r="I226" s="586">
        <f>I16+I35+I48+I162+I168+I173+I178+I203+I137</f>
        <v>0</v>
      </c>
      <c r="J226" s="586">
        <f>J16+J35+J48+J162+J168+J173+J178+J203</f>
        <v>0</v>
      </c>
      <c r="K226" s="586">
        <f>K16+K35+K48+K162+K168+K173+K178+K203</f>
        <v>0</v>
      </c>
      <c r="L226" s="163"/>
      <c r="M226" s="163"/>
      <c r="N226" s="163"/>
      <c r="O226" s="163"/>
      <c r="P226" s="163"/>
    </row>
    <row r="227" spans="1:16" ht="13.95" customHeight="1" x14ac:dyDescent="0.25">
      <c r="A227" s="163"/>
      <c r="B227" s="163"/>
      <c r="C227" s="163"/>
      <c r="D227" s="163"/>
      <c r="E227" s="163"/>
      <c r="F227" s="163"/>
      <c r="G227" s="19"/>
      <c r="H227" s="19" t="s">
        <v>57</v>
      </c>
      <c r="I227" s="586">
        <f>I136+I204+I96+I116+I163+I182+I69</f>
        <v>613.20000000000005</v>
      </c>
      <c r="J227" s="586">
        <f>J136+J204+J96+J116+J163+J182</f>
        <v>0</v>
      </c>
      <c r="K227" s="586">
        <f>K136+K204+K96+K116+K163+K182</f>
        <v>0</v>
      </c>
      <c r="L227" s="163"/>
      <c r="M227" s="594"/>
      <c r="N227" s="163"/>
      <c r="O227" s="163"/>
      <c r="P227" s="163"/>
    </row>
    <row r="228" spans="1:16" ht="24" customHeight="1" x14ac:dyDescent="0.25">
      <c r="A228" s="163"/>
      <c r="B228" s="163"/>
      <c r="C228" s="163"/>
      <c r="D228" s="163"/>
      <c r="E228" s="163"/>
      <c r="F228" s="163"/>
      <c r="G228" s="19"/>
      <c r="H228" s="19" t="s">
        <v>495</v>
      </c>
      <c r="I228" s="586">
        <f>SUM(I223:I227)</f>
        <v>18359.100000000002</v>
      </c>
      <c r="J228" s="586">
        <f t="shared" ref="J228:K228" si="21">SUM(J223:J227)</f>
        <v>22914</v>
      </c>
      <c r="K228" s="586">
        <f t="shared" si="21"/>
        <v>19374</v>
      </c>
      <c r="L228" s="163"/>
      <c r="M228" s="163"/>
      <c r="N228" s="163"/>
      <c r="O228" s="163"/>
      <c r="P228" s="163"/>
    </row>
    <row r="229" spans="1:16" ht="24" customHeight="1" x14ac:dyDescent="0.25">
      <c r="A229" s="163"/>
      <c r="B229" s="163"/>
      <c r="C229" s="163"/>
      <c r="D229" s="163"/>
      <c r="E229" s="163"/>
      <c r="F229" s="163"/>
      <c r="G229" s="19"/>
      <c r="H229" s="19"/>
      <c r="I229" s="586"/>
      <c r="J229" s="586"/>
      <c r="K229" s="586"/>
      <c r="L229" s="163"/>
      <c r="M229" s="163"/>
      <c r="N229" s="163"/>
      <c r="O229" s="163"/>
      <c r="P229" s="163"/>
    </row>
    <row r="230" spans="1:16" ht="24" customHeight="1" x14ac:dyDescent="0.25">
      <c r="A230" s="163"/>
      <c r="B230" s="163"/>
      <c r="C230" s="163"/>
      <c r="D230" s="163"/>
      <c r="E230" s="163"/>
      <c r="F230" s="163"/>
      <c r="G230" s="19"/>
      <c r="H230" s="19"/>
      <c r="I230" s="586"/>
      <c r="J230" s="586"/>
      <c r="K230" s="586"/>
      <c r="L230" s="163"/>
      <c r="M230" s="163"/>
      <c r="N230" s="163"/>
      <c r="O230" s="163"/>
      <c r="P230" s="163"/>
    </row>
    <row r="231" spans="1:16" ht="24" customHeight="1" x14ac:dyDescent="0.25">
      <c r="A231" s="163"/>
      <c r="B231" s="163"/>
      <c r="C231" s="163"/>
      <c r="D231" s="163"/>
      <c r="E231" s="163"/>
      <c r="F231" s="163"/>
      <c r="G231" s="19"/>
      <c r="H231" s="19"/>
      <c r="I231" s="586"/>
      <c r="J231" s="586"/>
      <c r="K231" s="586"/>
      <c r="L231" s="163"/>
      <c r="M231" s="163"/>
      <c r="N231" s="163"/>
      <c r="O231" s="163"/>
      <c r="P231" s="163"/>
    </row>
    <row r="232" spans="1:16" ht="24" customHeight="1" x14ac:dyDescent="0.25">
      <c r="A232" s="163"/>
      <c r="B232" s="163"/>
      <c r="C232" s="163"/>
      <c r="D232" s="163"/>
      <c r="E232" s="163"/>
      <c r="F232" s="163"/>
      <c r="G232" s="19"/>
      <c r="H232" s="19"/>
      <c r="I232" s="586"/>
      <c r="J232" s="586"/>
      <c r="K232" s="586"/>
      <c r="L232" s="163"/>
      <c r="M232" s="163"/>
      <c r="N232" s="163"/>
      <c r="O232" s="163"/>
      <c r="P232" s="163"/>
    </row>
    <row r="233" spans="1:16" ht="24" customHeight="1" x14ac:dyDescent="0.25">
      <c r="A233" s="163"/>
      <c r="B233" s="163"/>
      <c r="C233" s="163"/>
      <c r="D233" s="163"/>
      <c r="E233" s="163"/>
      <c r="F233" s="163"/>
      <c r="G233" s="19"/>
      <c r="H233" s="19"/>
      <c r="I233" s="586"/>
      <c r="J233" s="586"/>
      <c r="K233" s="586"/>
      <c r="L233" s="163"/>
      <c r="M233" s="163"/>
      <c r="N233" s="163"/>
      <c r="O233" s="163"/>
      <c r="P233" s="163"/>
    </row>
    <row r="234" spans="1:16" ht="24" customHeight="1" x14ac:dyDescent="0.25">
      <c r="A234" s="163"/>
      <c r="B234" s="163"/>
      <c r="C234" s="163"/>
      <c r="D234" s="163"/>
      <c r="E234" s="163"/>
      <c r="F234" s="163"/>
      <c r="G234" s="19"/>
      <c r="H234" s="19"/>
      <c r="I234" s="586"/>
      <c r="J234" s="586"/>
      <c r="K234" s="586"/>
      <c r="L234" s="163"/>
      <c r="M234" s="163"/>
      <c r="N234" s="163"/>
      <c r="O234" s="163"/>
      <c r="P234" s="163"/>
    </row>
    <row r="235" spans="1:16" ht="24" customHeight="1" x14ac:dyDescent="0.25">
      <c r="A235" s="163"/>
      <c r="B235" s="163"/>
      <c r="C235" s="163"/>
      <c r="D235" s="163"/>
      <c r="E235" s="163"/>
      <c r="F235" s="163"/>
      <c r="G235" s="19"/>
      <c r="H235" s="19"/>
      <c r="I235" s="586"/>
      <c r="J235" s="586"/>
      <c r="K235" s="586"/>
      <c r="L235" s="163"/>
      <c r="M235" s="163"/>
      <c r="N235" s="163"/>
      <c r="O235" s="163"/>
      <c r="P235" s="163"/>
    </row>
    <row r="236" spans="1:16" ht="24" customHeight="1" x14ac:dyDescent="0.25">
      <c r="A236" s="163"/>
      <c r="B236" s="163"/>
      <c r="C236" s="163"/>
      <c r="D236" s="163"/>
      <c r="E236" s="163"/>
      <c r="F236" s="163"/>
      <c r="G236" s="19"/>
      <c r="H236" s="19"/>
      <c r="I236" s="586"/>
      <c r="J236" s="586"/>
      <c r="K236" s="586"/>
      <c r="L236" s="163"/>
      <c r="M236" s="163"/>
      <c r="N236" s="163"/>
      <c r="O236" s="163"/>
      <c r="P236" s="163"/>
    </row>
    <row r="237" spans="1:16" ht="13.95" customHeight="1" thickBot="1" x14ac:dyDescent="0.3">
      <c r="A237" s="163"/>
      <c r="B237" s="163"/>
      <c r="C237" s="163"/>
      <c r="D237" s="163"/>
      <c r="E237" s="2260" t="s">
        <v>10</v>
      </c>
      <c r="F237" s="2260"/>
      <c r="G237" s="2260"/>
      <c r="H237" s="2260"/>
      <c r="I237" s="2260"/>
      <c r="J237" s="2260"/>
      <c r="K237" s="2260"/>
      <c r="L237" s="163"/>
      <c r="M237" s="163"/>
      <c r="N237" s="163"/>
      <c r="O237" s="163"/>
      <c r="P237" s="163"/>
    </row>
    <row r="238" spans="1:16" ht="34.799999999999997" thickBot="1" x14ac:dyDescent="0.3">
      <c r="A238" s="163"/>
      <c r="B238" s="163"/>
      <c r="C238" s="163"/>
      <c r="D238" s="163"/>
      <c r="E238" s="138"/>
      <c r="F238" s="137"/>
      <c r="G238" s="137"/>
      <c r="H238" s="21"/>
      <c r="I238" s="905" t="s">
        <v>536</v>
      </c>
      <c r="J238" s="906" t="s">
        <v>76</v>
      </c>
      <c r="K238" s="905" t="s">
        <v>537</v>
      </c>
      <c r="L238" s="163"/>
      <c r="M238" s="163"/>
      <c r="N238" s="163"/>
      <c r="O238" s="163"/>
      <c r="P238" s="163"/>
    </row>
    <row r="239" spans="1:16" ht="14.4" thickBot="1" x14ac:dyDescent="0.3">
      <c r="A239" s="163"/>
      <c r="B239" s="163"/>
      <c r="C239" s="163"/>
      <c r="D239" s="163"/>
      <c r="E239" s="2183" t="s">
        <v>33</v>
      </c>
      <c r="F239" s="2184"/>
      <c r="G239" s="2184"/>
      <c r="H239" s="2185"/>
      <c r="I239" s="1430">
        <f>SUM(I240:I251)</f>
        <v>18359.100000000002</v>
      </c>
      <c r="J239" s="1431">
        <f>SUM(J240:J251)</f>
        <v>22914</v>
      </c>
      <c r="K239" s="1432">
        <f>SUM(K240:K251)</f>
        <v>19374</v>
      </c>
      <c r="L239" s="163"/>
      <c r="M239" s="163"/>
      <c r="N239" s="163"/>
      <c r="O239" s="163"/>
      <c r="P239" s="163"/>
    </row>
    <row r="240" spans="1:16" ht="22.8" customHeight="1" x14ac:dyDescent="0.25">
      <c r="A240" s="10"/>
      <c r="B240" s="10"/>
      <c r="C240" s="10"/>
      <c r="D240" s="10"/>
      <c r="E240" s="2168" t="s">
        <v>225</v>
      </c>
      <c r="F240" s="2169"/>
      <c r="G240" s="2169"/>
      <c r="H240" s="2170"/>
      <c r="I240" s="2059">
        <v>11271</v>
      </c>
      <c r="J240" s="1433">
        <v>16364</v>
      </c>
      <c r="K240" s="1434">
        <v>12724</v>
      </c>
      <c r="L240" s="10"/>
      <c r="M240" s="595"/>
      <c r="N240" s="10"/>
      <c r="O240" s="10"/>
      <c r="P240" s="10"/>
    </row>
    <row r="241" spans="1:16" ht="27.6" customHeight="1" x14ac:dyDescent="0.25">
      <c r="A241" s="10"/>
      <c r="B241" s="10"/>
      <c r="C241" s="10"/>
      <c r="D241" s="10"/>
      <c r="E241" s="2168" t="s">
        <v>666</v>
      </c>
      <c r="F241" s="2169"/>
      <c r="G241" s="2169"/>
      <c r="H241" s="2170"/>
      <c r="I241" s="1589"/>
      <c r="J241" s="1590"/>
      <c r="K241" s="1434"/>
      <c r="L241" s="10"/>
      <c r="M241" s="595"/>
      <c r="N241" s="10"/>
      <c r="O241" s="10"/>
      <c r="P241" s="10"/>
    </row>
    <row r="242" spans="1:16" ht="13.8" x14ac:dyDescent="0.25">
      <c r="A242" s="10"/>
      <c r="B242" s="10"/>
      <c r="C242" s="10"/>
      <c r="D242" s="10"/>
      <c r="E242" s="2168" t="s">
        <v>224</v>
      </c>
      <c r="F242" s="2169"/>
      <c r="G242" s="2169"/>
      <c r="H242" s="2170"/>
      <c r="I242" s="1434"/>
      <c r="J242" s="1435"/>
      <c r="K242" s="1434"/>
      <c r="L242" s="10"/>
      <c r="M242" s="828"/>
      <c r="N242" s="10"/>
      <c r="O242" s="10"/>
      <c r="P242" s="10"/>
    </row>
    <row r="243" spans="1:16" ht="13.8" x14ac:dyDescent="0.25">
      <c r="A243" s="163"/>
      <c r="B243" s="163"/>
      <c r="C243" s="163"/>
      <c r="D243" s="163"/>
      <c r="E243" s="2168" t="s">
        <v>223</v>
      </c>
      <c r="F243" s="2169"/>
      <c r="G243" s="2169"/>
      <c r="H243" s="2170"/>
      <c r="I243" s="1434"/>
      <c r="J243" s="1435"/>
      <c r="K243" s="1434"/>
      <c r="L243" s="10"/>
      <c r="M243" s="828"/>
      <c r="N243" s="163"/>
      <c r="O243" s="163"/>
      <c r="P243" s="163"/>
    </row>
    <row r="244" spans="1:16" ht="13.95" customHeight="1" x14ac:dyDescent="0.25">
      <c r="A244" s="163"/>
      <c r="B244" s="163"/>
      <c r="C244" s="163"/>
      <c r="D244" s="163"/>
      <c r="E244" s="2168" t="s">
        <v>222</v>
      </c>
      <c r="F244" s="2169"/>
      <c r="G244" s="2169"/>
      <c r="H244" s="2170"/>
      <c r="I244" s="1434">
        <v>6474.9</v>
      </c>
      <c r="J244" s="1435">
        <v>6550</v>
      </c>
      <c r="K244" s="1434">
        <v>6650</v>
      </c>
      <c r="L244" s="10"/>
      <c r="M244" s="828"/>
      <c r="N244" s="163"/>
      <c r="O244" s="163"/>
      <c r="P244" s="163"/>
    </row>
    <row r="245" spans="1:16" ht="13.95" customHeight="1" x14ac:dyDescent="0.25">
      <c r="A245" s="163"/>
      <c r="B245" s="163"/>
      <c r="C245" s="163"/>
      <c r="D245" s="163"/>
      <c r="E245" s="2171" t="s">
        <v>221</v>
      </c>
      <c r="F245" s="2172"/>
      <c r="G245" s="2172"/>
      <c r="H245" s="2173"/>
      <c r="I245" s="573"/>
      <c r="J245" s="572"/>
      <c r="K245" s="573"/>
      <c r="L245" s="163"/>
      <c r="M245" s="1094"/>
      <c r="N245" s="163"/>
      <c r="O245" s="163"/>
      <c r="P245" s="163"/>
    </row>
    <row r="246" spans="1:16" ht="13.95" customHeight="1" x14ac:dyDescent="0.25">
      <c r="A246" s="163"/>
      <c r="B246" s="163"/>
      <c r="C246" s="163"/>
      <c r="D246" s="163"/>
      <c r="E246" s="2204" t="s">
        <v>220</v>
      </c>
      <c r="F246" s="2205"/>
      <c r="G246" s="2205"/>
      <c r="H246" s="2206"/>
      <c r="I246" s="1434"/>
      <c r="J246" s="1435"/>
      <c r="K246" s="1434"/>
      <c r="L246" s="163"/>
      <c r="M246" s="1094"/>
      <c r="N246" s="163"/>
      <c r="O246" s="163"/>
      <c r="P246" s="163"/>
    </row>
    <row r="247" spans="1:16" ht="13.8" customHeight="1" x14ac:dyDescent="0.25">
      <c r="A247" s="163"/>
      <c r="B247" s="163"/>
      <c r="C247" s="163"/>
      <c r="D247" s="163"/>
      <c r="E247" s="2168" t="s">
        <v>219</v>
      </c>
      <c r="F247" s="2169"/>
      <c r="G247" s="2169"/>
      <c r="H247" s="2170"/>
      <c r="I247" s="1434"/>
      <c r="J247" s="1435"/>
      <c r="K247" s="1434"/>
      <c r="L247" s="163"/>
      <c r="M247" s="1094"/>
      <c r="N247" s="163"/>
      <c r="O247" s="163"/>
      <c r="P247" s="163"/>
    </row>
    <row r="248" spans="1:16" ht="13.8" customHeight="1" x14ac:dyDescent="0.25">
      <c r="A248" s="163"/>
      <c r="B248" s="163"/>
      <c r="C248" s="163"/>
      <c r="D248" s="163"/>
      <c r="E248" s="2168" t="s">
        <v>218</v>
      </c>
      <c r="F248" s="2169"/>
      <c r="G248" s="2169"/>
      <c r="H248" s="2170"/>
      <c r="I248" s="1436"/>
      <c r="J248" s="1437"/>
      <c r="K248" s="1436"/>
      <c r="L248" s="163"/>
      <c r="M248" s="1094"/>
      <c r="N248" s="163"/>
      <c r="O248" s="163"/>
      <c r="P248" s="163"/>
    </row>
    <row r="249" spans="1:16" ht="13.8" customHeight="1" x14ac:dyDescent="0.25">
      <c r="A249" s="163"/>
      <c r="B249" s="163"/>
      <c r="C249" s="163"/>
      <c r="D249" s="163"/>
      <c r="E249" s="2168" t="s">
        <v>217</v>
      </c>
      <c r="F249" s="2169"/>
      <c r="G249" s="2169"/>
      <c r="H249" s="2170"/>
      <c r="I249" s="1436"/>
      <c r="J249" s="1437"/>
      <c r="K249" s="1436"/>
      <c r="L249" s="163"/>
      <c r="M249" s="1094"/>
      <c r="N249" s="163"/>
      <c r="O249" s="163"/>
      <c r="P249" s="163"/>
    </row>
    <row r="250" spans="1:16" ht="13.8" x14ac:dyDescent="0.25">
      <c r="A250" s="163"/>
      <c r="B250" s="163"/>
      <c r="C250" s="163"/>
      <c r="D250" s="163"/>
      <c r="E250" s="2168" t="s">
        <v>216</v>
      </c>
      <c r="F250" s="2169"/>
      <c r="G250" s="2169"/>
      <c r="H250" s="2170"/>
      <c r="I250" s="1436"/>
      <c r="J250" s="1437"/>
      <c r="K250" s="1436"/>
      <c r="L250" s="163"/>
      <c r="M250" s="1094"/>
      <c r="N250" s="163"/>
      <c r="O250" s="163"/>
      <c r="P250" s="163"/>
    </row>
    <row r="251" spans="1:16" ht="13.8" x14ac:dyDescent="0.25">
      <c r="A251" s="163"/>
      <c r="B251" s="163"/>
      <c r="C251" s="163"/>
      <c r="D251" s="163"/>
      <c r="E251" s="2168" t="s">
        <v>215</v>
      </c>
      <c r="F251" s="2169"/>
      <c r="G251" s="2169"/>
      <c r="H251" s="2170"/>
      <c r="I251" s="1434">
        <v>613.20000000000005</v>
      </c>
      <c r="J251" s="1435"/>
      <c r="K251" s="1434"/>
      <c r="L251" s="163"/>
      <c r="M251" s="596"/>
      <c r="N251" s="163"/>
      <c r="O251" s="163"/>
      <c r="P251" s="163"/>
    </row>
    <row r="252" spans="1:16" ht="29.4" customHeight="1" thickBot="1" x14ac:dyDescent="0.3">
      <c r="A252" s="163"/>
      <c r="B252" s="163"/>
      <c r="C252" s="163"/>
      <c r="D252" s="163"/>
      <c r="E252" s="2347" t="s">
        <v>662</v>
      </c>
      <c r="F252" s="2348"/>
      <c r="G252" s="2348"/>
      <c r="H252" s="2349"/>
      <c r="I252" s="1591"/>
      <c r="J252" s="1592"/>
      <c r="K252" s="1591"/>
      <c r="L252" s="163"/>
      <c r="M252" s="596"/>
      <c r="N252" s="163"/>
      <c r="O252" s="163"/>
      <c r="P252" s="163"/>
    </row>
    <row r="253" spans="1:16" ht="14.4" thickBot="1" x14ac:dyDescent="0.3">
      <c r="A253" s="163"/>
      <c r="B253" s="163"/>
      <c r="C253" s="163"/>
      <c r="D253" s="163"/>
      <c r="E253" s="2332" t="s">
        <v>34</v>
      </c>
      <c r="F253" s="2333"/>
      <c r="G253" s="2333"/>
      <c r="H253" s="2333"/>
      <c r="I253" s="210"/>
      <c r="J253" s="1593"/>
      <c r="K253" s="1594"/>
      <c r="L253" s="163"/>
      <c r="M253" s="1094"/>
      <c r="N253" s="163"/>
      <c r="O253" s="163"/>
      <c r="P253" s="163"/>
    </row>
  </sheetData>
  <mergeCells count="292">
    <mergeCell ref="A195:A197"/>
    <mergeCell ref="B195:B197"/>
    <mergeCell ref="C195:C197"/>
    <mergeCell ref="F195:F197"/>
    <mergeCell ref="E242:H242"/>
    <mergeCell ref="E195:E196"/>
    <mergeCell ref="G195:G197"/>
    <mergeCell ref="A198:A199"/>
    <mergeCell ref="B198:B199"/>
    <mergeCell ref="C198:C199"/>
    <mergeCell ref="E198:E199"/>
    <mergeCell ref="F198:F199"/>
    <mergeCell ref="G198:G199"/>
    <mergeCell ref="C200:C205"/>
    <mergeCell ref="D200:D205"/>
    <mergeCell ref="E200:E205"/>
    <mergeCell ref="F200:F205"/>
    <mergeCell ref="G200:G205"/>
    <mergeCell ref="A103:A106"/>
    <mergeCell ref="B103:B106"/>
    <mergeCell ref="C103:C106"/>
    <mergeCell ref="E103:E105"/>
    <mergeCell ref="F103:F106"/>
    <mergeCell ref="G103:G106"/>
    <mergeCell ref="A107:A109"/>
    <mergeCell ref="B107:B109"/>
    <mergeCell ref="C107:C109"/>
    <mergeCell ref="E107:E109"/>
    <mergeCell ref="F107:F109"/>
    <mergeCell ref="G107:G109"/>
    <mergeCell ref="H6:H8"/>
    <mergeCell ref="I6:I8"/>
    <mergeCell ref="A57:A59"/>
    <mergeCell ref="B57:B59"/>
    <mergeCell ref="C57:C59"/>
    <mergeCell ref="D57:D59"/>
    <mergeCell ref="E57:K59"/>
    <mergeCell ref="A60:A62"/>
    <mergeCell ref="B60:B62"/>
    <mergeCell ref="C60:C62"/>
    <mergeCell ref="E60:E61"/>
    <mergeCell ref="F60:F62"/>
    <mergeCell ref="G60:G62"/>
    <mergeCell ref="A18:A26"/>
    <mergeCell ref="B18:B26"/>
    <mergeCell ref="C18:C26"/>
    <mergeCell ref="F18:F26"/>
    <mergeCell ref="E28:G28"/>
    <mergeCell ref="A31:A44"/>
    <mergeCell ref="B31:B44"/>
    <mergeCell ref="C31:C44"/>
    <mergeCell ref="E31:E35"/>
    <mergeCell ref="F31:F44"/>
    <mergeCell ref="G31:G44"/>
    <mergeCell ref="L85:L86"/>
    <mergeCell ref="L1:O1"/>
    <mergeCell ref="L2:P2"/>
    <mergeCell ref="A3:N3"/>
    <mergeCell ref="A4:P4"/>
    <mergeCell ref="O5:P5"/>
    <mergeCell ref="A6:A8"/>
    <mergeCell ref="B6:B8"/>
    <mergeCell ref="C6:C8"/>
    <mergeCell ref="D6:D8"/>
    <mergeCell ref="E6:E8"/>
    <mergeCell ref="L6:P6"/>
    <mergeCell ref="L7:L8"/>
    <mergeCell ref="M7:M8"/>
    <mergeCell ref="N7:P7"/>
    <mergeCell ref="J6:J8"/>
    <mergeCell ref="K6:K8"/>
    <mergeCell ref="A13:A17"/>
    <mergeCell ref="B13:B17"/>
    <mergeCell ref="C13:C17"/>
    <mergeCell ref="F13:F17"/>
    <mergeCell ref="G13:G17"/>
    <mergeCell ref="F6:F8"/>
    <mergeCell ref="G6:G8"/>
    <mergeCell ref="L31:L32"/>
    <mergeCell ref="M31:M32"/>
    <mergeCell ref="N31:N32"/>
    <mergeCell ref="O31:O32"/>
    <mergeCell ref="P31:P32"/>
    <mergeCell ref="E40:E41"/>
    <mergeCell ref="E42:E44"/>
    <mergeCell ref="A45:A49"/>
    <mergeCell ref="B45:B49"/>
    <mergeCell ref="C45:C49"/>
    <mergeCell ref="E45:E47"/>
    <mergeCell ref="F45:F49"/>
    <mergeCell ref="G45:G49"/>
    <mergeCell ref="C50:G50"/>
    <mergeCell ref="L50:P50"/>
    <mergeCell ref="A53:A54"/>
    <mergeCell ref="B53:B54"/>
    <mergeCell ref="C53:C54"/>
    <mergeCell ref="E53:E54"/>
    <mergeCell ref="F53:F54"/>
    <mergeCell ref="G53:G54"/>
    <mergeCell ref="C55:G55"/>
    <mergeCell ref="L55:P55"/>
    <mergeCell ref="C63:G63"/>
    <mergeCell ref="A65:A66"/>
    <mergeCell ref="B65:B66"/>
    <mergeCell ref="C65:K66"/>
    <mergeCell ref="A67:A70"/>
    <mergeCell ref="B67:B70"/>
    <mergeCell ref="C67:C70"/>
    <mergeCell ref="E67:E70"/>
    <mergeCell ref="F67:F70"/>
    <mergeCell ref="G67:G70"/>
    <mergeCell ref="A71:A72"/>
    <mergeCell ref="B71:B72"/>
    <mergeCell ref="C71:C72"/>
    <mergeCell ref="E71:E72"/>
    <mergeCell ref="F71:F72"/>
    <mergeCell ref="G71:G72"/>
    <mergeCell ref="C73:G73"/>
    <mergeCell ref="B74:H74"/>
    <mergeCell ref="B75:P75"/>
    <mergeCell ref="A79:A81"/>
    <mergeCell ref="B79:B81"/>
    <mergeCell ref="C79:C81"/>
    <mergeCell ref="E79:E81"/>
    <mergeCell ref="F79:F81"/>
    <mergeCell ref="G79:G81"/>
    <mergeCell ref="L80:L81"/>
    <mergeCell ref="E82:E83"/>
    <mergeCell ref="F82:F83"/>
    <mergeCell ref="G82:G83"/>
    <mergeCell ref="A84:A86"/>
    <mergeCell ref="B84:B86"/>
    <mergeCell ref="C84:C86"/>
    <mergeCell ref="E84:E86"/>
    <mergeCell ref="F84:F86"/>
    <mergeCell ref="G84:G86"/>
    <mergeCell ref="E87:E88"/>
    <mergeCell ref="F87:F88"/>
    <mergeCell ref="G87:G88"/>
    <mergeCell ref="L87:L88"/>
    <mergeCell ref="C89:G89"/>
    <mergeCell ref="L89:P89"/>
    <mergeCell ref="A93:A94"/>
    <mergeCell ref="B93:B94"/>
    <mergeCell ref="C93:C94"/>
    <mergeCell ref="E93:E94"/>
    <mergeCell ref="F93:F94"/>
    <mergeCell ref="G93:G94"/>
    <mergeCell ref="A91:A92"/>
    <mergeCell ref="B91:B92"/>
    <mergeCell ref="A95:A96"/>
    <mergeCell ref="B95:B97"/>
    <mergeCell ref="C95:C96"/>
    <mergeCell ref="E95:E97"/>
    <mergeCell ref="F95:F97"/>
    <mergeCell ref="G95:G97"/>
    <mergeCell ref="A98:A99"/>
    <mergeCell ref="B100:B101"/>
    <mergeCell ref="C100:C101"/>
    <mergeCell ref="E100:E101"/>
    <mergeCell ref="F100:F101"/>
    <mergeCell ref="G100:G101"/>
    <mergeCell ref="E98:E99"/>
    <mergeCell ref="F98:F99"/>
    <mergeCell ref="G98:G99"/>
    <mergeCell ref="B98:B99"/>
    <mergeCell ref="C98:C99"/>
    <mergeCell ref="N107:N109"/>
    <mergeCell ref="O107:O109"/>
    <mergeCell ref="P107:P109"/>
    <mergeCell ref="A111:A112"/>
    <mergeCell ref="B111:B112"/>
    <mergeCell ref="C111:C112"/>
    <mergeCell ref="E111:E112"/>
    <mergeCell ref="F111:F112"/>
    <mergeCell ref="G111:G112"/>
    <mergeCell ref="L111:L112"/>
    <mergeCell ref="N111:N112"/>
    <mergeCell ref="O111:O112"/>
    <mergeCell ref="P111:P112"/>
    <mergeCell ref="M107:M109"/>
    <mergeCell ref="M111:M112"/>
    <mergeCell ref="L107:L109"/>
    <mergeCell ref="A131:A132"/>
    <mergeCell ref="C131:P131"/>
    <mergeCell ref="C132:K132"/>
    <mergeCell ref="E114:E120"/>
    <mergeCell ref="F114:F120"/>
    <mergeCell ref="G114:G120"/>
    <mergeCell ref="A121:A122"/>
    <mergeCell ref="B121:B122"/>
    <mergeCell ref="C121:C122"/>
    <mergeCell ref="E121:E122"/>
    <mergeCell ref="F121:F122"/>
    <mergeCell ref="G121:G122"/>
    <mergeCell ref="A114:A119"/>
    <mergeCell ref="B114:B119"/>
    <mergeCell ref="C114:C119"/>
    <mergeCell ref="D114:D120"/>
    <mergeCell ref="H121:H122"/>
    <mergeCell ref="I121:I122"/>
    <mergeCell ref="J121:J122"/>
    <mergeCell ref="K121:K122"/>
    <mergeCell ref="D127:H127"/>
    <mergeCell ref="B128:H128"/>
    <mergeCell ref="O165:O168"/>
    <mergeCell ref="P165:P168"/>
    <mergeCell ref="L165:L168"/>
    <mergeCell ref="M165:M168"/>
    <mergeCell ref="N165:N168"/>
    <mergeCell ref="A165:A169"/>
    <mergeCell ref="B165:B169"/>
    <mergeCell ref="C165:C169"/>
    <mergeCell ref="E165:E169"/>
    <mergeCell ref="F165:F169"/>
    <mergeCell ref="G165:G169"/>
    <mergeCell ref="A181:A184"/>
    <mergeCell ref="B181:B184"/>
    <mergeCell ref="C181:C184"/>
    <mergeCell ref="D181:D184"/>
    <mergeCell ref="E181:E183"/>
    <mergeCell ref="F181:F184"/>
    <mergeCell ref="G181:G184"/>
    <mergeCell ref="P134:P136"/>
    <mergeCell ref="A133:A136"/>
    <mergeCell ref="B133:B136"/>
    <mergeCell ref="E133:E138"/>
    <mergeCell ref="F133:F138"/>
    <mergeCell ref="G133:G138"/>
    <mergeCell ref="L134:L136"/>
    <mergeCell ref="M134:M136"/>
    <mergeCell ref="N134:N136"/>
    <mergeCell ref="O134:O136"/>
    <mergeCell ref="A159:A164"/>
    <mergeCell ref="B159:B164"/>
    <mergeCell ref="C159:C164"/>
    <mergeCell ref="D159:D164"/>
    <mergeCell ref="E159:E164"/>
    <mergeCell ref="F159:F164"/>
    <mergeCell ref="G159:G164"/>
    <mergeCell ref="L170:L173"/>
    <mergeCell ref="M170:M173"/>
    <mergeCell ref="N170:N173"/>
    <mergeCell ref="O170:O173"/>
    <mergeCell ref="P170:P173"/>
    <mergeCell ref="A175:A180"/>
    <mergeCell ref="B175:B180"/>
    <mergeCell ref="C175:C179"/>
    <mergeCell ref="E175:E180"/>
    <mergeCell ref="F175:F180"/>
    <mergeCell ref="G175:G180"/>
    <mergeCell ref="A170:A174"/>
    <mergeCell ref="B170:B174"/>
    <mergeCell ref="C170:C174"/>
    <mergeCell ref="E170:E172"/>
    <mergeCell ref="F170:F174"/>
    <mergeCell ref="G170:G174"/>
    <mergeCell ref="A185:A186"/>
    <mergeCell ref="B185:B186"/>
    <mergeCell ref="C185:C186"/>
    <mergeCell ref="E185:E186"/>
    <mergeCell ref="F185:F186"/>
    <mergeCell ref="G185:G186"/>
    <mergeCell ref="C189:G189"/>
    <mergeCell ref="C190:P190"/>
    <mergeCell ref="A192:A193"/>
    <mergeCell ref="B192:B193"/>
    <mergeCell ref="C192:C193"/>
    <mergeCell ref="E192:E194"/>
    <mergeCell ref="F192:F194"/>
    <mergeCell ref="G192:G194"/>
    <mergeCell ref="E251:H251"/>
    <mergeCell ref="E253:H253"/>
    <mergeCell ref="C217:G217"/>
    <mergeCell ref="M217:P217"/>
    <mergeCell ref="B218:H218"/>
    <mergeCell ref="A219:H219"/>
    <mergeCell ref="A220:H220"/>
    <mergeCell ref="L220:P220"/>
    <mergeCell ref="E237:K237"/>
    <mergeCell ref="E243:H243"/>
    <mergeCell ref="E250:H250"/>
    <mergeCell ref="E244:H244"/>
    <mergeCell ref="E245:H245"/>
    <mergeCell ref="E247:H247"/>
    <mergeCell ref="E248:H248"/>
    <mergeCell ref="E249:H249"/>
    <mergeCell ref="E240:H240"/>
    <mergeCell ref="E239:H239"/>
    <mergeCell ref="E241:H241"/>
    <mergeCell ref="E252:H252"/>
    <mergeCell ref="E246:H246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B0875-CE2C-4165-B441-5EE629B11571}">
  <sheetPr>
    <pageSetUpPr fitToPage="1"/>
  </sheetPr>
  <dimension ref="A1:P167"/>
  <sheetViews>
    <sheetView workbookViewId="0">
      <selection activeCell="I153" sqref="I153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10.664062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88671875" customWidth="1"/>
    <col min="14" max="14" width="9" customWidth="1"/>
    <col min="15" max="15" width="10.6640625" customWidth="1"/>
    <col min="16" max="16" width="9.44140625" customWidth="1"/>
  </cols>
  <sheetData>
    <row r="1" spans="1:16" ht="54.6" customHeight="1" x14ac:dyDescent="0.25">
      <c r="L1" s="2093" t="s">
        <v>888</v>
      </c>
      <c r="M1" s="2093"/>
      <c r="N1" s="2093"/>
      <c r="O1" s="2093"/>
      <c r="P1" s="209"/>
    </row>
    <row r="2" spans="1:16" ht="13.8" x14ac:dyDescent="0.25">
      <c r="A2" s="2255" t="s">
        <v>778</v>
      </c>
      <c r="B2" s="2255"/>
      <c r="C2" s="2255"/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126"/>
      <c r="P2" s="126"/>
    </row>
    <row r="3" spans="1:16" ht="13.8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16" ht="14.4" thickBot="1" x14ac:dyDescent="0.3">
      <c r="A4" s="74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1667"/>
      <c r="M4" s="747"/>
      <c r="N4" s="1668"/>
      <c r="O4" s="2256" t="s">
        <v>294</v>
      </c>
      <c r="P4" s="2256"/>
    </row>
    <row r="5" spans="1:16" ht="14.4" thickBot="1" x14ac:dyDescent="0.3">
      <c r="A5" s="2108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16" ht="13.8" x14ac:dyDescent="0.25">
      <c r="A6" s="2109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159" t="s">
        <v>38</v>
      </c>
      <c r="O6" s="2159"/>
      <c r="P6" s="2160"/>
    </row>
    <row r="7" spans="1:16" ht="139.80000000000001" customHeight="1" thickBot="1" x14ac:dyDescent="0.3">
      <c r="A7" s="2110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23" t="s">
        <v>525</v>
      </c>
      <c r="O7" s="23" t="s">
        <v>52</v>
      </c>
      <c r="P7" s="24" t="s">
        <v>526</v>
      </c>
    </row>
    <row r="8" spans="1:16" ht="14.4" thickBot="1" x14ac:dyDescent="0.3">
      <c r="A8" s="1669" t="s">
        <v>6</v>
      </c>
      <c r="B8" s="2618" t="s">
        <v>779</v>
      </c>
      <c r="C8" s="2619"/>
      <c r="D8" s="2619"/>
      <c r="E8" s="2619"/>
      <c r="F8" s="2619"/>
      <c r="G8" s="2619"/>
      <c r="H8" s="2619"/>
      <c r="I8" s="2619"/>
      <c r="J8" s="2619"/>
      <c r="K8" s="2619"/>
      <c r="L8" s="1828"/>
      <c r="M8" s="1828"/>
      <c r="N8" s="657"/>
      <c r="O8" s="656"/>
      <c r="P8" s="1829"/>
    </row>
    <row r="9" spans="1:16" ht="38.4" customHeight="1" x14ac:dyDescent="0.25">
      <c r="A9" s="2620"/>
      <c r="B9" s="27"/>
      <c r="C9" s="91"/>
      <c r="D9" s="91"/>
      <c r="E9" s="92"/>
      <c r="F9" s="91"/>
      <c r="G9" s="91"/>
      <c r="H9" s="91"/>
      <c r="I9" s="91"/>
      <c r="J9" s="91"/>
      <c r="K9" s="1830"/>
      <c r="L9" s="1831" t="s">
        <v>780</v>
      </c>
      <c r="M9" s="1770" t="s">
        <v>70</v>
      </c>
      <c r="N9" s="1770">
        <v>10</v>
      </c>
      <c r="O9" s="1770">
        <v>15</v>
      </c>
      <c r="P9" s="1771">
        <v>20</v>
      </c>
    </row>
    <row r="10" spans="1:16" ht="42" thickBot="1" x14ac:dyDescent="0.3">
      <c r="A10" s="2621"/>
      <c r="B10" s="658"/>
      <c r="C10" s="659"/>
      <c r="D10" s="659"/>
      <c r="E10" s="660"/>
      <c r="F10" s="659"/>
      <c r="G10" s="659"/>
      <c r="H10" s="659"/>
      <c r="I10" s="659"/>
      <c r="J10" s="659"/>
      <c r="K10" s="1832"/>
      <c r="L10" s="1833" t="s">
        <v>781</v>
      </c>
      <c r="M10" s="1834" t="s">
        <v>782</v>
      </c>
      <c r="N10" s="1790" t="s">
        <v>783</v>
      </c>
      <c r="O10" s="1790" t="s">
        <v>783</v>
      </c>
      <c r="P10" s="1835" t="s">
        <v>783</v>
      </c>
    </row>
    <row r="11" spans="1:16" ht="14.4" thickBot="1" x14ac:dyDescent="0.3">
      <c r="A11" s="28" t="s">
        <v>6</v>
      </c>
      <c r="B11" s="30" t="s">
        <v>6</v>
      </c>
      <c r="C11" s="2622" t="s">
        <v>784</v>
      </c>
      <c r="D11" s="2623"/>
      <c r="E11" s="2623"/>
      <c r="F11" s="2623"/>
      <c r="G11" s="2623"/>
      <c r="H11" s="2623"/>
      <c r="I11" s="2623"/>
      <c r="J11" s="2623"/>
      <c r="K11" s="2623"/>
      <c r="L11" s="2623"/>
      <c r="M11" s="1836"/>
      <c r="N11" s="1836"/>
      <c r="O11" s="1836"/>
      <c r="P11" s="1837"/>
    </row>
    <row r="12" spans="1:16" ht="55.8" customHeight="1" thickBot="1" x14ac:dyDescent="0.3">
      <c r="A12" s="1838"/>
      <c r="B12" s="1839"/>
      <c r="C12" s="1840"/>
      <c r="D12" s="1841"/>
      <c r="E12" s="1842"/>
      <c r="F12" s="1842"/>
      <c r="G12" s="1842"/>
      <c r="H12" s="1842"/>
      <c r="I12" s="1842"/>
      <c r="J12" s="1842"/>
      <c r="K12" s="1843"/>
      <c r="L12" s="1844" t="s">
        <v>785</v>
      </c>
      <c r="M12" s="1845" t="s">
        <v>786</v>
      </c>
      <c r="N12" s="1845" t="s">
        <v>787</v>
      </c>
      <c r="O12" s="1845" t="s">
        <v>787</v>
      </c>
      <c r="P12" s="1846" t="s">
        <v>787</v>
      </c>
    </row>
    <row r="13" spans="1:16" ht="30" customHeight="1" x14ac:dyDescent="0.25">
      <c r="A13" s="2094" t="s">
        <v>6</v>
      </c>
      <c r="B13" s="2096" t="s">
        <v>6</v>
      </c>
      <c r="C13" s="2605" t="s">
        <v>6</v>
      </c>
      <c r="D13" s="1847"/>
      <c r="E13" s="2189" t="s">
        <v>788</v>
      </c>
      <c r="F13" s="2584" t="s">
        <v>62</v>
      </c>
      <c r="G13" s="2587" t="s">
        <v>789</v>
      </c>
      <c r="H13" s="1605" t="s">
        <v>48</v>
      </c>
      <c r="I13" s="1611">
        <v>3</v>
      </c>
      <c r="J13" s="1848">
        <v>4</v>
      </c>
      <c r="K13" s="1849">
        <v>5</v>
      </c>
      <c r="L13" s="1850" t="s">
        <v>790</v>
      </c>
      <c r="M13" s="1851" t="s">
        <v>75</v>
      </c>
      <c r="N13" s="1852" t="s">
        <v>71</v>
      </c>
      <c r="O13" s="1852" t="s">
        <v>69</v>
      </c>
      <c r="P13" s="1853" t="s">
        <v>69</v>
      </c>
    </row>
    <row r="14" spans="1:16" ht="27" customHeight="1" thickBot="1" x14ac:dyDescent="0.3">
      <c r="A14" s="2095"/>
      <c r="B14" s="2097"/>
      <c r="C14" s="2606"/>
      <c r="D14" s="1854"/>
      <c r="E14" s="2191"/>
      <c r="F14" s="2586"/>
      <c r="G14" s="2589"/>
      <c r="H14" s="1855" t="s">
        <v>7</v>
      </c>
      <c r="I14" s="1856">
        <f>SUM(I13:I13)</f>
        <v>3</v>
      </c>
      <c r="J14" s="1856">
        <f>SUM(J13:J13)</f>
        <v>4</v>
      </c>
      <c r="K14" s="1856">
        <f>SUM(K13:K13)</f>
        <v>5</v>
      </c>
      <c r="L14" s="1687"/>
      <c r="M14" s="1857"/>
      <c r="N14" s="161"/>
      <c r="O14" s="161"/>
      <c r="P14" s="1858"/>
    </row>
    <row r="15" spans="1:16" ht="27.6" x14ac:dyDescent="0.25">
      <c r="A15" s="2094" t="s">
        <v>6</v>
      </c>
      <c r="B15" s="2096" t="s">
        <v>6</v>
      </c>
      <c r="C15" s="2605" t="s">
        <v>8</v>
      </c>
      <c r="D15" s="1847"/>
      <c r="E15" s="2189" t="s">
        <v>791</v>
      </c>
      <c r="F15" s="2584" t="s">
        <v>62</v>
      </c>
      <c r="G15" s="2587" t="s">
        <v>789</v>
      </c>
      <c r="H15" s="1605" t="s">
        <v>48</v>
      </c>
      <c r="I15" s="1611">
        <v>15</v>
      </c>
      <c r="J15" s="1848">
        <v>16</v>
      </c>
      <c r="K15" s="1849">
        <v>17</v>
      </c>
      <c r="L15" s="1859" t="s">
        <v>792</v>
      </c>
      <c r="M15" s="1860" t="s">
        <v>75</v>
      </c>
      <c r="N15" s="1861" t="s">
        <v>129</v>
      </c>
      <c r="O15" s="1861" t="s">
        <v>129</v>
      </c>
      <c r="P15" s="1862" t="s">
        <v>129</v>
      </c>
    </row>
    <row r="16" spans="1:16" ht="55.2" customHeight="1" thickBot="1" x14ac:dyDescent="0.3">
      <c r="A16" s="2095"/>
      <c r="B16" s="2097"/>
      <c r="C16" s="2606"/>
      <c r="D16" s="1854"/>
      <c r="E16" s="2191"/>
      <c r="F16" s="2586"/>
      <c r="G16" s="2589"/>
      <c r="H16" s="1855" t="s">
        <v>7</v>
      </c>
      <c r="I16" s="1856">
        <f>SUM(I15:I15)</f>
        <v>15</v>
      </c>
      <c r="J16" s="1856">
        <f>SUM(J15:J15)</f>
        <v>16</v>
      </c>
      <c r="K16" s="1856">
        <f>SUM(K15:K15)</f>
        <v>17</v>
      </c>
      <c r="L16" s="1863"/>
      <c r="M16" s="1863"/>
      <c r="N16" s="1864"/>
      <c r="O16" s="1864"/>
      <c r="P16" s="38"/>
    </row>
    <row r="17" spans="1:16" ht="27.6" x14ac:dyDescent="0.25">
      <c r="A17" s="2094" t="s">
        <v>6</v>
      </c>
      <c r="B17" s="2096" t="s">
        <v>6</v>
      </c>
      <c r="C17" s="2605" t="s">
        <v>49</v>
      </c>
      <c r="D17" s="1847"/>
      <c r="E17" s="2189" t="s">
        <v>793</v>
      </c>
      <c r="F17" s="2584" t="s">
        <v>62</v>
      </c>
      <c r="G17" s="2587" t="s">
        <v>789</v>
      </c>
      <c r="H17" s="1605" t="s">
        <v>48</v>
      </c>
      <c r="I17" s="1611">
        <v>119</v>
      </c>
      <c r="J17" s="1848">
        <v>125</v>
      </c>
      <c r="K17" s="1849">
        <v>130</v>
      </c>
      <c r="L17" s="1865" t="s">
        <v>794</v>
      </c>
      <c r="M17" s="1866" t="s">
        <v>68</v>
      </c>
      <c r="N17" s="1861" t="s">
        <v>548</v>
      </c>
      <c r="O17" s="1861" t="s">
        <v>548</v>
      </c>
      <c r="P17" s="1862" t="s">
        <v>548</v>
      </c>
    </row>
    <row r="18" spans="1:16" ht="27.6" x14ac:dyDescent="0.25">
      <c r="A18" s="2122"/>
      <c r="B18" s="2123"/>
      <c r="C18" s="2614"/>
      <c r="D18" s="1867"/>
      <c r="E18" s="2190"/>
      <c r="F18" s="2585"/>
      <c r="G18" s="2588"/>
      <c r="H18" s="1868"/>
      <c r="I18" s="1869"/>
      <c r="J18" s="1870"/>
      <c r="K18" s="1871"/>
      <c r="L18" s="1872" t="s">
        <v>795</v>
      </c>
      <c r="M18" s="1873" t="s">
        <v>75</v>
      </c>
      <c r="N18" s="1874" t="s">
        <v>796</v>
      </c>
      <c r="O18" s="1874" t="s">
        <v>797</v>
      </c>
      <c r="P18" s="1875" t="s">
        <v>797</v>
      </c>
    </row>
    <row r="19" spans="1:16" ht="19.8" customHeight="1" x14ac:dyDescent="0.25">
      <c r="A19" s="2122"/>
      <c r="B19" s="2123"/>
      <c r="C19" s="2614"/>
      <c r="D19" s="1867"/>
      <c r="E19" s="2190"/>
      <c r="F19" s="2585"/>
      <c r="G19" s="2588"/>
      <c r="H19" s="1868"/>
      <c r="I19" s="1869"/>
      <c r="J19" s="1870"/>
      <c r="K19" s="1871"/>
      <c r="L19" s="1872" t="s">
        <v>798</v>
      </c>
      <c r="M19" s="1873" t="s">
        <v>75</v>
      </c>
      <c r="N19" s="1874" t="s">
        <v>71</v>
      </c>
      <c r="O19" s="1874" t="s">
        <v>71</v>
      </c>
      <c r="P19" s="1875" t="s">
        <v>71</v>
      </c>
    </row>
    <row r="20" spans="1:16" ht="29.4" customHeight="1" thickBot="1" x14ac:dyDescent="0.3">
      <c r="A20" s="2095"/>
      <c r="B20" s="2097"/>
      <c r="C20" s="2606"/>
      <c r="D20" s="1854"/>
      <c r="E20" s="2191"/>
      <c r="F20" s="2586"/>
      <c r="G20" s="2589"/>
      <c r="H20" s="1855" t="s">
        <v>7</v>
      </c>
      <c r="I20" s="1856">
        <f>SUM(I17:I19)</f>
        <v>119</v>
      </c>
      <c r="J20" s="1856">
        <f>SUM(J17:J19)</f>
        <v>125</v>
      </c>
      <c r="K20" s="1856">
        <f>SUM(K17:K19)</f>
        <v>130</v>
      </c>
      <c r="L20" s="1863"/>
      <c r="M20" s="1863"/>
      <c r="N20" s="161"/>
      <c r="O20" s="161"/>
      <c r="P20" s="1858"/>
    </row>
    <row r="21" spans="1:16" ht="13.8" x14ac:dyDescent="0.25">
      <c r="A21" s="2149" t="s">
        <v>6</v>
      </c>
      <c r="B21" s="2224" t="s">
        <v>6</v>
      </c>
      <c r="C21" s="2600" t="s">
        <v>50</v>
      </c>
      <c r="D21" s="2600"/>
      <c r="E21" s="2189" t="s">
        <v>799</v>
      </c>
      <c r="F21" s="2603" t="s">
        <v>800</v>
      </c>
      <c r="G21" s="2587" t="s">
        <v>789</v>
      </c>
      <c r="H21" s="1605" t="s">
        <v>48</v>
      </c>
      <c r="I21" s="1611">
        <v>1168.9000000000001</v>
      </c>
      <c r="J21" s="1848">
        <v>1227.3</v>
      </c>
      <c r="K21" s="1849">
        <v>1288.7</v>
      </c>
      <c r="L21" s="1795" t="s">
        <v>801</v>
      </c>
      <c r="M21" s="1860" t="s">
        <v>802</v>
      </c>
      <c r="N21" s="1693">
        <v>140</v>
      </c>
      <c r="O21" s="1693">
        <v>140.5</v>
      </c>
      <c r="P21" s="1876">
        <v>141</v>
      </c>
    </row>
    <row r="22" spans="1:16" ht="27.6" x14ac:dyDescent="0.25">
      <c r="A22" s="2150"/>
      <c r="B22" s="2123"/>
      <c r="C22" s="2601"/>
      <c r="D22" s="2601"/>
      <c r="E22" s="2190"/>
      <c r="F22" s="2585"/>
      <c r="G22" s="2588"/>
      <c r="H22" s="1868" t="s">
        <v>56</v>
      </c>
      <c r="I22" s="1869">
        <v>33</v>
      </c>
      <c r="J22" s="1870">
        <v>35</v>
      </c>
      <c r="K22" s="1871">
        <v>37</v>
      </c>
      <c r="L22" s="1747" t="s">
        <v>803</v>
      </c>
      <c r="M22" s="1877" t="s">
        <v>804</v>
      </c>
      <c r="N22" s="1748">
        <v>218</v>
      </c>
      <c r="O22" s="1748">
        <v>218.5</v>
      </c>
      <c r="P22" s="1878">
        <v>218.5</v>
      </c>
    </row>
    <row r="23" spans="1:16" ht="13.8" x14ac:dyDescent="0.25">
      <c r="A23" s="2150"/>
      <c r="B23" s="2123"/>
      <c r="C23" s="2601"/>
      <c r="D23" s="2601"/>
      <c r="E23" s="2190"/>
      <c r="F23" s="2585"/>
      <c r="G23" s="2588"/>
      <c r="H23" s="1868" t="s">
        <v>79</v>
      </c>
      <c r="I23" s="1869">
        <v>3</v>
      </c>
      <c r="J23" s="1870">
        <v>4</v>
      </c>
      <c r="K23" s="1871">
        <v>5</v>
      </c>
      <c r="L23" s="1879" t="s">
        <v>805</v>
      </c>
      <c r="M23" s="1877" t="s">
        <v>68</v>
      </c>
      <c r="N23" s="1748">
        <v>720</v>
      </c>
      <c r="O23" s="1748">
        <v>730</v>
      </c>
      <c r="P23" s="1878">
        <v>740</v>
      </c>
    </row>
    <row r="24" spans="1:16" ht="13.8" x14ac:dyDescent="0.25">
      <c r="A24" s="2150"/>
      <c r="B24" s="2123"/>
      <c r="C24" s="2601"/>
      <c r="D24" s="2601"/>
      <c r="E24" s="2190"/>
      <c r="F24" s="2585"/>
      <c r="G24" s="2588"/>
      <c r="H24" s="1868" t="s">
        <v>55</v>
      </c>
      <c r="I24" s="1869"/>
      <c r="J24" s="1870"/>
      <c r="K24" s="1871"/>
      <c r="L24" s="1879" t="s">
        <v>806</v>
      </c>
      <c r="M24" s="1877" t="s">
        <v>75</v>
      </c>
      <c r="N24" s="1880">
        <v>14000</v>
      </c>
      <c r="O24" s="1880">
        <v>14200</v>
      </c>
      <c r="P24" s="1881">
        <v>14400</v>
      </c>
    </row>
    <row r="25" spans="1:16" ht="13.8" x14ac:dyDescent="0.25">
      <c r="A25" s="2150"/>
      <c r="B25" s="2123"/>
      <c r="C25" s="2601"/>
      <c r="D25" s="2601"/>
      <c r="E25" s="2190"/>
      <c r="F25" s="2585"/>
      <c r="G25" s="2588"/>
      <c r="H25" s="1882" t="s">
        <v>57</v>
      </c>
      <c r="I25" s="1869">
        <v>5.3</v>
      </c>
      <c r="J25" s="1870"/>
      <c r="K25" s="1871"/>
      <c r="L25" s="1879" t="s">
        <v>807</v>
      </c>
      <c r="M25" s="1877" t="s">
        <v>75</v>
      </c>
      <c r="N25" s="1748">
        <v>400</v>
      </c>
      <c r="O25" s="1748">
        <v>420</v>
      </c>
      <c r="P25" s="1878">
        <v>430</v>
      </c>
    </row>
    <row r="26" spans="1:16" ht="13.8" x14ac:dyDescent="0.25">
      <c r="A26" s="2150"/>
      <c r="B26" s="2123"/>
      <c r="C26" s="2601"/>
      <c r="D26" s="2601"/>
      <c r="E26" s="2190"/>
      <c r="F26" s="2585"/>
      <c r="G26" s="2588"/>
      <c r="H26" s="1882"/>
      <c r="I26" s="1869"/>
      <c r="J26" s="1870"/>
      <c r="K26" s="1871"/>
      <c r="L26" s="1883" t="s">
        <v>808</v>
      </c>
      <c r="M26" s="1877" t="s">
        <v>75</v>
      </c>
      <c r="N26" s="1880">
        <v>6500</v>
      </c>
      <c r="O26" s="1880">
        <v>7000</v>
      </c>
      <c r="P26" s="1881">
        <v>7500</v>
      </c>
    </row>
    <row r="27" spans="1:16" ht="27.6" x14ac:dyDescent="0.25">
      <c r="A27" s="2150"/>
      <c r="B27" s="2123"/>
      <c r="C27" s="2601"/>
      <c r="D27" s="2601"/>
      <c r="E27" s="2190"/>
      <c r="F27" s="2585"/>
      <c r="G27" s="2588"/>
      <c r="H27" s="1882"/>
      <c r="I27" s="1869"/>
      <c r="J27" s="1870"/>
      <c r="K27" s="1871"/>
      <c r="L27" s="1884" t="s">
        <v>809</v>
      </c>
      <c r="M27" s="1877" t="s">
        <v>70</v>
      </c>
      <c r="N27" s="1748">
        <v>85</v>
      </c>
      <c r="O27" s="1748">
        <v>85</v>
      </c>
      <c r="P27" s="1878">
        <v>85</v>
      </c>
    </row>
    <row r="28" spans="1:16" ht="27.6" x14ac:dyDescent="0.25">
      <c r="A28" s="2150"/>
      <c r="B28" s="2123"/>
      <c r="C28" s="2601"/>
      <c r="D28" s="2601"/>
      <c r="E28" s="2190"/>
      <c r="F28" s="2585"/>
      <c r="G28" s="2588"/>
      <c r="H28" s="1868"/>
      <c r="I28" s="1885"/>
      <c r="J28" s="1886"/>
      <c r="K28" s="1887"/>
      <c r="L28" s="1888" t="s">
        <v>810</v>
      </c>
      <c r="M28" s="1889" t="s">
        <v>811</v>
      </c>
      <c r="N28" s="1890" t="s">
        <v>787</v>
      </c>
      <c r="O28" s="1890" t="s">
        <v>787</v>
      </c>
      <c r="P28" s="1891" t="s">
        <v>787</v>
      </c>
    </row>
    <row r="29" spans="1:16" ht="28.2" thickBot="1" x14ac:dyDescent="0.3">
      <c r="A29" s="2150"/>
      <c r="B29" s="2123"/>
      <c r="C29" s="2601"/>
      <c r="D29" s="2601"/>
      <c r="E29" s="2190"/>
      <c r="F29" s="2585"/>
      <c r="G29" s="2588"/>
      <c r="H29" s="1892"/>
      <c r="I29" s="1893"/>
      <c r="J29" s="1894"/>
      <c r="K29" s="1895"/>
      <c r="L29" s="1896" t="s">
        <v>812</v>
      </c>
      <c r="M29" s="1897" t="s">
        <v>813</v>
      </c>
      <c r="N29" s="1890" t="s">
        <v>787</v>
      </c>
      <c r="O29" s="1890" t="s">
        <v>787</v>
      </c>
      <c r="P29" s="1891" t="s">
        <v>787</v>
      </c>
    </row>
    <row r="30" spans="1:16" ht="14.4" thickBot="1" x14ac:dyDescent="0.3">
      <c r="A30" s="2151"/>
      <c r="B30" s="2225"/>
      <c r="C30" s="2602"/>
      <c r="D30" s="2602"/>
      <c r="E30" s="2298"/>
      <c r="F30" s="2503"/>
      <c r="G30" s="2589"/>
      <c r="H30" s="1855" t="s">
        <v>7</v>
      </c>
      <c r="I30" s="1856">
        <f>SUM(I21:I25)</f>
        <v>1210.2</v>
      </c>
      <c r="J30" s="1856">
        <f t="shared" ref="J30:K30" si="0">SUM(J21:J24)</f>
        <v>1266.3</v>
      </c>
      <c r="K30" s="1856">
        <f t="shared" si="0"/>
        <v>1330.7</v>
      </c>
      <c r="L30" s="1898"/>
      <c r="M30" s="1899"/>
      <c r="N30" s="1900"/>
      <c r="O30" s="1900"/>
      <c r="P30" s="1901"/>
    </row>
    <row r="31" spans="1:16" ht="13.8" x14ac:dyDescent="0.25">
      <c r="A31" s="2149" t="s">
        <v>6</v>
      </c>
      <c r="B31" s="2224" t="s">
        <v>6</v>
      </c>
      <c r="C31" s="2600" t="s">
        <v>53</v>
      </c>
      <c r="D31" s="2600"/>
      <c r="E31" s="2189" t="s">
        <v>814</v>
      </c>
      <c r="F31" s="2603" t="s">
        <v>815</v>
      </c>
      <c r="G31" s="2587" t="s">
        <v>789</v>
      </c>
      <c r="H31" s="1605" t="s">
        <v>48</v>
      </c>
      <c r="I31" s="1611">
        <v>693.8</v>
      </c>
      <c r="J31" s="1848">
        <v>728.5</v>
      </c>
      <c r="K31" s="1849">
        <v>765</v>
      </c>
      <c r="L31" s="1902" t="s">
        <v>816</v>
      </c>
      <c r="M31" s="1851" t="s">
        <v>75</v>
      </c>
      <c r="N31" s="1880">
        <v>24000</v>
      </c>
      <c r="O31" s="1880">
        <v>25000</v>
      </c>
      <c r="P31" s="1881">
        <v>26000</v>
      </c>
    </row>
    <row r="32" spans="1:16" ht="13.8" x14ac:dyDescent="0.25">
      <c r="A32" s="2150"/>
      <c r="B32" s="2123"/>
      <c r="C32" s="2601"/>
      <c r="D32" s="2601"/>
      <c r="E32" s="2190"/>
      <c r="F32" s="2585"/>
      <c r="G32" s="2588"/>
      <c r="H32" s="1868" t="s">
        <v>56</v>
      </c>
      <c r="I32" s="1869"/>
      <c r="J32" s="1870"/>
      <c r="K32" s="1871"/>
      <c r="L32" s="1884" t="s">
        <v>807</v>
      </c>
      <c r="M32" s="1877" t="s">
        <v>75</v>
      </c>
      <c r="N32" s="1748">
        <v>380</v>
      </c>
      <c r="O32" s="1748">
        <v>400</v>
      </c>
      <c r="P32" s="1878">
        <v>420</v>
      </c>
    </row>
    <row r="33" spans="1:16" ht="27.6" x14ac:dyDescent="0.25">
      <c r="A33" s="2150"/>
      <c r="B33" s="2123"/>
      <c r="C33" s="2601"/>
      <c r="D33" s="2601"/>
      <c r="E33" s="2190"/>
      <c r="F33" s="2585"/>
      <c r="G33" s="2588"/>
      <c r="H33" s="1868" t="s">
        <v>79</v>
      </c>
      <c r="I33" s="1869">
        <v>10</v>
      </c>
      <c r="J33" s="1870">
        <v>11</v>
      </c>
      <c r="K33" s="1871">
        <v>12</v>
      </c>
      <c r="L33" s="1903" t="s">
        <v>817</v>
      </c>
      <c r="M33" s="1877" t="s">
        <v>75</v>
      </c>
      <c r="N33" s="1880">
        <v>7000</v>
      </c>
      <c r="O33" s="1880">
        <v>7500</v>
      </c>
      <c r="P33" s="1881">
        <v>8000</v>
      </c>
    </row>
    <row r="34" spans="1:16" ht="13.8" x14ac:dyDescent="0.25">
      <c r="A34" s="2150"/>
      <c r="B34" s="2123"/>
      <c r="C34" s="2601"/>
      <c r="D34" s="2601"/>
      <c r="E34" s="2190"/>
      <c r="F34" s="2585"/>
      <c r="G34" s="2588"/>
      <c r="H34" s="1868" t="s">
        <v>55</v>
      </c>
      <c r="I34" s="1869">
        <v>5.3</v>
      </c>
      <c r="J34" s="1870"/>
      <c r="K34" s="1871"/>
      <c r="L34" s="1903" t="s">
        <v>805</v>
      </c>
      <c r="M34" s="1877" t="s">
        <v>75</v>
      </c>
      <c r="N34" s="1748">
        <v>120</v>
      </c>
      <c r="O34" s="1748">
        <v>150</v>
      </c>
      <c r="P34" s="1878">
        <v>150</v>
      </c>
    </row>
    <row r="35" spans="1:16" ht="13.8" x14ac:dyDescent="0.25">
      <c r="A35" s="2150"/>
      <c r="B35" s="2123"/>
      <c r="C35" s="2601"/>
      <c r="D35" s="2601"/>
      <c r="E35" s="2190"/>
      <c r="F35" s="2585"/>
      <c r="G35" s="2588"/>
      <c r="H35" s="1882" t="s">
        <v>57</v>
      </c>
      <c r="I35" s="1869">
        <v>5.9</v>
      </c>
      <c r="J35" s="1870"/>
      <c r="K35" s="1871"/>
      <c r="L35" s="1903" t="s">
        <v>806</v>
      </c>
      <c r="M35" s="1877" t="s">
        <v>75</v>
      </c>
      <c r="N35" s="1880">
        <v>3500</v>
      </c>
      <c r="O35" s="1880">
        <v>4800</v>
      </c>
      <c r="P35" s="1881">
        <v>5500</v>
      </c>
    </row>
    <row r="36" spans="1:16" ht="13.8" x14ac:dyDescent="0.25">
      <c r="A36" s="2150"/>
      <c r="B36" s="2123"/>
      <c r="C36" s="2601"/>
      <c r="D36" s="2601"/>
      <c r="E36" s="2190"/>
      <c r="F36" s="2585"/>
      <c r="G36" s="2588"/>
      <c r="H36" s="1882"/>
      <c r="I36" s="1869"/>
      <c r="J36" s="1870"/>
      <c r="K36" s="1871"/>
      <c r="L36" s="1904" t="s">
        <v>818</v>
      </c>
      <c r="M36" s="1877" t="s">
        <v>75</v>
      </c>
      <c r="N36" s="1748">
        <v>30</v>
      </c>
      <c r="O36" s="1748">
        <v>30</v>
      </c>
      <c r="P36" s="1878">
        <v>30</v>
      </c>
    </row>
    <row r="37" spans="1:16" ht="27.6" x14ac:dyDescent="0.25">
      <c r="A37" s="2150"/>
      <c r="B37" s="2123"/>
      <c r="C37" s="2601"/>
      <c r="D37" s="2601"/>
      <c r="E37" s="2190"/>
      <c r="F37" s="2585"/>
      <c r="G37" s="2588"/>
      <c r="H37" s="1868"/>
      <c r="I37" s="1869"/>
      <c r="J37" s="1870"/>
      <c r="K37" s="1871"/>
      <c r="L37" s="1902" t="s">
        <v>819</v>
      </c>
      <c r="M37" s="1877" t="s">
        <v>75</v>
      </c>
      <c r="N37" s="1748" t="s">
        <v>820</v>
      </c>
      <c r="O37" s="1748" t="s">
        <v>821</v>
      </c>
      <c r="P37" s="1878" t="s">
        <v>822</v>
      </c>
    </row>
    <row r="38" spans="1:16" ht="27.6" x14ac:dyDescent="0.25">
      <c r="A38" s="2150"/>
      <c r="B38" s="2123"/>
      <c r="C38" s="2601"/>
      <c r="D38" s="2601"/>
      <c r="E38" s="2190"/>
      <c r="F38" s="2585"/>
      <c r="G38" s="2588"/>
      <c r="H38" s="1882"/>
      <c r="I38" s="1869"/>
      <c r="J38" s="1870"/>
      <c r="K38" s="1871"/>
      <c r="L38" s="1904" t="s">
        <v>809</v>
      </c>
      <c r="M38" s="1905" t="s">
        <v>70</v>
      </c>
      <c r="N38" s="1748">
        <v>70</v>
      </c>
      <c r="O38" s="1748">
        <v>90</v>
      </c>
      <c r="P38" s="1878">
        <v>90</v>
      </c>
    </row>
    <row r="39" spans="1:16" ht="27.6" x14ac:dyDescent="0.25">
      <c r="A39" s="2150"/>
      <c r="B39" s="2123"/>
      <c r="C39" s="2601"/>
      <c r="D39" s="2601"/>
      <c r="E39" s="2190"/>
      <c r="F39" s="2585"/>
      <c r="G39" s="2588"/>
      <c r="H39" s="1882"/>
      <c r="I39" s="1885"/>
      <c r="J39" s="1886"/>
      <c r="K39" s="1887"/>
      <c r="L39" s="1888" t="s">
        <v>810</v>
      </c>
      <c r="M39" s="1906" t="s">
        <v>811</v>
      </c>
      <c r="N39" s="1907" t="s">
        <v>787</v>
      </c>
      <c r="O39" s="1907" t="s">
        <v>787</v>
      </c>
      <c r="P39" s="1908" t="s">
        <v>787</v>
      </c>
    </row>
    <row r="40" spans="1:16" ht="27.6" x14ac:dyDescent="0.25">
      <c r="A40" s="2150"/>
      <c r="B40" s="2123"/>
      <c r="C40" s="2601"/>
      <c r="D40" s="2601"/>
      <c r="E40" s="2190"/>
      <c r="F40" s="2585"/>
      <c r="G40" s="2588"/>
      <c r="H40" s="1882"/>
      <c r="I40" s="1885"/>
      <c r="J40" s="1886"/>
      <c r="K40" s="1887"/>
      <c r="L40" s="1909" t="s">
        <v>812</v>
      </c>
      <c r="M40" s="1910" t="s">
        <v>813</v>
      </c>
      <c r="N40" s="1907" t="s">
        <v>787</v>
      </c>
      <c r="O40" s="1907" t="s">
        <v>787</v>
      </c>
      <c r="P40" s="1908" t="s">
        <v>787</v>
      </c>
    </row>
    <row r="41" spans="1:16" ht="14.4" thickBot="1" x14ac:dyDescent="0.3">
      <c r="A41" s="2151"/>
      <c r="B41" s="2225"/>
      <c r="C41" s="2602"/>
      <c r="D41" s="2602"/>
      <c r="E41" s="2298"/>
      <c r="F41" s="2503"/>
      <c r="G41" s="2589"/>
      <c r="H41" s="1911" t="s">
        <v>7</v>
      </c>
      <c r="I41" s="1912">
        <f>SUM(I31:I35)</f>
        <v>714.99999999999989</v>
      </c>
      <c r="J41" s="1912">
        <f t="shared" ref="J41:K41" si="1">SUM(J31:J34)</f>
        <v>739.5</v>
      </c>
      <c r="K41" s="1912">
        <f t="shared" si="1"/>
        <v>777</v>
      </c>
      <c r="L41" s="1913"/>
      <c r="M41" s="1914"/>
      <c r="N41" s="1864"/>
      <c r="O41" s="1864"/>
      <c r="P41" s="38"/>
    </row>
    <row r="42" spans="1:16" ht="28.2" customHeight="1" x14ac:dyDescent="0.25">
      <c r="A42" s="2149" t="s">
        <v>6</v>
      </c>
      <c r="B42" s="2224" t="s">
        <v>6</v>
      </c>
      <c r="C42" s="2600" t="s">
        <v>58</v>
      </c>
      <c r="D42" s="2600"/>
      <c r="E42" s="2189" t="s">
        <v>823</v>
      </c>
      <c r="F42" s="2603" t="s">
        <v>824</v>
      </c>
      <c r="G42" s="2587" t="s">
        <v>789</v>
      </c>
      <c r="H42" s="1605" t="s">
        <v>48</v>
      </c>
      <c r="I42" s="1611">
        <v>356.7</v>
      </c>
      <c r="J42" s="1848">
        <v>374.5</v>
      </c>
      <c r="K42" s="1849">
        <v>393.3</v>
      </c>
      <c r="L42" s="1915" t="s">
        <v>825</v>
      </c>
      <c r="M42" s="1916" t="s">
        <v>75</v>
      </c>
      <c r="N42" s="1693">
        <v>30</v>
      </c>
      <c r="O42" s="1693">
        <v>32</v>
      </c>
      <c r="P42" s="1876">
        <v>34</v>
      </c>
    </row>
    <row r="43" spans="1:16" ht="13.8" x14ac:dyDescent="0.25">
      <c r="A43" s="2150"/>
      <c r="B43" s="2123"/>
      <c r="C43" s="2601"/>
      <c r="D43" s="2601"/>
      <c r="E43" s="2190"/>
      <c r="F43" s="2585"/>
      <c r="G43" s="2588"/>
      <c r="H43" s="1868" t="s">
        <v>56</v>
      </c>
      <c r="I43" s="1869"/>
      <c r="J43" s="1870"/>
      <c r="K43" s="1871"/>
      <c r="L43" s="1888" t="s">
        <v>826</v>
      </c>
      <c r="M43" s="1889" t="s">
        <v>75</v>
      </c>
      <c r="N43" s="1880">
        <v>7800</v>
      </c>
      <c r="O43" s="1880">
        <v>7900</v>
      </c>
      <c r="P43" s="1881">
        <v>8000</v>
      </c>
    </row>
    <row r="44" spans="1:16" ht="27.6" x14ac:dyDescent="0.25">
      <c r="A44" s="2150"/>
      <c r="B44" s="2123"/>
      <c r="C44" s="2601"/>
      <c r="D44" s="2601"/>
      <c r="E44" s="2190"/>
      <c r="F44" s="2585"/>
      <c r="G44" s="2588"/>
      <c r="H44" s="1868" t="s">
        <v>79</v>
      </c>
      <c r="I44" s="1869">
        <v>6.8</v>
      </c>
      <c r="J44" s="1870">
        <v>7</v>
      </c>
      <c r="K44" s="1871">
        <v>7.5</v>
      </c>
      <c r="L44" s="1888" t="s">
        <v>827</v>
      </c>
      <c r="M44" s="1889" t="s">
        <v>75</v>
      </c>
      <c r="N44" s="1748">
        <v>4</v>
      </c>
      <c r="O44" s="1748">
        <v>5</v>
      </c>
      <c r="P44" s="1878">
        <v>6</v>
      </c>
    </row>
    <row r="45" spans="1:16" ht="13.8" x14ac:dyDescent="0.25">
      <c r="A45" s="2150"/>
      <c r="B45" s="2123"/>
      <c r="C45" s="2601"/>
      <c r="D45" s="2601"/>
      <c r="E45" s="2190"/>
      <c r="F45" s="2585"/>
      <c r="G45" s="2588"/>
      <c r="H45" s="1868" t="s">
        <v>55</v>
      </c>
      <c r="I45" s="1869"/>
      <c r="J45" s="1870"/>
      <c r="K45" s="1871"/>
      <c r="L45" s="1917" t="s">
        <v>808</v>
      </c>
      <c r="M45" s="1889" t="s">
        <v>75</v>
      </c>
      <c r="N45" s="1880">
        <v>1750</v>
      </c>
      <c r="O45" s="1880">
        <v>1800</v>
      </c>
      <c r="P45" s="1881">
        <v>1850</v>
      </c>
    </row>
    <row r="46" spans="1:16" ht="20.399999999999999" customHeight="1" x14ac:dyDescent="0.25">
      <c r="A46" s="2150"/>
      <c r="B46" s="2123"/>
      <c r="C46" s="2601"/>
      <c r="D46" s="2601"/>
      <c r="E46" s="2190"/>
      <c r="F46" s="2585"/>
      <c r="G46" s="2588"/>
      <c r="H46" s="1882" t="s">
        <v>57</v>
      </c>
      <c r="I46" s="1869">
        <v>6.7</v>
      </c>
      <c r="J46" s="1870"/>
      <c r="K46" s="1871"/>
      <c r="L46" s="1918" t="s">
        <v>818</v>
      </c>
      <c r="M46" s="1889" t="s">
        <v>75</v>
      </c>
      <c r="N46" s="1748">
        <v>14</v>
      </c>
      <c r="O46" s="1748">
        <v>54</v>
      </c>
      <c r="P46" s="1878">
        <v>15</v>
      </c>
    </row>
    <row r="47" spans="1:16" ht="30" customHeight="1" x14ac:dyDescent="0.25">
      <c r="A47" s="2150"/>
      <c r="B47" s="2123"/>
      <c r="C47" s="2601"/>
      <c r="D47" s="2601"/>
      <c r="E47" s="2190"/>
      <c r="F47" s="2585"/>
      <c r="G47" s="2588"/>
      <c r="H47" s="1919"/>
      <c r="I47" s="1869"/>
      <c r="J47" s="1870"/>
      <c r="K47" s="1871"/>
      <c r="L47" s="1890" t="s">
        <v>828</v>
      </c>
      <c r="M47" s="1920" t="s">
        <v>68</v>
      </c>
      <c r="N47" s="1748">
        <v>1</v>
      </c>
      <c r="O47" s="1748">
        <v>2</v>
      </c>
      <c r="P47" s="1878">
        <v>2</v>
      </c>
    </row>
    <row r="48" spans="1:16" ht="27.6" x14ac:dyDescent="0.25">
      <c r="A48" s="2150"/>
      <c r="B48" s="2123"/>
      <c r="C48" s="2601"/>
      <c r="D48" s="2601"/>
      <c r="E48" s="2190"/>
      <c r="F48" s="2585"/>
      <c r="G48" s="2588"/>
      <c r="H48" s="1919"/>
      <c r="I48" s="1921"/>
      <c r="J48" s="1922"/>
      <c r="K48" s="1921"/>
      <c r="L48" s="1923" t="s">
        <v>809</v>
      </c>
      <c r="M48" s="1924" t="s">
        <v>70</v>
      </c>
      <c r="N48" s="1748">
        <v>100</v>
      </c>
      <c r="O48" s="1748">
        <v>100</v>
      </c>
      <c r="P48" s="1878">
        <v>100</v>
      </c>
    </row>
    <row r="49" spans="1:16" ht="27.6" x14ac:dyDescent="0.25">
      <c r="A49" s="2150"/>
      <c r="B49" s="2123"/>
      <c r="C49" s="2601"/>
      <c r="D49" s="2601"/>
      <c r="E49" s="2190"/>
      <c r="F49" s="2585"/>
      <c r="G49" s="2588"/>
      <c r="H49" s="1882"/>
      <c r="I49" s="1885"/>
      <c r="J49" s="1886"/>
      <c r="K49" s="1887"/>
      <c r="L49" s="1888" t="s">
        <v>810</v>
      </c>
      <c r="M49" s="1906" t="s">
        <v>811</v>
      </c>
      <c r="N49" s="1711" t="s">
        <v>787</v>
      </c>
      <c r="O49" s="1711" t="s">
        <v>787</v>
      </c>
      <c r="P49" s="1925" t="s">
        <v>787</v>
      </c>
    </row>
    <row r="50" spans="1:16" ht="36" customHeight="1" x14ac:dyDescent="0.25">
      <c r="A50" s="2150"/>
      <c r="B50" s="2123"/>
      <c r="C50" s="2601"/>
      <c r="D50" s="2601"/>
      <c r="E50" s="2190"/>
      <c r="F50" s="2585"/>
      <c r="G50" s="2588"/>
      <c r="H50" s="1882"/>
      <c r="I50" s="1885"/>
      <c r="J50" s="1886"/>
      <c r="K50" s="1887"/>
      <c r="L50" s="1926" t="s">
        <v>812</v>
      </c>
      <c r="M50" s="1910" t="s">
        <v>813</v>
      </c>
      <c r="N50" s="1711" t="s">
        <v>787</v>
      </c>
      <c r="O50" s="1711" t="s">
        <v>787</v>
      </c>
      <c r="P50" s="1925" t="s">
        <v>787</v>
      </c>
    </row>
    <row r="51" spans="1:16" ht="31.8" customHeight="1" thickBot="1" x14ac:dyDescent="0.3">
      <c r="A51" s="2151"/>
      <c r="B51" s="2225"/>
      <c r="C51" s="2602"/>
      <c r="D51" s="2602"/>
      <c r="E51" s="2191"/>
      <c r="F51" s="2503"/>
      <c r="G51" s="2589"/>
      <c r="H51" s="1911" t="s">
        <v>7</v>
      </c>
      <c r="I51" s="1912">
        <f>SUM(I42:I46)</f>
        <v>370.2</v>
      </c>
      <c r="J51" s="1912">
        <f t="shared" ref="J51:K51" si="2">SUM(J42:J45)</f>
        <v>381.5</v>
      </c>
      <c r="K51" s="1912">
        <f t="shared" si="2"/>
        <v>400.8</v>
      </c>
      <c r="L51" s="1913"/>
      <c r="M51" s="1927"/>
      <c r="N51" s="1864"/>
      <c r="O51" s="1864"/>
      <c r="P51" s="38"/>
    </row>
    <row r="52" spans="1:16" ht="27.6" x14ac:dyDescent="0.25">
      <c r="A52" s="2149" t="s">
        <v>6</v>
      </c>
      <c r="B52" s="2224" t="s">
        <v>6</v>
      </c>
      <c r="C52" s="2600" t="s">
        <v>59</v>
      </c>
      <c r="D52" s="2600"/>
      <c r="E52" s="2189" t="s">
        <v>829</v>
      </c>
      <c r="F52" s="2603" t="s">
        <v>830</v>
      </c>
      <c r="G52" s="2587" t="s">
        <v>789</v>
      </c>
      <c r="H52" s="1605" t="s">
        <v>48</v>
      </c>
      <c r="I52" s="1611">
        <v>707.3</v>
      </c>
      <c r="J52" s="1848">
        <v>743</v>
      </c>
      <c r="K52" s="1849">
        <v>780</v>
      </c>
      <c r="L52" s="1928" t="s">
        <v>831</v>
      </c>
      <c r="M52" s="1860" t="s">
        <v>68</v>
      </c>
      <c r="N52" s="1693">
        <v>2</v>
      </c>
      <c r="O52" s="1693">
        <v>3</v>
      </c>
      <c r="P52" s="1876">
        <v>3</v>
      </c>
    </row>
    <row r="53" spans="1:16" ht="13.8" x14ac:dyDescent="0.25">
      <c r="A53" s="2150"/>
      <c r="B53" s="2123"/>
      <c r="C53" s="2601"/>
      <c r="D53" s="2601"/>
      <c r="E53" s="2190"/>
      <c r="F53" s="2585"/>
      <c r="G53" s="2588"/>
      <c r="H53" s="1868" t="s">
        <v>56</v>
      </c>
      <c r="I53" s="1869"/>
      <c r="J53" s="1870"/>
      <c r="K53" s="1871"/>
      <c r="L53" s="1929" t="s">
        <v>807</v>
      </c>
      <c r="M53" s="1877" t="s">
        <v>68</v>
      </c>
      <c r="N53" s="1748">
        <v>30</v>
      </c>
      <c r="O53" s="1748">
        <v>50</v>
      </c>
      <c r="P53" s="1878">
        <v>50</v>
      </c>
    </row>
    <row r="54" spans="1:16" ht="13.8" x14ac:dyDescent="0.25">
      <c r="A54" s="2150"/>
      <c r="B54" s="2123"/>
      <c r="C54" s="2601"/>
      <c r="D54" s="2601"/>
      <c r="E54" s="2190"/>
      <c r="F54" s="2585"/>
      <c r="G54" s="2588"/>
      <c r="H54" s="1868" t="s">
        <v>79</v>
      </c>
      <c r="I54" s="1869">
        <v>2</v>
      </c>
      <c r="J54" s="1870">
        <v>3</v>
      </c>
      <c r="K54" s="1871">
        <v>4</v>
      </c>
      <c r="L54" s="1929" t="s">
        <v>832</v>
      </c>
      <c r="M54" s="1877" t="s">
        <v>68</v>
      </c>
      <c r="N54" s="1748">
        <v>3</v>
      </c>
      <c r="O54" s="1748">
        <v>4</v>
      </c>
      <c r="P54" s="1878">
        <v>4</v>
      </c>
    </row>
    <row r="55" spans="1:16" ht="27.6" x14ac:dyDescent="0.25">
      <c r="A55" s="2150"/>
      <c r="B55" s="2123"/>
      <c r="C55" s="2601"/>
      <c r="D55" s="2601"/>
      <c r="E55" s="2190"/>
      <c r="F55" s="2585"/>
      <c r="G55" s="2588"/>
      <c r="H55" s="1868" t="s">
        <v>55</v>
      </c>
      <c r="I55" s="1869"/>
      <c r="J55" s="1870"/>
      <c r="K55" s="1871"/>
      <c r="L55" s="1929" t="s">
        <v>833</v>
      </c>
      <c r="M55" s="1877" t="s">
        <v>68</v>
      </c>
      <c r="N55" s="1748">
        <v>120</v>
      </c>
      <c r="O55" s="1748">
        <v>400</v>
      </c>
      <c r="P55" s="1878">
        <v>400</v>
      </c>
    </row>
    <row r="56" spans="1:16" ht="27.6" x14ac:dyDescent="0.25">
      <c r="A56" s="2150"/>
      <c r="B56" s="2123"/>
      <c r="C56" s="2601"/>
      <c r="D56" s="2601"/>
      <c r="E56" s="2190"/>
      <c r="F56" s="2585"/>
      <c r="G56" s="2588"/>
      <c r="H56" s="1930" t="s">
        <v>57</v>
      </c>
      <c r="I56" s="1869">
        <v>1.2</v>
      </c>
      <c r="J56" s="1870"/>
      <c r="K56" s="1871"/>
      <c r="L56" s="1695" t="s">
        <v>834</v>
      </c>
      <c r="M56" s="1931" t="s">
        <v>68</v>
      </c>
      <c r="N56" s="1748"/>
      <c r="O56" s="1748"/>
      <c r="P56" s="1878"/>
    </row>
    <row r="57" spans="1:16" ht="27.6" x14ac:dyDescent="0.25">
      <c r="A57" s="2150"/>
      <c r="B57" s="2123"/>
      <c r="C57" s="2601"/>
      <c r="D57" s="2601"/>
      <c r="E57" s="2190"/>
      <c r="F57" s="2585"/>
      <c r="G57" s="2588"/>
      <c r="H57" s="1919"/>
      <c r="I57" s="1869"/>
      <c r="J57" s="1870"/>
      <c r="K57" s="1871"/>
      <c r="L57" s="1932" t="s">
        <v>835</v>
      </c>
      <c r="M57" s="1851" t="s">
        <v>68</v>
      </c>
      <c r="N57" s="1748">
        <v>3</v>
      </c>
      <c r="O57" s="1748">
        <v>5</v>
      </c>
      <c r="P57" s="1878">
        <v>7</v>
      </c>
    </row>
    <row r="58" spans="1:16" ht="19.2" customHeight="1" x14ac:dyDescent="0.25">
      <c r="A58" s="2150"/>
      <c r="B58" s="2123"/>
      <c r="C58" s="2601"/>
      <c r="D58" s="2601"/>
      <c r="E58" s="2190"/>
      <c r="F58" s="2585"/>
      <c r="G58" s="2588"/>
      <c r="H58" s="1919"/>
      <c r="I58" s="1869"/>
      <c r="J58" s="1870"/>
      <c r="K58" s="1871"/>
      <c r="L58" s="1695" t="s">
        <v>828</v>
      </c>
      <c r="M58" s="1851" t="s">
        <v>68</v>
      </c>
      <c r="N58" s="1748">
        <v>2</v>
      </c>
      <c r="O58" s="1748">
        <v>2</v>
      </c>
      <c r="P58" s="1878">
        <v>3</v>
      </c>
    </row>
    <row r="59" spans="1:16" ht="27.6" x14ac:dyDescent="0.25">
      <c r="A59" s="2150"/>
      <c r="B59" s="2123"/>
      <c r="C59" s="2601"/>
      <c r="D59" s="2601"/>
      <c r="E59" s="2190"/>
      <c r="F59" s="2585"/>
      <c r="G59" s="2588"/>
      <c r="H59" s="1933"/>
      <c r="I59" s="1934"/>
      <c r="J59" s="1935"/>
      <c r="K59" s="1934"/>
      <c r="L59" s="1695" t="s">
        <v>836</v>
      </c>
      <c r="M59" s="1851" t="s">
        <v>68</v>
      </c>
      <c r="N59" s="1748">
        <v>2</v>
      </c>
      <c r="O59" s="1748">
        <v>3</v>
      </c>
      <c r="P59" s="1878">
        <v>3</v>
      </c>
    </row>
    <row r="60" spans="1:16" ht="50.4" customHeight="1" x14ac:dyDescent="0.25">
      <c r="A60" s="2150"/>
      <c r="B60" s="2123"/>
      <c r="C60" s="2601"/>
      <c r="D60" s="2601"/>
      <c r="E60" s="2190"/>
      <c r="F60" s="2585"/>
      <c r="G60" s="2588"/>
      <c r="H60" s="1936"/>
      <c r="I60" s="1937"/>
      <c r="J60" s="1938"/>
      <c r="K60" s="1937"/>
      <c r="L60" s="1695" t="s">
        <v>809</v>
      </c>
      <c r="M60" s="1905" t="s">
        <v>70</v>
      </c>
      <c r="N60" s="1748">
        <v>50</v>
      </c>
      <c r="O60" s="1748">
        <v>50</v>
      </c>
      <c r="P60" s="1878">
        <v>50</v>
      </c>
    </row>
    <row r="61" spans="1:16" ht="27.6" x14ac:dyDescent="0.25">
      <c r="A61" s="2150"/>
      <c r="B61" s="2123"/>
      <c r="C61" s="2601"/>
      <c r="D61" s="2601"/>
      <c r="E61" s="2190"/>
      <c r="F61" s="2585"/>
      <c r="G61" s="2588"/>
      <c r="H61" s="1882"/>
      <c r="I61" s="1885"/>
      <c r="J61" s="1886"/>
      <c r="K61" s="1887"/>
      <c r="L61" s="1902" t="s">
        <v>812</v>
      </c>
      <c r="M61" s="1939" t="s">
        <v>813</v>
      </c>
      <c r="N61" s="1711" t="s">
        <v>787</v>
      </c>
      <c r="O61" s="1711" t="s">
        <v>787</v>
      </c>
      <c r="P61" s="1925" t="s">
        <v>787</v>
      </c>
    </row>
    <row r="62" spans="1:16" ht="31.2" customHeight="1" x14ac:dyDescent="0.25">
      <c r="A62" s="2150"/>
      <c r="B62" s="2123"/>
      <c r="C62" s="2601"/>
      <c r="D62" s="2601"/>
      <c r="E62" s="2190"/>
      <c r="F62" s="2604"/>
      <c r="G62" s="2593"/>
      <c r="H62" s="1882"/>
      <c r="I62" s="1885"/>
      <c r="J62" s="1886"/>
      <c r="K62" s="1887"/>
      <c r="L62" s="1940" t="s">
        <v>810</v>
      </c>
      <c r="M62" s="1941" t="s">
        <v>811</v>
      </c>
      <c r="N62" s="1711" t="s">
        <v>787</v>
      </c>
      <c r="O62" s="1711" t="s">
        <v>787</v>
      </c>
      <c r="P62" s="1925" t="s">
        <v>787</v>
      </c>
    </row>
    <row r="63" spans="1:16" ht="18" customHeight="1" thickBot="1" x14ac:dyDescent="0.3">
      <c r="A63" s="2151"/>
      <c r="B63" s="2225"/>
      <c r="C63" s="2602"/>
      <c r="D63" s="2602"/>
      <c r="E63" s="2191"/>
      <c r="F63" s="1627"/>
      <c r="G63" s="1942"/>
      <c r="H63" s="1911" t="s">
        <v>7</v>
      </c>
      <c r="I63" s="1912">
        <f>SUM(I52:I56)</f>
        <v>710.5</v>
      </c>
      <c r="J63" s="1912">
        <f t="shared" ref="J63:K63" si="3">SUM(J52:J55)</f>
        <v>746</v>
      </c>
      <c r="K63" s="1912">
        <f t="shared" si="3"/>
        <v>784</v>
      </c>
      <c r="L63" s="1943"/>
      <c r="M63" s="1767"/>
      <c r="N63" s="1944"/>
      <c r="O63" s="1944"/>
      <c r="P63" s="1945"/>
    </row>
    <row r="64" spans="1:16" ht="26.4" customHeight="1" x14ac:dyDescent="0.25">
      <c r="A64" s="2149" t="s">
        <v>6</v>
      </c>
      <c r="B64" s="2224" t="s">
        <v>6</v>
      </c>
      <c r="C64" s="2600" t="s">
        <v>60</v>
      </c>
      <c r="D64" s="2600"/>
      <c r="E64" s="2189" t="s">
        <v>837</v>
      </c>
      <c r="F64" s="2603" t="s">
        <v>838</v>
      </c>
      <c r="G64" s="2587" t="s">
        <v>789</v>
      </c>
      <c r="H64" s="2070" t="s">
        <v>48</v>
      </c>
      <c r="I64" s="2071">
        <v>1090</v>
      </c>
      <c r="J64" s="1848">
        <v>1129</v>
      </c>
      <c r="K64" s="1849">
        <v>1185</v>
      </c>
      <c r="L64" s="1915" t="s">
        <v>805</v>
      </c>
      <c r="M64" s="1916" t="s">
        <v>68</v>
      </c>
      <c r="N64" s="1693">
        <v>250</v>
      </c>
      <c r="O64" s="1693">
        <v>255</v>
      </c>
      <c r="P64" s="1876">
        <v>260</v>
      </c>
    </row>
    <row r="65" spans="1:16" ht="19.2" customHeight="1" x14ac:dyDescent="0.25">
      <c r="A65" s="2150"/>
      <c r="B65" s="2123"/>
      <c r="C65" s="2601"/>
      <c r="D65" s="2601"/>
      <c r="E65" s="2190"/>
      <c r="F65" s="2585"/>
      <c r="G65" s="2588"/>
      <c r="H65" s="1868" t="s">
        <v>56</v>
      </c>
      <c r="I65" s="1869"/>
      <c r="J65" s="1870"/>
      <c r="K65" s="1871"/>
      <c r="L65" s="1946" t="s">
        <v>839</v>
      </c>
      <c r="M65" s="1889" t="s">
        <v>68</v>
      </c>
      <c r="N65" s="1748">
        <v>200</v>
      </c>
      <c r="O65" s="1748">
        <v>210</v>
      </c>
      <c r="P65" s="1878">
        <v>215</v>
      </c>
    </row>
    <row r="66" spans="1:16" ht="34.799999999999997" customHeight="1" x14ac:dyDescent="0.25">
      <c r="A66" s="2150"/>
      <c r="B66" s="2123"/>
      <c r="C66" s="2601"/>
      <c r="D66" s="2601"/>
      <c r="E66" s="2190"/>
      <c r="F66" s="2585"/>
      <c r="G66" s="2588"/>
      <c r="H66" s="1868" t="s">
        <v>79</v>
      </c>
      <c r="I66" s="1869">
        <v>137.5</v>
      </c>
      <c r="J66" s="1870">
        <v>144</v>
      </c>
      <c r="K66" s="1871">
        <v>152</v>
      </c>
      <c r="L66" s="1946" t="s">
        <v>840</v>
      </c>
      <c r="M66" s="1889" t="s">
        <v>68</v>
      </c>
      <c r="N66" s="1748">
        <v>9</v>
      </c>
      <c r="O66" s="1748">
        <v>9</v>
      </c>
      <c r="P66" s="1878">
        <v>9</v>
      </c>
    </row>
    <row r="67" spans="1:16" ht="22.8" customHeight="1" x14ac:dyDescent="0.25">
      <c r="A67" s="2150"/>
      <c r="B67" s="2123"/>
      <c r="C67" s="2601"/>
      <c r="D67" s="2601"/>
      <c r="E67" s="2190"/>
      <c r="F67" s="2585"/>
      <c r="G67" s="2588"/>
      <c r="H67" s="1868" t="s">
        <v>55</v>
      </c>
      <c r="I67" s="1869"/>
      <c r="J67" s="1870"/>
      <c r="K67" s="1871"/>
      <c r="L67" s="1946" t="s">
        <v>841</v>
      </c>
      <c r="M67" s="1889" t="s">
        <v>802</v>
      </c>
      <c r="N67" s="1748">
        <v>18</v>
      </c>
      <c r="O67" s="1748">
        <v>19</v>
      </c>
      <c r="P67" s="1878">
        <v>20</v>
      </c>
    </row>
    <row r="68" spans="1:16" ht="27" customHeight="1" x14ac:dyDescent="0.25">
      <c r="A68" s="2150"/>
      <c r="B68" s="2123"/>
      <c r="C68" s="2601"/>
      <c r="D68" s="2601"/>
      <c r="E68" s="2190"/>
      <c r="F68" s="2585"/>
      <c r="G68" s="2588"/>
      <c r="H68" s="1882" t="s">
        <v>57</v>
      </c>
      <c r="I68" s="1869">
        <v>28.6</v>
      </c>
      <c r="J68" s="1870"/>
      <c r="K68" s="1871"/>
      <c r="L68" s="1947" t="s">
        <v>842</v>
      </c>
      <c r="M68" s="1889" t="s">
        <v>75</v>
      </c>
      <c r="N68" s="1748">
        <v>27</v>
      </c>
      <c r="O68" s="1748">
        <v>27</v>
      </c>
      <c r="P68" s="1878">
        <v>27</v>
      </c>
    </row>
    <row r="69" spans="1:16" ht="37.200000000000003" customHeight="1" x14ac:dyDescent="0.25">
      <c r="A69" s="2150"/>
      <c r="B69" s="2123"/>
      <c r="C69" s="2601"/>
      <c r="D69" s="2601"/>
      <c r="E69" s="2190"/>
      <c r="F69" s="2585"/>
      <c r="G69" s="2588"/>
      <c r="H69" s="1882"/>
      <c r="I69" s="1869"/>
      <c r="J69" s="1870"/>
      <c r="K69" s="1871"/>
      <c r="L69" s="1948" t="s">
        <v>843</v>
      </c>
      <c r="M69" s="1889" t="s">
        <v>75</v>
      </c>
      <c r="N69" s="1748">
        <v>332</v>
      </c>
      <c r="O69" s="1748">
        <v>332</v>
      </c>
      <c r="P69" s="1878">
        <v>332</v>
      </c>
    </row>
    <row r="70" spans="1:16" ht="22.2" customHeight="1" x14ac:dyDescent="0.25">
      <c r="A70" s="2150"/>
      <c r="B70" s="2123"/>
      <c r="C70" s="2601"/>
      <c r="D70" s="2601"/>
      <c r="E70" s="2190"/>
      <c r="F70" s="2585"/>
      <c r="G70" s="2588"/>
      <c r="H70" s="1882"/>
      <c r="I70" s="1869"/>
      <c r="J70" s="1870"/>
      <c r="K70" s="1871"/>
      <c r="L70" s="1947" t="s">
        <v>807</v>
      </c>
      <c r="M70" s="1889" t="s">
        <v>75</v>
      </c>
      <c r="N70" s="1748">
        <v>65</v>
      </c>
      <c r="O70" s="1748">
        <v>70</v>
      </c>
      <c r="P70" s="1878">
        <v>75</v>
      </c>
    </row>
    <row r="71" spans="1:16" ht="27.6" customHeight="1" x14ac:dyDescent="0.25">
      <c r="A71" s="2150"/>
      <c r="B71" s="2123"/>
      <c r="C71" s="2601"/>
      <c r="D71" s="2601"/>
      <c r="E71" s="2190"/>
      <c r="F71" s="2585"/>
      <c r="G71" s="2588"/>
      <c r="H71" s="1882"/>
      <c r="I71" s="1869"/>
      <c r="J71" s="1870"/>
      <c r="K71" s="1871"/>
      <c r="L71" s="1947" t="s">
        <v>844</v>
      </c>
      <c r="M71" s="1889" t="s">
        <v>75</v>
      </c>
      <c r="N71" s="1880">
        <v>1300</v>
      </c>
      <c r="O71" s="1880">
        <v>1400</v>
      </c>
      <c r="P71" s="1881">
        <v>1500</v>
      </c>
    </row>
    <row r="72" spans="1:16" ht="37.799999999999997" customHeight="1" x14ac:dyDescent="0.25">
      <c r="A72" s="2150"/>
      <c r="B72" s="2123"/>
      <c r="C72" s="2601"/>
      <c r="D72" s="2601"/>
      <c r="E72" s="2190"/>
      <c r="F72" s="2585"/>
      <c r="G72" s="2588"/>
      <c r="H72" s="1882"/>
      <c r="I72" s="1869"/>
      <c r="J72" s="1870"/>
      <c r="K72" s="1871"/>
      <c r="L72" s="1695" t="s">
        <v>809</v>
      </c>
      <c r="M72" s="1924" t="s">
        <v>70</v>
      </c>
      <c r="N72" s="1748">
        <v>33</v>
      </c>
      <c r="O72" s="1748">
        <v>33</v>
      </c>
      <c r="P72" s="1878">
        <v>33</v>
      </c>
    </row>
    <row r="73" spans="1:16" ht="32.4" customHeight="1" x14ac:dyDescent="0.25">
      <c r="A73" s="2150"/>
      <c r="B73" s="2123"/>
      <c r="C73" s="2601"/>
      <c r="D73" s="2601"/>
      <c r="E73" s="2190"/>
      <c r="F73" s="2585"/>
      <c r="G73" s="2588"/>
      <c r="H73" s="1882"/>
      <c r="I73" s="1869"/>
      <c r="J73" s="1870"/>
      <c r="K73" s="1871"/>
      <c r="L73" s="1909" t="s">
        <v>812</v>
      </c>
      <c r="M73" s="1890" t="s">
        <v>813</v>
      </c>
      <c r="N73" s="1711" t="s">
        <v>787</v>
      </c>
      <c r="O73" s="1711" t="s">
        <v>787</v>
      </c>
      <c r="P73" s="1925" t="s">
        <v>787</v>
      </c>
    </row>
    <row r="74" spans="1:16" ht="31.2" customHeight="1" x14ac:dyDescent="0.25">
      <c r="A74" s="2150"/>
      <c r="B74" s="2123"/>
      <c r="C74" s="2601"/>
      <c r="D74" s="2601"/>
      <c r="E74" s="2190"/>
      <c r="F74" s="2604"/>
      <c r="G74" s="2588"/>
      <c r="H74" s="1882"/>
      <c r="I74" s="1869"/>
      <c r="J74" s="1870"/>
      <c r="K74" s="1871"/>
      <c r="L74" s="1888" t="s">
        <v>810</v>
      </c>
      <c r="M74" s="1906" t="s">
        <v>811</v>
      </c>
      <c r="N74" s="1711" t="s">
        <v>787</v>
      </c>
      <c r="O74" s="1711" t="s">
        <v>787</v>
      </c>
      <c r="P74" s="1925" t="s">
        <v>787</v>
      </c>
    </row>
    <row r="75" spans="1:16" ht="34.200000000000003" customHeight="1" thickBot="1" x14ac:dyDescent="0.3">
      <c r="A75" s="1750"/>
      <c r="B75" s="1949"/>
      <c r="C75" s="1950"/>
      <c r="D75" s="1854"/>
      <c r="E75" s="2191"/>
      <c r="F75" s="1951"/>
      <c r="G75" s="1942"/>
      <c r="H75" s="1911" t="s">
        <v>7</v>
      </c>
      <c r="I75" s="1912">
        <f>SUM(I64:I68)</f>
        <v>1256.0999999999999</v>
      </c>
      <c r="J75" s="1912">
        <f t="shared" ref="J75:K75" si="4">SUM(J64:J67)</f>
        <v>1273</v>
      </c>
      <c r="K75" s="1912">
        <f t="shared" si="4"/>
        <v>1337</v>
      </c>
      <c r="L75" s="1943"/>
      <c r="M75" s="1914"/>
      <c r="N75" s="1864"/>
      <c r="O75" s="1864"/>
      <c r="P75" s="38"/>
    </row>
    <row r="76" spans="1:16" ht="25.2" customHeight="1" x14ac:dyDescent="0.25">
      <c r="A76" s="2149" t="s">
        <v>6</v>
      </c>
      <c r="B76" s="2224" t="s">
        <v>6</v>
      </c>
      <c r="C76" s="2600" t="s">
        <v>61</v>
      </c>
      <c r="D76" s="2600"/>
      <c r="E76" s="2189" t="s">
        <v>845</v>
      </c>
      <c r="F76" s="2603" t="s">
        <v>846</v>
      </c>
      <c r="G76" s="2587" t="s">
        <v>789</v>
      </c>
      <c r="H76" s="1605" t="s">
        <v>48</v>
      </c>
      <c r="I76" s="1611">
        <v>336.7</v>
      </c>
      <c r="J76" s="1848">
        <v>354</v>
      </c>
      <c r="K76" s="1849">
        <v>371</v>
      </c>
      <c r="L76" s="1952" t="s">
        <v>847</v>
      </c>
      <c r="M76" s="1953" t="s">
        <v>70</v>
      </c>
      <c r="N76" s="1693">
        <v>73</v>
      </c>
      <c r="O76" s="1693">
        <v>74</v>
      </c>
      <c r="P76" s="1876">
        <v>75</v>
      </c>
    </row>
    <row r="77" spans="1:16" ht="35.4" customHeight="1" x14ac:dyDescent="0.25">
      <c r="A77" s="2150"/>
      <c r="B77" s="2123"/>
      <c r="C77" s="2601"/>
      <c r="D77" s="2601"/>
      <c r="E77" s="2190"/>
      <c r="F77" s="2585"/>
      <c r="G77" s="2588"/>
      <c r="H77" s="1868" t="s">
        <v>56</v>
      </c>
      <c r="I77" s="1869"/>
      <c r="J77" s="1870"/>
      <c r="K77" s="1871"/>
      <c r="L77" s="1954" t="s">
        <v>848</v>
      </c>
      <c r="M77" s="1955" t="s">
        <v>68</v>
      </c>
      <c r="N77" s="1748">
        <v>28</v>
      </c>
      <c r="O77" s="1748">
        <v>29</v>
      </c>
      <c r="P77" s="1878">
        <v>30</v>
      </c>
    </row>
    <row r="78" spans="1:16" ht="23.4" customHeight="1" x14ac:dyDescent="0.25">
      <c r="A78" s="2150"/>
      <c r="B78" s="2123"/>
      <c r="C78" s="2601"/>
      <c r="D78" s="2601"/>
      <c r="E78" s="2190"/>
      <c r="F78" s="2585"/>
      <c r="G78" s="2588"/>
      <c r="H78" s="1868" t="s">
        <v>79</v>
      </c>
      <c r="I78" s="1869">
        <v>75</v>
      </c>
      <c r="J78" s="1870">
        <v>78</v>
      </c>
      <c r="K78" s="1871">
        <v>83</v>
      </c>
      <c r="L78" s="1956" t="s">
        <v>849</v>
      </c>
      <c r="M78" s="1955" t="s">
        <v>68</v>
      </c>
      <c r="N78" s="1748">
        <v>100</v>
      </c>
      <c r="O78" s="1748">
        <v>105</v>
      </c>
      <c r="P78" s="1878">
        <v>107</v>
      </c>
    </row>
    <row r="79" spans="1:16" ht="27.6" customHeight="1" x14ac:dyDescent="0.25">
      <c r="A79" s="2150"/>
      <c r="B79" s="2123"/>
      <c r="C79" s="2601"/>
      <c r="D79" s="2601"/>
      <c r="E79" s="2190"/>
      <c r="F79" s="2585"/>
      <c r="G79" s="2588"/>
      <c r="H79" s="1868" t="s">
        <v>55</v>
      </c>
      <c r="I79" s="1869"/>
      <c r="J79" s="1870"/>
      <c r="K79" s="1871"/>
      <c r="L79" s="1954" t="s">
        <v>850</v>
      </c>
      <c r="M79" s="1955" t="s">
        <v>802</v>
      </c>
      <c r="N79" s="1880">
        <v>21</v>
      </c>
      <c r="O79" s="1748">
        <v>22</v>
      </c>
      <c r="P79" s="1878">
        <v>22.5</v>
      </c>
    </row>
    <row r="80" spans="1:16" ht="13.8" x14ac:dyDescent="0.25">
      <c r="A80" s="2150"/>
      <c r="B80" s="2123"/>
      <c r="C80" s="2601"/>
      <c r="D80" s="2601"/>
      <c r="E80" s="2190"/>
      <c r="F80" s="2585"/>
      <c r="G80" s="2588"/>
      <c r="H80" s="1882" t="s">
        <v>57</v>
      </c>
      <c r="I80" s="1869">
        <v>31</v>
      </c>
      <c r="J80" s="1870"/>
      <c r="K80" s="1871"/>
      <c r="L80" s="1957" t="s">
        <v>839</v>
      </c>
      <c r="M80" s="1955" t="s">
        <v>75</v>
      </c>
      <c r="N80" s="1748">
        <v>22</v>
      </c>
      <c r="O80" s="1748">
        <v>24</v>
      </c>
      <c r="P80" s="1878">
        <v>25</v>
      </c>
    </row>
    <row r="81" spans="1:16" ht="31.2" customHeight="1" x14ac:dyDescent="0.25">
      <c r="A81" s="2150"/>
      <c r="B81" s="2123"/>
      <c r="C81" s="2601"/>
      <c r="D81" s="2601"/>
      <c r="E81" s="2190"/>
      <c r="F81" s="2585"/>
      <c r="G81" s="2588"/>
      <c r="H81" s="1882"/>
      <c r="I81" s="1869"/>
      <c r="J81" s="1870"/>
      <c r="K81" s="1871"/>
      <c r="L81" s="1958" t="s">
        <v>851</v>
      </c>
      <c r="M81" s="1955" t="s">
        <v>68</v>
      </c>
      <c r="N81" s="1748">
        <v>2</v>
      </c>
      <c r="O81" s="1748">
        <v>2</v>
      </c>
      <c r="P81" s="1878">
        <v>3</v>
      </c>
    </row>
    <row r="82" spans="1:16" ht="21.6" customHeight="1" x14ac:dyDescent="0.25">
      <c r="A82" s="2150"/>
      <c r="B82" s="2123"/>
      <c r="C82" s="2601"/>
      <c r="D82" s="2601"/>
      <c r="E82" s="2190"/>
      <c r="F82" s="2585"/>
      <c r="G82" s="2588"/>
      <c r="H82" s="2609"/>
      <c r="I82" s="2596"/>
      <c r="J82" s="2598"/>
      <c r="K82" s="2596"/>
      <c r="L82" s="1958" t="s">
        <v>852</v>
      </c>
      <c r="M82" s="1955" t="s">
        <v>70</v>
      </c>
      <c r="N82" s="1748">
        <v>5</v>
      </c>
      <c r="O82" s="1748">
        <v>5</v>
      </c>
      <c r="P82" s="1878">
        <v>5</v>
      </c>
    </row>
    <row r="83" spans="1:16" ht="15" customHeight="1" x14ac:dyDescent="0.25">
      <c r="A83" s="2150"/>
      <c r="B83" s="2123"/>
      <c r="C83" s="2601"/>
      <c r="D83" s="2601"/>
      <c r="E83" s="2190"/>
      <c r="F83" s="2585"/>
      <c r="G83" s="2588"/>
      <c r="H83" s="2610"/>
      <c r="I83" s="2611"/>
      <c r="J83" s="2613"/>
      <c r="K83" s="2611"/>
      <c r="L83" s="1959" t="s">
        <v>853</v>
      </c>
      <c r="M83" s="1960" t="s">
        <v>68</v>
      </c>
      <c r="N83" s="1748">
        <v>1</v>
      </c>
      <c r="O83" s="1748">
        <v>1</v>
      </c>
      <c r="P83" s="1878">
        <v>1</v>
      </c>
    </row>
    <row r="84" spans="1:16" ht="27.6" x14ac:dyDescent="0.25">
      <c r="A84" s="2150"/>
      <c r="B84" s="2123"/>
      <c r="C84" s="2601"/>
      <c r="D84" s="2601"/>
      <c r="E84" s="2190"/>
      <c r="F84" s="2585"/>
      <c r="G84" s="2588"/>
      <c r="H84" s="1885"/>
      <c r="I84" s="1921"/>
      <c r="J84" s="1922"/>
      <c r="K84" s="1921"/>
      <c r="L84" s="1961" t="s">
        <v>809</v>
      </c>
      <c r="M84" s="1962" t="s">
        <v>70</v>
      </c>
      <c r="N84" s="1748">
        <v>50</v>
      </c>
      <c r="O84" s="1748">
        <v>50</v>
      </c>
      <c r="P84" s="1878">
        <v>50</v>
      </c>
    </row>
    <row r="85" spans="1:16" ht="27.6" x14ac:dyDescent="0.25">
      <c r="A85" s="2150"/>
      <c r="B85" s="2123"/>
      <c r="C85" s="2601"/>
      <c r="D85" s="2601"/>
      <c r="E85" s="2190"/>
      <c r="F85" s="2585"/>
      <c r="G85" s="2588"/>
      <c r="H85" s="1882"/>
      <c r="I85" s="1885"/>
      <c r="J85" s="1886"/>
      <c r="K85" s="1887"/>
      <c r="L85" s="1954" t="s">
        <v>810</v>
      </c>
      <c r="M85" s="1963" t="s">
        <v>811</v>
      </c>
      <c r="N85" s="1711" t="s">
        <v>787</v>
      </c>
      <c r="O85" s="1711" t="s">
        <v>787</v>
      </c>
      <c r="P85" s="1925" t="s">
        <v>787</v>
      </c>
    </row>
    <row r="86" spans="1:16" ht="27.6" x14ac:dyDescent="0.25">
      <c r="A86" s="2615"/>
      <c r="B86" s="2616"/>
      <c r="C86" s="2617"/>
      <c r="D86" s="2617"/>
      <c r="E86" s="2190"/>
      <c r="F86" s="2604"/>
      <c r="G86" s="2593"/>
      <c r="H86" s="1882"/>
      <c r="I86" s="1885"/>
      <c r="J86" s="1886"/>
      <c r="K86" s="1887"/>
      <c r="L86" s="1961" t="s">
        <v>812</v>
      </c>
      <c r="M86" s="1959" t="s">
        <v>813</v>
      </c>
      <c r="N86" s="1711" t="s">
        <v>787</v>
      </c>
      <c r="O86" s="1711" t="s">
        <v>787</v>
      </c>
      <c r="P86" s="1925" t="s">
        <v>787</v>
      </c>
    </row>
    <row r="87" spans="1:16" ht="14.4" thickBot="1" x14ac:dyDescent="0.3">
      <c r="A87" s="1750"/>
      <c r="B87" s="1949"/>
      <c r="C87" s="1964"/>
      <c r="D87" s="1854"/>
      <c r="E87" s="2191"/>
      <c r="F87" s="1951"/>
      <c r="G87" s="1942"/>
      <c r="H87" s="1911" t="s">
        <v>7</v>
      </c>
      <c r="I87" s="1912">
        <f>SUM(I76:I80)</f>
        <v>442.7</v>
      </c>
      <c r="J87" s="1912">
        <f>SUM(J76:J79)</f>
        <v>432</v>
      </c>
      <c r="K87" s="1912">
        <f t="shared" ref="K87" si="5">SUM(K76:K79)</f>
        <v>454</v>
      </c>
      <c r="L87" s="1943"/>
      <c r="M87" s="1914"/>
      <c r="N87" s="1864"/>
      <c r="O87" s="1864"/>
      <c r="P87" s="38"/>
    </row>
    <row r="88" spans="1:16" ht="14.4" thickBot="1" x14ac:dyDescent="0.3">
      <c r="A88" s="1965" t="s">
        <v>6</v>
      </c>
      <c r="B88" s="1716" t="s">
        <v>6</v>
      </c>
      <c r="C88" s="1966"/>
      <c r="D88" s="1967"/>
      <c r="E88" s="2181" t="s">
        <v>31</v>
      </c>
      <c r="F88" s="2181"/>
      <c r="G88" s="2182"/>
      <c r="H88" s="1968" t="s">
        <v>7</v>
      </c>
      <c r="I88" s="1969">
        <f>SUM(I14+I16+I20+I30+I41+I51+I63+I75+I87)</f>
        <v>4841.7</v>
      </c>
      <c r="J88" s="1969">
        <f>SUM(J14+J16+J20+J30+J41+J51+J63+J75+J87)</f>
        <v>4983.3</v>
      </c>
      <c r="K88" s="1969">
        <f>SUM(K14+K16+K20+K30+K41+K51+K63+K75+K87)</f>
        <v>5235.5</v>
      </c>
      <c r="L88" s="1970"/>
      <c r="M88" s="1971"/>
      <c r="N88" s="1972"/>
      <c r="O88" s="1972"/>
      <c r="P88" s="1973"/>
    </row>
    <row r="89" spans="1:16" ht="14.4" thickBot="1" x14ac:dyDescent="0.3">
      <c r="A89" s="28" t="s">
        <v>6</v>
      </c>
      <c r="B89" s="1974" t="s">
        <v>8</v>
      </c>
      <c r="C89" s="1975" t="s">
        <v>854</v>
      </c>
      <c r="D89" s="1976"/>
      <c r="E89" s="1977"/>
      <c r="F89" s="1977"/>
      <c r="G89" s="1977"/>
      <c r="H89" s="1977"/>
      <c r="I89" s="1977"/>
      <c r="J89" s="1977"/>
      <c r="K89" s="1977"/>
      <c r="L89" s="1978"/>
      <c r="M89" s="1978"/>
      <c r="N89" s="1978"/>
      <c r="O89" s="1978"/>
      <c r="P89" s="1979"/>
    </row>
    <row r="90" spans="1:16" ht="28.2" thickBot="1" x14ac:dyDescent="0.3">
      <c r="A90" s="1704"/>
      <c r="B90" s="1709"/>
      <c r="C90" s="661"/>
      <c r="D90" s="1980"/>
      <c r="E90" s="1981"/>
      <c r="F90" s="1981"/>
      <c r="G90" s="1981"/>
      <c r="H90" s="1981"/>
      <c r="I90" s="1981"/>
      <c r="J90" s="1981"/>
      <c r="K90" s="1982"/>
      <c r="L90" s="1983" t="s">
        <v>855</v>
      </c>
      <c r="M90" s="1721" t="s">
        <v>70</v>
      </c>
      <c r="N90" s="1689">
        <v>2</v>
      </c>
      <c r="O90" s="1689">
        <v>2</v>
      </c>
      <c r="P90" s="1984">
        <v>2</v>
      </c>
    </row>
    <row r="91" spans="1:16" ht="41.4" x14ac:dyDescent="0.25">
      <c r="A91" s="2094" t="s">
        <v>6</v>
      </c>
      <c r="B91" s="2096" t="s">
        <v>8</v>
      </c>
      <c r="C91" s="2605" t="s">
        <v>6</v>
      </c>
      <c r="D91" s="1847"/>
      <c r="E91" s="2189" t="s">
        <v>856</v>
      </c>
      <c r="F91" s="2584" t="s">
        <v>62</v>
      </c>
      <c r="G91" s="2587" t="s">
        <v>789</v>
      </c>
      <c r="H91" s="1605" t="s">
        <v>48</v>
      </c>
      <c r="I91" s="1611">
        <v>23</v>
      </c>
      <c r="J91" s="1848">
        <v>30</v>
      </c>
      <c r="K91" s="1849">
        <v>35</v>
      </c>
      <c r="L91" s="1616" t="s">
        <v>857</v>
      </c>
      <c r="M91" s="1985" t="s">
        <v>70</v>
      </c>
      <c r="N91" s="29">
        <v>25</v>
      </c>
      <c r="O91" s="29">
        <v>30</v>
      </c>
      <c r="P91" s="1710">
        <v>35</v>
      </c>
    </row>
    <row r="92" spans="1:16" ht="13.8" x14ac:dyDescent="0.25">
      <c r="A92" s="2122"/>
      <c r="B92" s="2123"/>
      <c r="C92" s="2614"/>
      <c r="D92" s="1867"/>
      <c r="E92" s="2190"/>
      <c r="F92" s="2585"/>
      <c r="G92" s="2588"/>
      <c r="H92" s="1868"/>
      <c r="I92" s="1869"/>
      <c r="J92" s="1870"/>
      <c r="K92" s="1871"/>
      <c r="L92" s="1616" t="s">
        <v>858</v>
      </c>
      <c r="M92" s="1985" t="s">
        <v>68</v>
      </c>
      <c r="N92" s="35">
        <v>3</v>
      </c>
      <c r="O92" s="35">
        <v>3</v>
      </c>
      <c r="P92" s="1697">
        <v>3</v>
      </c>
    </row>
    <row r="93" spans="1:16" ht="27.6" x14ac:dyDescent="0.25">
      <c r="A93" s="2122"/>
      <c r="B93" s="2123"/>
      <c r="C93" s="2614"/>
      <c r="D93" s="1867"/>
      <c r="E93" s="2190"/>
      <c r="F93" s="2585"/>
      <c r="G93" s="2588"/>
      <c r="H93" s="1868"/>
      <c r="I93" s="1869"/>
      <c r="J93" s="1870"/>
      <c r="K93" s="1871"/>
      <c r="L93" s="1986" t="s">
        <v>859</v>
      </c>
      <c r="M93" s="1987" t="s">
        <v>80</v>
      </c>
      <c r="N93" s="35">
        <v>10</v>
      </c>
      <c r="O93" s="35">
        <v>11</v>
      </c>
      <c r="P93" s="1697">
        <v>12</v>
      </c>
    </row>
    <row r="94" spans="1:16" ht="14.4" thickBot="1" x14ac:dyDescent="0.3">
      <c r="A94" s="2095"/>
      <c r="B94" s="2097"/>
      <c r="C94" s="2606"/>
      <c r="D94" s="1854"/>
      <c r="E94" s="2191"/>
      <c r="F94" s="2586"/>
      <c r="G94" s="2589"/>
      <c r="H94" s="1988" t="s">
        <v>7</v>
      </c>
      <c r="I94" s="1912">
        <f>SUM(I91:I93)</f>
        <v>23</v>
      </c>
      <c r="J94" s="1912">
        <f>SUM(J91:J93)</f>
        <v>30</v>
      </c>
      <c r="K94" s="1912">
        <f>SUM(K91:K93)</f>
        <v>35</v>
      </c>
      <c r="L94" s="1767"/>
      <c r="M94" s="1989"/>
      <c r="N94" s="1990"/>
      <c r="O94" s="1990"/>
      <c r="P94" s="1858"/>
    </row>
    <row r="95" spans="1:16" ht="13.8" x14ac:dyDescent="0.25">
      <c r="A95" s="2094" t="s">
        <v>6</v>
      </c>
      <c r="B95" s="2096" t="s">
        <v>8</v>
      </c>
      <c r="C95" s="2605" t="s">
        <v>8</v>
      </c>
      <c r="D95" s="1847"/>
      <c r="E95" s="2607" t="s">
        <v>860</v>
      </c>
      <c r="F95" s="2584" t="s">
        <v>62</v>
      </c>
      <c r="G95" s="2587" t="s">
        <v>789</v>
      </c>
      <c r="H95" s="1605" t="s">
        <v>48</v>
      </c>
      <c r="I95" s="1611"/>
      <c r="J95" s="1848"/>
      <c r="K95" s="1849"/>
      <c r="L95" s="1991" t="s">
        <v>861</v>
      </c>
      <c r="M95" s="1992" t="s">
        <v>80</v>
      </c>
      <c r="N95" s="1693"/>
      <c r="O95" s="1693"/>
      <c r="P95" s="1876"/>
    </row>
    <row r="96" spans="1:16" ht="14.4" thickBot="1" x14ac:dyDescent="0.3">
      <c r="A96" s="2095"/>
      <c r="B96" s="2097"/>
      <c r="C96" s="2606"/>
      <c r="D96" s="1854"/>
      <c r="E96" s="2608"/>
      <c r="F96" s="2586"/>
      <c r="G96" s="2589"/>
      <c r="H96" s="1911" t="s">
        <v>7</v>
      </c>
      <c r="I96" s="1912">
        <f>SUM(I95:I95)</f>
        <v>0</v>
      </c>
      <c r="J96" s="1912">
        <f>SUM(J95:J95)</f>
        <v>0</v>
      </c>
      <c r="K96" s="1912">
        <f>SUM(K95:K95)</f>
        <v>0</v>
      </c>
      <c r="L96" s="1993"/>
      <c r="M96" s="1994"/>
      <c r="N96" s="1864"/>
      <c r="O96" s="1864"/>
      <c r="P96" s="38"/>
    </row>
    <row r="97" spans="1:16" ht="13.8" x14ac:dyDescent="0.25">
      <c r="A97" s="1745" t="s">
        <v>6</v>
      </c>
      <c r="B97" s="2224" t="s">
        <v>8</v>
      </c>
      <c r="C97" s="2600" t="s">
        <v>49</v>
      </c>
      <c r="D97" s="2600"/>
      <c r="E97" s="2189" t="s">
        <v>862</v>
      </c>
      <c r="F97" s="2603" t="s">
        <v>863</v>
      </c>
      <c r="G97" s="2587" t="s">
        <v>789</v>
      </c>
      <c r="H97" s="1605" t="s">
        <v>48</v>
      </c>
      <c r="I97" s="1611">
        <v>622.1</v>
      </c>
      <c r="J97" s="1848">
        <v>653</v>
      </c>
      <c r="K97" s="1849">
        <v>686</v>
      </c>
      <c r="L97" s="1995" t="s">
        <v>864</v>
      </c>
      <c r="M97" s="1996" t="s">
        <v>68</v>
      </c>
      <c r="N97" s="1693">
        <v>148</v>
      </c>
      <c r="O97" s="1693">
        <v>149</v>
      </c>
      <c r="P97" s="1876">
        <v>151</v>
      </c>
    </row>
    <row r="98" spans="1:16" ht="13.8" x14ac:dyDescent="0.25">
      <c r="A98" s="2150"/>
      <c r="B98" s="2123"/>
      <c r="C98" s="2601"/>
      <c r="D98" s="2601"/>
      <c r="E98" s="2190"/>
      <c r="F98" s="2585"/>
      <c r="G98" s="2588"/>
      <c r="H98" s="1868" t="s">
        <v>56</v>
      </c>
      <c r="I98" s="1869"/>
      <c r="J98" s="1870"/>
      <c r="K98" s="1871"/>
      <c r="L98" s="1997" t="s">
        <v>865</v>
      </c>
      <c r="M98" s="1906" t="s">
        <v>68</v>
      </c>
      <c r="N98" s="1748">
        <v>4</v>
      </c>
      <c r="O98" s="1748">
        <v>4</v>
      </c>
      <c r="P98" s="1878">
        <v>4</v>
      </c>
    </row>
    <row r="99" spans="1:16" ht="13.8" x14ac:dyDescent="0.25">
      <c r="A99" s="2150"/>
      <c r="B99" s="2123"/>
      <c r="C99" s="2601"/>
      <c r="D99" s="2601"/>
      <c r="E99" s="2190"/>
      <c r="F99" s="2585"/>
      <c r="G99" s="2588"/>
      <c r="H99" s="1868" t="s">
        <v>79</v>
      </c>
      <c r="I99" s="1869">
        <v>40</v>
      </c>
      <c r="J99" s="1870">
        <v>42</v>
      </c>
      <c r="K99" s="1871">
        <v>45</v>
      </c>
      <c r="L99" s="1888" t="s">
        <v>807</v>
      </c>
      <c r="M99" s="1906" t="s">
        <v>68</v>
      </c>
      <c r="N99" s="1748">
        <v>14</v>
      </c>
      <c r="O99" s="1748">
        <v>15</v>
      </c>
      <c r="P99" s="1878">
        <v>18</v>
      </c>
    </row>
    <row r="100" spans="1:16" ht="13.8" x14ac:dyDescent="0.25">
      <c r="A100" s="2150"/>
      <c r="B100" s="2123"/>
      <c r="C100" s="2601"/>
      <c r="D100" s="2601"/>
      <c r="E100" s="2190"/>
      <c r="F100" s="2585"/>
      <c r="G100" s="2588"/>
      <c r="H100" s="1868" t="s">
        <v>55</v>
      </c>
      <c r="I100" s="1869"/>
      <c r="J100" s="1870"/>
      <c r="K100" s="1871"/>
      <c r="L100" s="1888" t="s">
        <v>866</v>
      </c>
      <c r="M100" s="1920" t="s">
        <v>802</v>
      </c>
      <c r="N100" s="1748">
        <v>11</v>
      </c>
      <c r="O100" s="1748">
        <v>11.5</v>
      </c>
      <c r="P100" s="1878">
        <v>12</v>
      </c>
    </row>
    <row r="101" spans="1:16" ht="13.8" x14ac:dyDescent="0.25">
      <c r="A101" s="2150"/>
      <c r="B101" s="2123"/>
      <c r="C101" s="2601"/>
      <c r="D101" s="2601"/>
      <c r="E101" s="2190"/>
      <c r="F101" s="2585"/>
      <c r="G101" s="2588"/>
      <c r="H101" s="1882" t="s">
        <v>57</v>
      </c>
      <c r="I101" s="1869">
        <v>16.5</v>
      </c>
      <c r="J101" s="1870"/>
      <c r="K101" s="1871"/>
      <c r="L101" s="1695" t="s">
        <v>828</v>
      </c>
      <c r="M101" s="1920" t="s">
        <v>68</v>
      </c>
      <c r="N101" s="1748">
        <v>1</v>
      </c>
      <c r="O101" s="1748">
        <v>1</v>
      </c>
      <c r="P101" s="1878">
        <v>1</v>
      </c>
    </row>
    <row r="102" spans="1:16" ht="27.6" x14ac:dyDescent="0.25">
      <c r="A102" s="2150"/>
      <c r="B102" s="2123"/>
      <c r="C102" s="2601"/>
      <c r="D102" s="2601"/>
      <c r="E102" s="2190"/>
      <c r="F102" s="2585"/>
      <c r="G102" s="2588"/>
      <c r="H102" s="1882"/>
      <c r="I102" s="1869"/>
      <c r="J102" s="1870"/>
      <c r="K102" s="1871"/>
      <c r="L102" s="1695" t="s">
        <v>836</v>
      </c>
      <c r="M102" s="1906" t="s">
        <v>68</v>
      </c>
      <c r="N102" s="1748">
        <v>1</v>
      </c>
      <c r="O102" s="1748">
        <v>2</v>
      </c>
      <c r="P102" s="1878">
        <v>2</v>
      </c>
    </row>
    <row r="103" spans="1:16" ht="27.6" x14ac:dyDescent="0.25">
      <c r="A103" s="2150"/>
      <c r="B103" s="2123"/>
      <c r="C103" s="2601"/>
      <c r="D103" s="2601"/>
      <c r="E103" s="2190"/>
      <c r="F103" s="2585"/>
      <c r="G103" s="2588"/>
      <c r="H103" s="1882"/>
      <c r="I103" s="1869"/>
      <c r="J103" s="1870"/>
      <c r="K103" s="1871"/>
      <c r="L103" s="1695" t="s">
        <v>809</v>
      </c>
      <c r="M103" s="1924" t="s">
        <v>70</v>
      </c>
      <c r="N103" s="1748">
        <v>7</v>
      </c>
      <c r="O103" s="1748">
        <v>10</v>
      </c>
      <c r="P103" s="1878">
        <v>15</v>
      </c>
    </row>
    <row r="104" spans="1:16" ht="27.6" x14ac:dyDescent="0.25">
      <c r="A104" s="2150"/>
      <c r="B104" s="2123"/>
      <c r="C104" s="2601"/>
      <c r="D104" s="2601"/>
      <c r="E104" s="2190"/>
      <c r="F104" s="2585"/>
      <c r="G104" s="2588"/>
      <c r="H104" s="1882"/>
      <c r="I104" s="1869"/>
      <c r="J104" s="1870"/>
      <c r="K104" s="1871"/>
      <c r="L104" s="1888" t="s">
        <v>810</v>
      </c>
      <c r="M104" s="1906" t="s">
        <v>811</v>
      </c>
      <c r="N104" s="1711" t="s">
        <v>787</v>
      </c>
      <c r="O104" s="1711" t="s">
        <v>787</v>
      </c>
      <c r="P104" s="1925" t="s">
        <v>787</v>
      </c>
    </row>
    <row r="105" spans="1:16" ht="27.6" x14ac:dyDescent="0.25">
      <c r="A105" s="2150"/>
      <c r="B105" s="2123"/>
      <c r="C105" s="2601"/>
      <c r="D105" s="2601"/>
      <c r="E105" s="2190"/>
      <c r="F105" s="2585"/>
      <c r="G105" s="2588"/>
      <c r="H105" s="1882"/>
      <c r="I105" s="1885"/>
      <c r="J105" s="1886"/>
      <c r="K105" s="1887"/>
      <c r="L105" s="1998" t="s">
        <v>812</v>
      </c>
      <c r="M105" s="1890" t="s">
        <v>813</v>
      </c>
      <c r="N105" s="1711" t="s">
        <v>787</v>
      </c>
      <c r="O105" s="1711" t="s">
        <v>787</v>
      </c>
      <c r="P105" s="1925" t="s">
        <v>787</v>
      </c>
    </row>
    <row r="106" spans="1:16" ht="27.6" customHeight="1" thickBot="1" x14ac:dyDescent="0.3">
      <c r="A106" s="2151"/>
      <c r="B106" s="2225"/>
      <c r="C106" s="2602"/>
      <c r="D106" s="2602"/>
      <c r="E106" s="2191"/>
      <c r="F106" s="2503"/>
      <c r="G106" s="2589"/>
      <c r="H106" s="1911" t="s">
        <v>7</v>
      </c>
      <c r="I106" s="1912">
        <f>SUM(I97:I101)</f>
        <v>678.6</v>
      </c>
      <c r="J106" s="1912">
        <f t="shared" ref="J106:K106" si="6">SUM(J97:J100)</f>
        <v>695</v>
      </c>
      <c r="K106" s="1912">
        <f t="shared" si="6"/>
        <v>731</v>
      </c>
      <c r="L106" s="1943"/>
      <c r="M106" s="1914"/>
      <c r="N106" s="1864"/>
      <c r="O106" s="1864"/>
      <c r="P106" s="38"/>
    </row>
    <row r="107" spans="1:16" ht="13.8" x14ac:dyDescent="0.25">
      <c r="A107" s="2149" t="s">
        <v>6</v>
      </c>
      <c r="B107" s="2224" t="s">
        <v>8</v>
      </c>
      <c r="C107" s="2600" t="s">
        <v>50</v>
      </c>
      <c r="D107" s="2600"/>
      <c r="E107" s="2189" t="s">
        <v>867</v>
      </c>
      <c r="F107" s="2603" t="s">
        <v>868</v>
      </c>
      <c r="G107" s="2587" t="s">
        <v>789</v>
      </c>
      <c r="H107" s="1605" t="s">
        <v>48</v>
      </c>
      <c r="I107" s="1611">
        <v>536.5</v>
      </c>
      <c r="J107" s="1848">
        <v>563</v>
      </c>
      <c r="K107" s="1849">
        <v>591</v>
      </c>
      <c r="L107" s="1995" t="s">
        <v>864</v>
      </c>
      <c r="M107" s="1996" t="s">
        <v>68</v>
      </c>
      <c r="N107" s="1693">
        <v>230</v>
      </c>
      <c r="O107" s="1693">
        <v>240</v>
      </c>
      <c r="P107" s="1876">
        <v>250</v>
      </c>
    </row>
    <row r="108" spans="1:16" ht="13.8" x14ac:dyDescent="0.25">
      <c r="A108" s="2150"/>
      <c r="B108" s="2123"/>
      <c r="C108" s="2601"/>
      <c r="D108" s="2601"/>
      <c r="E108" s="2190"/>
      <c r="F108" s="2585"/>
      <c r="G108" s="2588"/>
      <c r="H108" s="1868" t="s">
        <v>56</v>
      </c>
      <c r="I108" s="1869"/>
      <c r="J108" s="1870"/>
      <c r="K108" s="1871"/>
      <c r="L108" s="1997" t="s">
        <v>865</v>
      </c>
      <c r="M108" s="1906" t="s">
        <v>68</v>
      </c>
      <c r="N108" s="1748">
        <v>3</v>
      </c>
      <c r="O108" s="1748">
        <v>3</v>
      </c>
      <c r="P108" s="1878">
        <v>3</v>
      </c>
    </row>
    <row r="109" spans="1:16" ht="13.8" x14ac:dyDescent="0.25">
      <c r="A109" s="2150"/>
      <c r="B109" s="2123"/>
      <c r="C109" s="2601"/>
      <c r="D109" s="2601"/>
      <c r="E109" s="2190"/>
      <c r="F109" s="2585"/>
      <c r="G109" s="2588"/>
      <c r="H109" s="1868" t="s">
        <v>79</v>
      </c>
      <c r="I109" s="1869">
        <v>26</v>
      </c>
      <c r="J109" s="1870">
        <v>27</v>
      </c>
      <c r="K109" s="1871">
        <v>28</v>
      </c>
      <c r="L109" s="1888" t="s">
        <v>807</v>
      </c>
      <c r="M109" s="1906" t="s">
        <v>68</v>
      </c>
      <c r="N109" s="1748">
        <v>42</v>
      </c>
      <c r="O109" s="1748">
        <v>45</v>
      </c>
      <c r="P109" s="1878">
        <v>48</v>
      </c>
    </row>
    <row r="110" spans="1:16" ht="13.8" x14ac:dyDescent="0.25">
      <c r="A110" s="2150"/>
      <c r="B110" s="2123"/>
      <c r="C110" s="2601"/>
      <c r="D110" s="2601"/>
      <c r="E110" s="2190"/>
      <c r="F110" s="2585"/>
      <c r="G110" s="2588"/>
      <c r="H110" s="1868" t="s">
        <v>55</v>
      </c>
      <c r="I110" s="1869"/>
      <c r="J110" s="1870"/>
      <c r="K110" s="1871"/>
      <c r="L110" s="1888" t="s">
        <v>866</v>
      </c>
      <c r="M110" s="1906" t="s">
        <v>802</v>
      </c>
      <c r="N110" s="1748">
        <v>14.1</v>
      </c>
      <c r="O110" s="1748">
        <v>14.2</v>
      </c>
      <c r="P110" s="1878">
        <v>14.4</v>
      </c>
    </row>
    <row r="111" spans="1:16" ht="13.8" x14ac:dyDescent="0.25">
      <c r="A111" s="2150"/>
      <c r="B111" s="2123"/>
      <c r="C111" s="2601"/>
      <c r="D111" s="2601"/>
      <c r="E111" s="2190"/>
      <c r="F111" s="2585"/>
      <c r="G111" s="2588"/>
      <c r="H111" s="1882" t="s">
        <v>57</v>
      </c>
      <c r="I111" s="1869">
        <v>16</v>
      </c>
      <c r="J111" s="1870"/>
      <c r="K111" s="1871"/>
      <c r="L111" s="1890" t="s">
        <v>828</v>
      </c>
      <c r="M111" s="1920" t="s">
        <v>68</v>
      </c>
      <c r="N111" s="1748"/>
      <c r="O111" s="1748">
        <v>1</v>
      </c>
      <c r="P111" s="1878"/>
    </row>
    <row r="112" spans="1:16" ht="27.6" x14ac:dyDescent="0.25">
      <c r="A112" s="2150"/>
      <c r="B112" s="2123"/>
      <c r="C112" s="2601"/>
      <c r="D112" s="2601"/>
      <c r="E112" s="2190"/>
      <c r="F112" s="2585"/>
      <c r="G112" s="2588"/>
      <c r="H112" s="1882"/>
      <c r="I112" s="1869"/>
      <c r="J112" s="1870"/>
      <c r="K112" s="1871"/>
      <c r="L112" s="1890" t="s">
        <v>836</v>
      </c>
      <c r="M112" s="1920" t="s">
        <v>68</v>
      </c>
      <c r="N112" s="1748">
        <v>2</v>
      </c>
      <c r="O112" s="1748">
        <v>2</v>
      </c>
      <c r="P112" s="1878">
        <v>2</v>
      </c>
    </row>
    <row r="113" spans="1:16" ht="27.6" x14ac:dyDescent="0.25">
      <c r="A113" s="2150"/>
      <c r="B113" s="2123"/>
      <c r="C113" s="2601"/>
      <c r="D113" s="2601"/>
      <c r="E113" s="2190"/>
      <c r="F113" s="2585"/>
      <c r="G113" s="2588"/>
      <c r="H113" s="1999"/>
      <c r="I113" s="1934"/>
      <c r="J113" s="1935"/>
      <c r="K113" s="1934"/>
      <c r="L113" s="1695" t="s">
        <v>809</v>
      </c>
      <c r="M113" s="1924" t="s">
        <v>70</v>
      </c>
      <c r="N113" s="1748">
        <v>25</v>
      </c>
      <c r="O113" s="1748">
        <v>30</v>
      </c>
      <c r="P113" s="1878">
        <v>35</v>
      </c>
    </row>
    <row r="114" spans="1:16" ht="27.6" x14ac:dyDescent="0.25">
      <c r="A114" s="2150"/>
      <c r="B114" s="2123"/>
      <c r="C114" s="2601"/>
      <c r="D114" s="2601"/>
      <c r="E114" s="2190"/>
      <c r="F114" s="2585"/>
      <c r="G114" s="2588"/>
      <c r="H114" s="2609"/>
      <c r="I114" s="2596"/>
      <c r="J114" s="2598"/>
      <c r="K114" s="2596"/>
      <c r="L114" s="1888" t="s">
        <v>810</v>
      </c>
      <c r="M114" s="1906" t="s">
        <v>811</v>
      </c>
      <c r="N114" s="1711" t="s">
        <v>787</v>
      </c>
      <c r="O114" s="1711" t="s">
        <v>787</v>
      </c>
      <c r="P114" s="1925" t="s">
        <v>787</v>
      </c>
    </row>
    <row r="115" spans="1:16" ht="27.6" x14ac:dyDescent="0.25">
      <c r="A115" s="2150"/>
      <c r="B115" s="2123"/>
      <c r="C115" s="2601"/>
      <c r="D115" s="2601"/>
      <c r="E115" s="2190"/>
      <c r="F115" s="2604"/>
      <c r="G115" s="2593"/>
      <c r="H115" s="2612"/>
      <c r="I115" s="2597"/>
      <c r="J115" s="2599"/>
      <c r="K115" s="2597"/>
      <c r="L115" s="1909" t="s">
        <v>812</v>
      </c>
      <c r="M115" s="1890" t="s">
        <v>813</v>
      </c>
      <c r="N115" s="1711" t="s">
        <v>787</v>
      </c>
      <c r="O115" s="1711" t="s">
        <v>787</v>
      </c>
      <c r="P115" s="1925" t="s">
        <v>787</v>
      </c>
    </row>
    <row r="116" spans="1:16" ht="14.4" thickBot="1" x14ac:dyDescent="0.3">
      <c r="A116" s="2151"/>
      <c r="B116" s="2225"/>
      <c r="C116" s="2602"/>
      <c r="D116" s="2602"/>
      <c r="E116" s="2191"/>
      <c r="F116" s="1627"/>
      <c r="G116" s="1951"/>
      <c r="H116" s="1855" t="s">
        <v>7</v>
      </c>
      <c r="I116" s="1856">
        <f>SUM(I107:I111)</f>
        <v>578.5</v>
      </c>
      <c r="J116" s="1856">
        <f t="shared" ref="J116:K116" si="7">SUM(J107:J110)</f>
        <v>590</v>
      </c>
      <c r="K116" s="1856">
        <f t="shared" si="7"/>
        <v>619</v>
      </c>
      <c r="L116" s="1913"/>
      <c r="M116" s="2000"/>
      <c r="N116" s="1864"/>
      <c r="O116" s="1864"/>
      <c r="P116" s="38"/>
    </row>
    <row r="117" spans="1:16" ht="13.8" x14ac:dyDescent="0.25">
      <c r="A117" s="2149" t="s">
        <v>6</v>
      </c>
      <c r="B117" s="2224" t="s">
        <v>8</v>
      </c>
      <c r="C117" s="2600" t="s">
        <v>53</v>
      </c>
      <c r="D117" s="2600"/>
      <c r="E117" s="2189" t="s">
        <v>869</v>
      </c>
      <c r="F117" s="2603" t="s">
        <v>870</v>
      </c>
      <c r="G117" s="2587" t="s">
        <v>789</v>
      </c>
      <c r="H117" s="1605" t="s">
        <v>48</v>
      </c>
      <c r="I117" s="1611">
        <v>1873.2</v>
      </c>
      <c r="J117" s="1848">
        <v>1967</v>
      </c>
      <c r="K117" s="1849">
        <v>2065</v>
      </c>
      <c r="L117" s="2001" t="s">
        <v>864</v>
      </c>
      <c r="M117" s="2002" t="s">
        <v>68</v>
      </c>
      <c r="N117" s="1693">
        <v>20</v>
      </c>
      <c r="O117" s="1693">
        <v>22</v>
      </c>
      <c r="P117" s="1876">
        <v>22</v>
      </c>
    </row>
    <row r="118" spans="1:16" ht="13.8" x14ac:dyDescent="0.25">
      <c r="A118" s="2150"/>
      <c r="B118" s="2123"/>
      <c r="C118" s="2601"/>
      <c r="D118" s="2601"/>
      <c r="E118" s="2190"/>
      <c r="F118" s="2585"/>
      <c r="G118" s="2588"/>
      <c r="H118" s="1868" t="s">
        <v>56</v>
      </c>
      <c r="I118" s="1869"/>
      <c r="J118" s="1870"/>
      <c r="K118" s="1871"/>
      <c r="L118" s="2003" t="s">
        <v>865</v>
      </c>
      <c r="M118" s="1941" t="s">
        <v>68</v>
      </c>
      <c r="N118" s="1748">
        <v>2</v>
      </c>
      <c r="O118" s="1748">
        <v>3</v>
      </c>
      <c r="P118" s="1878">
        <v>3</v>
      </c>
    </row>
    <row r="119" spans="1:16" ht="13.8" x14ac:dyDescent="0.25">
      <c r="A119" s="2150"/>
      <c r="B119" s="2123"/>
      <c r="C119" s="2601"/>
      <c r="D119" s="2601"/>
      <c r="E119" s="2190"/>
      <c r="F119" s="2585"/>
      <c r="G119" s="2588"/>
      <c r="H119" s="1868" t="s">
        <v>79</v>
      </c>
      <c r="I119" s="1869">
        <v>100</v>
      </c>
      <c r="J119" s="1870">
        <v>105</v>
      </c>
      <c r="K119" s="1871">
        <v>110</v>
      </c>
      <c r="L119" s="2004" t="s">
        <v>871</v>
      </c>
      <c r="M119" s="1941" t="s">
        <v>68</v>
      </c>
      <c r="N119" s="1748">
        <v>59</v>
      </c>
      <c r="O119" s="1748">
        <v>65</v>
      </c>
      <c r="P119" s="1878">
        <v>65</v>
      </c>
    </row>
    <row r="120" spans="1:16" ht="27.6" x14ac:dyDescent="0.25">
      <c r="A120" s="2150"/>
      <c r="B120" s="2123"/>
      <c r="C120" s="2601"/>
      <c r="D120" s="2601"/>
      <c r="E120" s="2190"/>
      <c r="F120" s="2585"/>
      <c r="G120" s="2588"/>
      <c r="H120" s="1868" t="s">
        <v>55</v>
      </c>
      <c r="I120" s="1869"/>
      <c r="J120" s="1870"/>
      <c r="K120" s="1871"/>
      <c r="L120" s="1940" t="s">
        <v>872</v>
      </c>
      <c r="M120" s="1941" t="s">
        <v>68</v>
      </c>
      <c r="N120" s="1748">
        <v>10</v>
      </c>
      <c r="O120" s="1748">
        <v>11</v>
      </c>
      <c r="P120" s="1878">
        <v>11</v>
      </c>
    </row>
    <row r="121" spans="1:16" ht="13.8" x14ac:dyDescent="0.25">
      <c r="A121" s="2150"/>
      <c r="B121" s="2123"/>
      <c r="C121" s="2601"/>
      <c r="D121" s="2601"/>
      <c r="E121" s="2190"/>
      <c r="F121" s="2585"/>
      <c r="G121" s="2588"/>
      <c r="H121" s="1882" t="s">
        <v>57</v>
      </c>
      <c r="I121" s="1869">
        <v>36.5</v>
      </c>
      <c r="J121" s="1870"/>
      <c r="K121" s="1871"/>
      <c r="L121" s="1940" t="s">
        <v>866</v>
      </c>
      <c r="M121" s="1941" t="s">
        <v>802</v>
      </c>
      <c r="N121" s="1748">
        <v>28</v>
      </c>
      <c r="O121" s="1748">
        <v>28</v>
      </c>
      <c r="P121" s="1878">
        <v>30</v>
      </c>
    </row>
    <row r="122" spans="1:16" ht="13.8" x14ac:dyDescent="0.25">
      <c r="A122" s="2150"/>
      <c r="B122" s="2123"/>
      <c r="C122" s="2601"/>
      <c r="D122" s="2601"/>
      <c r="E122" s="2190"/>
      <c r="F122" s="2585"/>
      <c r="G122" s="2588"/>
      <c r="H122" s="1882"/>
      <c r="I122" s="1869"/>
      <c r="J122" s="1870"/>
      <c r="K122" s="1871"/>
      <c r="L122" s="1940" t="s">
        <v>849</v>
      </c>
      <c r="M122" s="1941" t="s">
        <v>68</v>
      </c>
      <c r="N122" s="1748">
        <v>30</v>
      </c>
      <c r="O122" s="1748">
        <v>35</v>
      </c>
      <c r="P122" s="1878">
        <v>35</v>
      </c>
    </row>
    <row r="123" spans="1:16" ht="27.6" x14ac:dyDescent="0.25">
      <c r="A123" s="2150"/>
      <c r="B123" s="2123"/>
      <c r="C123" s="2601"/>
      <c r="D123" s="2601"/>
      <c r="E123" s="2190"/>
      <c r="F123" s="2585"/>
      <c r="G123" s="2588"/>
      <c r="H123" s="1882"/>
      <c r="I123" s="1869"/>
      <c r="J123" s="1870"/>
      <c r="K123" s="1871"/>
      <c r="L123" s="1939" t="s">
        <v>836</v>
      </c>
      <c r="M123" s="2005" t="s">
        <v>68</v>
      </c>
      <c r="N123" s="1748">
        <v>1</v>
      </c>
      <c r="O123" s="1748">
        <v>1</v>
      </c>
      <c r="P123" s="1878">
        <v>1</v>
      </c>
    </row>
    <row r="124" spans="1:16" ht="13.8" x14ac:dyDescent="0.25">
      <c r="A124" s="2150"/>
      <c r="B124" s="2123"/>
      <c r="C124" s="2601"/>
      <c r="D124" s="2601"/>
      <c r="E124" s="2190"/>
      <c r="F124" s="2585"/>
      <c r="G124" s="2588"/>
      <c r="H124" s="2594"/>
      <c r="I124" s="2596"/>
      <c r="J124" s="2598"/>
      <c r="K124" s="2596"/>
      <c r="L124" s="1939" t="s">
        <v>828</v>
      </c>
      <c r="M124" s="2005" t="s">
        <v>68</v>
      </c>
      <c r="N124" s="1748">
        <v>2</v>
      </c>
      <c r="O124" s="1748">
        <v>3</v>
      </c>
      <c r="P124" s="1878">
        <v>3</v>
      </c>
    </row>
    <row r="125" spans="1:16" ht="27.6" x14ac:dyDescent="0.25">
      <c r="A125" s="2150"/>
      <c r="B125" s="2123"/>
      <c r="C125" s="2601"/>
      <c r="D125" s="2601"/>
      <c r="E125" s="2190"/>
      <c r="F125" s="2585"/>
      <c r="G125" s="2588"/>
      <c r="H125" s="2595"/>
      <c r="I125" s="2597"/>
      <c r="J125" s="2599"/>
      <c r="K125" s="2597"/>
      <c r="L125" s="1904" t="s">
        <v>809</v>
      </c>
      <c r="M125" s="2006" t="s">
        <v>70</v>
      </c>
      <c r="N125" s="1748">
        <v>40</v>
      </c>
      <c r="O125" s="1748">
        <v>45</v>
      </c>
      <c r="P125" s="1878">
        <v>45</v>
      </c>
    </row>
    <row r="126" spans="1:16" ht="27.6" x14ac:dyDescent="0.25">
      <c r="A126" s="2150"/>
      <c r="B126" s="2123"/>
      <c r="C126" s="2601"/>
      <c r="D126" s="2601"/>
      <c r="E126" s="2190"/>
      <c r="F126" s="2585"/>
      <c r="G126" s="2588"/>
      <c r="H126" s="1882"/>
      <c r="I126" s="1885"/>
      <c r="J126" s="1886"/>
      <c r="K126" s="1887"/>
      <c r="L126" s="1940" t="s">
        <v>810</v>
      </c>
      <c r="M126" s="1941" t="s">
        <v>811</v>
      </c>
      <c r="N126" s="1711" t="s">
        <v>787</v>
      </c>
      <c r="O126" s="1711" t="s">
        <v>787</v>
      </c>
      <c r="P126" s="1925" t="s">
        <v>787</v>
      </c>
    </row>
    <row r="127" spans="1:16" ht="27.6" x14ac:dyDescent="0.25">
      <c r="A127" s="2150"/>
      <c r="B127" s="2123"/>
      <c r="C127" s="2601"/>
      <c r="D127" s="2601"/>
      <c r="E127" s="2190"/>
      <c r="F127" s="2604"/>
      <c r="G127" s="2593"/>
      <c r="H127" s="1882"/>
      <c r="I127" s="1885"/>
      <c r="J127" s="1886"/>
      <c r="K127" s="1887"/>
      <c r="L127" s="1831" t="s">
        <v>812</v>
      </c>
      <c r="M127" s="1939" t="s">
        <v>813</v>
      </c>
      <c r="N127" s="1711" t="s">
        <v>787</v>
      </c>
      <c r="O127" s="1711" t="s">
        <v>787</v>
      </c>
      <c r="P127" s="1925" t="s">
        <v>787</v>
      </c>
    </row>
    <row r="128" spans="1:16" ht="14.4" thickBot="1" x14ac:dyDescent="0.3">
      <c r="A128" s="2151"/>
      <c r="B128" s="2225"/>
      <c r="C128" s="2602"/>
      <c r="D128" s="2602"/>
      <c r="E128" s="2191"/>
      <c r="F128" s="1951"/>
      <c r="G128" s="1942"/>
      <c r="H128" s="1855" t="s">
        <v>7</v>
      </c>
      <c r="I128" s="1856">
        <f>SUM(I117:I121)</f>
        <v>2009.7</v>
      </c>
      <c r="J128" s="1856">
        <f t="shared" ref="J128:K128" si="8">SUM(J117:J120)</f>
        <v>2072</v>
      </c>
      <c r="K128" s="1856">
        <f t="shared" si="8"/>
        <v>2175</v>
      </c>
      <c r="L128" s="1767"/>
      <c r="M128" s="1767"/>
      <c r="N128" s="1864"/>
      <c r="O128" s="1864"/>
      <c r="P128" s="38"/>
    </row>
    <row r="129" spans="1:16" ht="14.4" thickBot="1" x14ac:dyDescent="0.3">
      <c r="A129" s="28" t="s">
        <v>6</v>
      </c>
      <c r="B129" s="1974" t="s">
        <v>8</v>
      </c>
      <c r="C129" s="2232" t="s">
        <v>31</v>
      </c>
      <c r="D129" s="2232"/>
      <c r="E129" s="2232"/>
      <c r="F129" s="2232"/>
      <c r="G129" s="2233"/>
      <c r="H129" s="2007" t="s">
        <v>7</v>
      </c>
      <c r="I129" s="2008">
        <f>SUM(I94+I96+I106+I116+I128)</f>
        <v>3289.8</v>
      </c>
      <c r="J129" s="2008">
        <f>SUM(J94+J96+J106+J116+J128)</f>
        <v>3387</v>
      </c>
      <c r="K129" s="2008">
        <f>SUM(K94+K96+K106+K116+K128)</f>
        <v>3560</v>
      </c>
      <c r="L129" s="2590"/>
      <c r="M129" s="2591"/>
      <c r="N129" s="2591"/>
      <c r="O129" s="2591"/>
      <c r="P129" s="2592"/>
    </row>
    <row r="130" spans="1:16" ht="14.4" thickBot="1" x14ac:dyDescent="0.3">
      <c r="A130" s="28" t="s">
        <v>6</v>
      </c>
      <c r="B130" s="1974" t="s">
        <v>49</v>
      </c>
      <c r="C130" s="2009" t="s">
        <v>873</v>
      </c>
      <c r="D130" s="1976"/>
      <c r="E130" s="1977"/>
      <c r="F130" s="1977"/>
      <c r="G130" s="1977"/>
      <c r="H130" s="1977"/>
      <c r="I130" s="1977"/>
      <c r="J130" s="1977"/>
      <c r="K130" s="1977"/>
      <c r="L130" s="1977"/>
      <c r="M130" s="1977"/>
      <c r="N130" s="1977"/>
      <c r="O130" s="1977"/>
      <c r="P130" s="2010"/>
    </row>
    <row r="131" spans="1:16" ht="52.8" customHeight="1" thickBot="1" x14ac:dyDescent="0.3">
      <c r="A131" s="1704"/>
      <c r="B131" s="1709"/>
      <c r="C131" s="2011"/>
      <c r="D131" s="1980"/>
      <c r="E131" s="1981"/>
      <c r="F131" s="1981"/>
      <c r="G131" s="1981"/>
      <c r="H131" s="1981"/>
      <c r="I131" s="1981"/>
      <c r="J131" s="1981"/>
      <c r="K131" s="1982"/>
      <c r="L131" s="1844" t="s">
        <v>874</v>
      </c>
      <c r="M131" s="1007" t="s">
        <v>786</v>
      </c>
      <c r="N131" s="1007" t="s">
        <v>787</v>
      </c>
      <c r="O131" s="1007" t="s">
        <v>787</v>
      </c>
      <c r="P131" s="1008" t="s">
        <v>787</v>
      </c>
    </row>
    <row r="132" spans="1:16" ht="41.4" x14ac:dyDescent="0.25">
      <c r="A132" s="2094" t="s">
        <v>6</v>
      </c>
      <c r="B132" s="2096" t="s">
        <v>49</v>
      </c>
      <c r="C132" s="2098" t="s">
        <v>6</v>
      </c>
      <c r="D132" s="94"/>
      <c r="E132" s="2189" t="s">
        <v>875</v>
      </c>
      <c r="F132" s="2584" t="s">
        <v>62</v>
      </c>
      <c r="G132" s="2587" t="s">
        <v>789</v>
      </c>
      <c r="H132" s="1605" t="s">
        <v>48</v>
      </c>
      <c r="I132" s="1611"/>
      <c r="J132" s="1848"/>
      <c r="K132" s="1849"/>
      <c r="L132" s="1795" t="s">
        <v>876</v>
      </c>
      <c r="M132" s="1860" t="s">
        <v>68</v>
      </c>
      <c r="N132" s="1693"/>
      <c r="O132" s="1693">
        <v>1</v>
      </c>
      <c r="P132" s="1876"/>
    </row>
    <row r="133" spans="1:16" ht="41.4" x14ac:dyDescent="0.25">
      <c r="A133" s="2122"/>
      <c r="B133" s="2123"/>
      <c r="C133" s="2124"/>
      <c r="D133" s="95"/>
      <c r="E133" s="2190"/>
      <c r="F133" s="2585"/>
      <c r="G133" s="2588"/>
      <c r="H133" s="1868" t="s">
        <v>56</v>
      </c>
      <c r="I133" s="1885"/>
      <c r="J133" s="1886"/>
      <c r="K133" s="1871"/>
      <c r="L133" s="2012" t="s">
        <v>877</v>
      </c>
      <c r="M133" s="1851" t="s">
        <v>68</v>
      </c>
      <c r="N133" s="1711"/>
      <c r="O133" s="1711"/>
      <c r="P133" s="1925">
        <v>1</v>
      </c>
    </row>
    <row r="134" spans="1:16" ht="23.4" customHeight="1" thickBot="1" x14ac:dyDescent="0.3">
      <c r="A134" s="2095"/>
      <c r="B134" s="2097"/>
      <c r="C134" s="2252"/>
      <c r="D134" s="1684"/>
      <c r="E134" s="2191"/>
      <c r="F134" s="2586"/>
      <c r="G134" s="2589"/>
      <c r="H134" s="1911" t="s">
        <v>7</v>
      </c>
      <c r="I134" s="1912"/>
      <c r="J134" s="1912"/>
      <c r="K134" s="1912"/>
      <c r="L134" s="1751"/>
      <c r="M134" s="2013"/>
      <c r="N134" s="161"/>
      <c r="O134" s="161"/>
      <c r="P134" s="1858"/>
    </row>
    <row r="135" spans="1:16" ht="13.8" x14ac:dyDescent="0.25">
      <c r="A135" s="2094" t="s">
        <v>6</v>
      </c>
      <c r="B135" s="2096" t="s">
        <v>49</v>
      </c>
      <c r="C135" s="2098" t="s">
        <v>8</v>
      </c>
      <c r="D135" s="94"/>
      <c r="E135" s="2100" t="s">
        <v>878</v>
      </c>
      <c r="F135" s="2584" t="s">
        <v>62</v>
      </c>
      <c r="G135" s="2587" t="s">
        <v>789</v>
      </c>
      <c r="H135" s="1605" t="s">
        <v>48</v>
      </c>
      <c r="I135" s="1611">
        <v>10</v>
      </c>
      <c r="J135" s="1848">
        <v>11</v>
      </c>
      <c r="K135" s="1849">
        <v>12</v>
      </c>
      <c r="L135" s="2582" t="s">
        <v>879</v>
      </c>
      <c r="M135" s="1860" t="s">
        <v>68</v>
      </c>
      <c r="N135" s="1693">
        <v>5</v>
      </c>
      <c r="O135" s="1693">
        <v>4</v>
      </c>
      <c r="P135" s="1876">
        <v>4</v>
      </c>
    </row>
    <row r="136" spans="1:16" ht="39.6" customHeight="1" thickBot="1" x14ac:dyDescent="0.3">
      <c r="A136" s="2095"/>
      <c r="B136" s="2097"/>
      <c r="C136" s="2252"/>
      <c r="D136" s="1684"/>
      <c r="E136" s="2101"/>
      <c r="F136" s="2586"/>
      <c r="G136" s="2589"/>
      <c r="H136" s="1911" t="s">
        <v>7</v>
      </c>
      <c r="I136" s="1912">
        <f>I135*1</f>
        <v>10</v>
      </c>
      <c r="J136" s="1912">
        <f t="shared" ref="J136:K136" si="9">J135*1</f>
        <v>11</v>
      </c>
      <c r="K136" s="1912">
        <f t="shared" si="9"/>
        <v>12</v>
      </c>
      <c r="L136" s="2583"/>
      <c r="M136" s="1857"/>
      <c r="N136" s="161"/>
      <c r="O136" s="161"/>
      <c r="P136" s="1858"/>
    </row>
    <row r="137" spans="1:16" ht="23.4" customHeight="1" x14ac:dyDescent="0.25">
      <c r="A137" s="2094" t="s">
        <v>6</v>
      </c>
      <c r="B137" s="2096" t="s">
        <v>49</v>
      </c>
      <c r="C137" s="2098" t="s">
        <v>49</v>
      </c>
      <c r="D137" s="94"/>
      <c r="E137" s="2189" t="s">
        <v>880</v>
      </c>
      <c r="F137" s="2584" t="s">
        <v>62</v>
      </c>
      <c r="G137" s="2587" t="s">
        <v>789</v>
      </c>
      <c r="H137" s="1605" t="s">
        <v>48</v>
      </c>
      <c r="I137" s="1611">
        <v>20</v>
      </c>
      <c r="J137" s="1848"/>
      <c r="K137" s="1849"/>
      <c r="L137" s="1795" t="s">
        <v>881</v>
      </c>
      <c r="M137" s="1851" t="s">
        <v>68</v>
      </c>
      <c r="N137" s="1693">
        <v>1</v>
      </c>
      <c r="O137" s="1693"/>
      <c r="P137" s="1876"/>
    </row>
    <row r="138" spans="1:16" ht="41.4" x14ac:dyDescent="0.25">
      <c r="A138" s="2122"/>
      <c r="B138" s="2123"/>
      <c r="C138" s="2124"/>
      <c r="D138" s="95"/>
      <c r="E138" s="2190"/>
      <c r="F138" s="2585"/>
      <c r="G138" s="2588"/>
      <c r="H138" s="1868"/>
      <c r="I138" s="1885"/>
      <c r="J138" s="1886"/>
      <c r="K138" s="1887"/>
      <c r="L138" s="2014" t="s">
        <v>882</v>
      </c>
      <c r="M138" s="1851" t="s">
        <v>68</v>
      </c>
      <c r="N138" s="1711"/>
      <c r="O138" s="1711">
        <v>1</v>
      </c>
      <c r="P138" s="1925"/>
    </row>
    <row r="139" spans="1:16" ht="27.6" x14ac:dyDescent="0.25">
      <c r="A139" s="2122"/>
      <c r="B139" s="2123"/>
      <c r="C139" s="2124"/>
      <c r="D139" s="95"/>
      <c r="E139" s="2190"/>
      <c r="F139" s="2585"/>
      <c r="G139" s="2588"/>
      <c r="H139" s="1868"/>
      <c r="I139" s="1885"/>
      <c r="J139" s="1886"/>
      <c r="K139" s="1887"/>
      <c r="L139" s="2015" t="s">
        <v>883</v>
      </c>
      <c r="M139" s="2016" t="s">
        <v>68</v>
      </c>
      <c r="N139" s="93">
        <v>1</v>
      </c>
      <c r="O139" s="1890"/>
      <c r="P139" s="2017"/>
    </row>
    <row r="140" spans="1:16" ht="14.4" thickBot="1" x14ac:dyDescent="0.3">
      <c r="A140" s="2095"/>
      <c r="B140" s="2097"/>
      <c r="C140" s="2252"/>
      <c r="D140" s="1684"/>
      <c r="E140" s="2191"/>
      <c r="F140" s="2586"/>
      <c r="G140" s="2589"/>
      <c r="H140" s="1911" t="s">
        <v>7</v>
      </c>
      <c r="I140" s="1912">
        <f>SUM(I137:I139)</f>
        <v>20</v>
      </c>
      <c r="J140" s="1912">
        <f>SUM(J137:J139)</f>
        <v>0</v>
      </c>
      <c r="K140" s="1912">
        <f>SUM(K137:K139)</f>
        <v>0</v>
      </c>
      <c r="L140" s="1993"/>
      <c r="M140" s="1863"/>
      <c r="N140" s="1864"/>
      <c r="O140" s="1864"/>
      <c r="P140" s="38"/>
    </row>
    <row r="141" spans="1:16" ht="14.4" thickBot="1" x14ac:dyDescent="0.3">
      <c r="A141" s="121" t="s">
        <v>6</v>
      </c>
      <c r="B141" s="30" t="s">
        <v>8</v>
      </c>
      <c r="C141" s="2181" t="s">
        <v>31</v>
      </c>
      <c r="D141" s="2181"/>
      <c r="E141" s="2181"/>
      <c r="F141" s="2181"/>
      <c r="G141" s="2182"/>
      <c r="H141" s="31" t="s">
        <v>7</v>
      </c>
      <c r="I141" s="32">
        <f>SUM(I134+I136+I140)</f>
        <v>30</v>
      </c>
      <c r="J141" s="32">
        <f>SUM(J134+J136+J140)</f>
        <v>11</v>
      </c>
      <c r="K141" s="32">
        <f>SUM(K134+K136+K140)</f>
        <v>12</v>
      </c>
      <c r="L141" s="33"/>
      <c r="M141" s="33"/>
      <c r="N141" s="33"/>
      <c r="O141" s="33"/>
      <c r="P141" s="34"/>
    </row>
    <row r="142" spans="1:16" ht="14.4" thickBot="1" x14ac:dyDescent="0.3">
      <c r="A142" s="121" t="s">
        <v>6</v>
      </c>
      <c r="B142" s="30"/>
      <c r="C142" s="2186" t="s">
        <v>51</v>
      </c>
      <c r="D142" s="2186"/>
      <c r="E142" s="2186"/>
      <c r="F142" s="2186"/>
      <c r="G142" s="2187"/>
      <c r="H142" s="97" t="s">
        <v>7</v>
      </c>
      <c r="I142" s="98">
        <f>I88+I129+I141</f>
        <v>8161.5</v>
      </c>
      <c r="J142" s="98">
        <f>J88+J129+J141</f>
        <v>8381.2999999999993</v>
      </c>
      <c r="K142" s="98">
        <f>K88+K129+K141</f>
        <v>8807.5</v>
      </c>
      <c r="L142" s="882"/>
      <c r="M142" s="882"/>
      <c r="N142" s="882"/>
      <c r="O142" s="882"/>
      <c r="P142" s="883"/>
    </row>
    <row r="143" spans="1:16" ht="14.4" thickBot="1" x14ac:dyDescent="0.3">
      <c r="A143" s="121"/>
      <c r="B143" s="30"/>
      <c r="C143" s="2186" t="s">
        <v>77</v>
      </c>
      <c r="D143" s="2186"/>
      <c r="E143" s="2186"/>
      <c r="F143" s="2186"/>
      <c r="G143" s="2187"/>
      <c r="H143" s="97" t="s">
        <v>7</v>
      </c>
      <c r="I143" s="98">
        <f>I144-I25-I35-I46-I56-I68-I80-I101-I111-I121</f>
        <v>8013.8</v>
      </c>
      <c r="J143" s="98">
        <f t="shared" ref="J143:K143" si="10">J144-J25-J35-J46-J56-J68-J80-J101-J111-J121</f>
        <v>8381.2999999999993</v>
      </c>
      <c r="K143" s="98">
        <f t="shared" si="10"/>
        <v>8807.5</v>
      </c>
      <c r="L143" s="882"/>
      <c r="M143" s="882"/>
      <c r="N143" s="882"/>
      <c r="O143" s="882"/>
      <c r="P143" s="883"/>
    </row>
    <row r="144" spans="1:16" ht="14.4" thickBot="1" x14ac:dyDescent="0.3">
      <c r="A144" s="2178" t="s">
        <v>9</v>
      </c>
      <c r="B144" s="2179"/>
      <c r="C144" s="2179"/>
      <c r="D144" s="2179"/>
      <c r="E144" s="2179"/>
      <c r="F144" s="2179"/>
      <c r="G144" s="2179"/>
      <c r="H144" s="2180"/>
      <c r="I144" s="36">
        <f>I142*1</f>
        <v>8161.5</v>
      </c>
      <c r="J144" s="36">
        <f t="shared" ref="J144:K144" si="11">J142*1</f>
        <v>8381.2999999999993</v>
      </c>
      <c r="K144" s="36">
        <f t="shared" si="11"/>
        <v>8807.5</v>
      </c>
      <c r="L144" s="2195"/>
      <c r="M144" s="2196"/>
      <c r="N144" s="2196"/>
      <c r="O144" s="2196"/>
      <c r="P144" s="2197"/>
    </row>
    <row r="145" spans="1:16" ht="13.8" x14ac:dyDescent="0.25">
      <c r="A145" s="141" t="s">
        <v>300</v>
      </c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797"/>
      <c r="N145" s="1798"/>
      <c r="O145" s="1798"/>
      <c r="P145" s="1798"/>
    </row>
    <row r="146" spans="1:16" ht="13.8" x14ac:dyDescent="0.25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797"/>
      <c r="N146" s="1798"/>
      <c r="O146" s="1798"/>
      <c r="P146" s="1798"/>
    </row>
    <row r="147" spans="1:16" ht="13.8" x14ac:dyDescent="0.25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797"/>
      <c r="N147" s="1798"/>
      <c r="O147" s="1798"/>
      <c r="P147" s="1798"/>
    </row>
    <row r="148" spans="1:16" ht="13.8" x14ac:dyDescent="0.25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797"/>
      <c r="N148" s="1798"/>
      <c r="O148" s="1798"/>
      <c r="P148" s="1798"/>
    </row>
    <row r="149" spans="1:16" ht="14.4" thickBot="1" x14ac:dyDescent="0.3">
      <c r="A149" s="126"/>
      <c r="B149" s="126"/>
      <c r="C149" s="126"/>
      <c r="D149" s="126"/>
      <c r="E149" s="2177" t="s">
        <v>10</v>
      </c>
      <c r="F149" s="2177"/>
      <c r="G149" s="2177"/>
      <c r="H149" s="2177"/>
      <c r="I149" s="2177"/>
      <c r="J149" s="2177"/>
      <c r="K149" s="2177"/>
      <c r="L149" s="139"/>
      <c r="M149" s="1799"/>
      <c r="N149" s="128"/>
      <c r="O149" s="128"/>
      <c r="P149" s="128"/>
    </row>
    <row r="150" spans="1:16" ht="46.2" thickBot="1" x14ac:dyDescent="0.3">
      <c r="A150" s="126"/>
      <c r="B150" s="126"/>
      <c r="C150" s="126"/>
      <c r="D150" s="126"/>
      <c r="E150" s="138"/>
      <c r="F150" s="137"/>
      <c r="G150" s="137"/>
      <c r="H150" s="1899"/>
      <c r="I150" s="905" t="s">
        <v>536</v>
      </c>
      <c r="J150" s="906" t="s">
        <v>76</v>
      </c>
      <c r="K150" s="905" t="s">
        <v>537</v>
      </c>
      <c r="L150" s="126"/>
      <c r="M150" s="128"/>
      <c r="N150" s="128"/>
      <c r="O150" s="128"/>
      <c r="P150" s="128"/>
    </row>
    <row r="151" spans="1:16" ht="14.4" thickBot="1" x14ac:dyDescent="0.3">
      <c r="A151" s="126"/>
      <c r="B151" s="126"/>
      <c r="C151" s="126"/>
      <c r="D151" s="126"/>
      <c r="E151" s="2183" t="s">
        <v>33</v>
      </c>
      <c r="F151" s="2184"/>
      <c r="G151" s="2184"/>
      <c r="H151" s="2185"/>
      <c r="I151" s="2018">
        <f>SUM(I152:I163)</f>
        <v>8161.5</v>
      </c>
      <c r="J151" s="2019">
        <f>SUM(J152:J163)</f>
        <v>8381.2999999999993</v>
      </c>
      <c r="K151" s="2018">
        <f>SUM(K152:K163)</f>
        <v>8807.5</v>
      </c>
      <c r="L151" s="133"/>
      <c r="M151" s="128"/>
      <c r="N151" s="128"/>
      <c r="O151" s="128"/>
      <c r="P151" s="128"/>
    </row>
    <row r="152" spans="1:16" ht="13.8" x14ac:dyDescent="0.25">
      <c r="A152" s="126"/>
      <c r="B152" s="126"/>
      <c r="C152" s="126"/>
      <c r="D152" s="126"/>
      <c r="E152" s="2168" t="s">
        <v>225</v>
      </c>
      <c r="F152" s="2169"/>
      <c r="G152" s="2169"/>
      <c r="H152" s="2170"/>
      <c r="I152" s="2072">
        <v>7575.2</v>
      </c>
      <c r="J152" s="2020">
        <f>J13+J15+J17+J21+J31+J42+J52+J64+J76+J91+J97+J107+J117+J132+J135+J137</f>
        <v>7925.3</v>
      </c>
      <c r="K152" s="213">
        <f>K13+K15+K17+K21+K31+K42+K52+K64+K76+K91+K97+K107+K117+K132+K135+K137</f>
        <v>8324</v>
      </c>
      <c r="L152" s="2021"/>
      <c r="M152" s="1807"/>
      <c r="N152" s="128"/>
      <c r="O152" s="128"/>
      <c r="P152" s="128"/>
    </row>
    <row r="153" spans="1:16" ht="29.4" customHeight="1" x14ac:dyDescent="0.25">
      <c r="A153" s="126"/>
      <c r="B153" s="126"/>
      <c r="C153" s="126"/>
      <c r="D153" s="126"/>
      <c r="E153" s="2168" t="s">
        <v>626</v>
      </c>
      <c r="F153" s="2169"/>
      <c r="G153" s="2169"/>
      <c r="H153" s="2170"/>
      <c r="I153" s="664"/>
      <c r="J153" s="663"/>
      <c r="K153" s="664"/>
      <c r="L153" s="2021"/>
      <c r="M153" s="1807"/>
      <c r="N153" s="128"/>
      <c r="O153" s="128"/>
      <c r="P153" s="128"/>
    </row>
    <row r="154" spans="1:16" ht="13.8" x14ac:dyDescent="0.25">
      <c r="A154" s="126"/>
      <c r="B154" s="126"/>
      <c r="C154" s="126"/>
      <c r="D154" s="126"/>
      <c r="E154" s="2168" t="s">
        <v>224</v>
      </c>
      <c r="F154" s="2169"/>
      <c r="G154" s="2169"/>
      <c r="H154" s="2170"/>
      <c r="I154" s="211">
        <v>400.3</v>
      </c>
      <c r="J154" s="212">
        <f>J23+J33+J44+J54+J66+J78+J99+J109+J119</f>
        <v>421</v>
      </c>
      <c r="K154" s="211">
        <f>K23+K33+K44+K54+K66+K78+K99+K109+K119</f>
        <v>446.5</v>
      </c>
      <c r="L154" s="126"/>
      <c r="M154" s="128"/>
      <c r="N154" s="128"/>
      <c r="O154" s="128"/>
      <c r="P154" s="128"/>
    </row>
    <row r="155" spans="1:16" ht="13.8" x14ac:dyDescent="0.25">
      <c r="A155" s="128"/>
      <c r="B155" s="126"/>
      <c r="C155" s="126"/>
      <c r="D155" s="126"/>
      <c r="E155" s="2168" t="s">
        <v>223</v>
      </c>
      <c r="F155" s="2169"/>
      <c r="G155" s="2169"/>
      <c r="H155" s="2170"/>
      <c r="I155" s="211">
        <v>33</v>
      </c>
      <c r="J155" s="212">
        <f>J22+J32+J43+J53+J65+J77+J98+J108+J118+J133</f>
        <v>35</v>
      </c>
      <c r="K155" s="211">
        <f>K22+K32+K43+K53+K65+K77+K98+K108+K118+K133</f>
        <v>37</v>
      </c>
      <c r="L155" s="128"/>
      <c r="M155" s="128"/>
      <c r="N155" s="128"/>
      <c r="O155" s="128"/>
      <c r="P155" s="128"/>
    </row>
    <row r="156" spans="1:16" ht="13.8" x14ac:dyDescent="0.25">
      <c r="A156" s="128"/>
      <c r="B156" s="126"/>
      <c r="C156" s="126"/>
      <c r="D156" s="126"/>
      <c r="E156" s="2168" t="s">
        <v>222</v>
      </c>
      <c r="F156" s="2169"/>
      <c r="G156" s="2169"/>
      <c r="H156" s="2170"/>
      <c r="I156" s="2022"/>
      <c r="J156" s="2023"/>
      <c r="K156" s="2022"/>
      <c r="L156" s="128"/>
      <c r="M156" s="128"/>
      <c r="N156" s="128"/>
      <c r="O156" s="128"/>
      <c r="P156" s="128"/>
    </row>
    <row r="157" spans="1:16" ht="13.8" x14ac:dyDescent="0.25">
      <c r="A157" s="128"/>
      <c r="B157" s="126"/>
      <c r="C157" s="126"/>
      <c r="D157" s="126"/>
      <c r="E157" s="2171" t="s">
        <v>221</v>
      </c>
      <c r="F157" s="2172"/>
      <c r="G157" s="2172"/>
      <c r="H157" s="2173"/>
      <c r="I157" s="2024"/>
      <c r="J157" s="2025"/>
      <c r="K157" s="2026"/>
      <c r="L157" s="128"/>
      <c r="M157" s="128"/>
      <c r="N157" s="128"/>
      <c r="O157" s="128"/>
      <c r="P157" s="128"/>
    </row>
    <row r="158" spans="1:16" ht="13.8" x14ac:dyDescent="0.25">
      <c r="A158" s="128"/>
      <c r="B158" s="126"/>
      <c r="C158" s="126"/>
      <c r="D158" s="126"/>
      <c r="E158" s="2027" t="s">
        <v>220</v>
      </c>
      <c r="F158" s="2028"/>
      <c r="G158" s="2028"/>
      <c r="H158" s="2029"/>
      <c r="I158" s="2022"/>
      <c r="J158" s="2023"/>
      <c r="K158" s="2022"/>
      <c r="L158" s="128"/>
      <c r="M158" s="128"/>
      <c r="N158" s="128"/>
      <c r="O158" s="128"/>
      <c r="P158" s="128"/>
    </row>
    <row r="159" spans="1:16" ht="13.8" x14ac:dyDescent="0.25">
      <c r="A159" s="128"/>
      <c r="B159" s="126"/>
      <c r="C159" s="126"/>
      <c r="D159" s="126"/>
      <c r="E159" s="2168" t="s">
        <v>219</v>
      </c>
      <c r="F159" s="2169"/>
      <c r="G159" s="2169"/>
      <c r="H159" s="2170"/>
      <c r="I159" s="2022"/>
      <c r="J159" s="2023"/>
      <c r="K159" s="2022"/>
      <c r="L159" s="128"/>
      <c r="M159" s="128"/>
      <c r="N159" s="1816"/>
      <c r="O159" s="1816"/>
      <c r="P159" s="1816"/>
    </row>
    <row r="160" spans="1:16" ht="13.8" x14ac:dyDescent="0.25">
      <c r="A160" s="128"/>
      <c r="B160" s="126"/>
      <c r="C160" s="126"/>
      <c r="D160" s="126"/>
      <c r="E160" s="2168" t="s">
        <v>218</v>
      </c>
      <c r="F160" s="2169"/>
      <c r="G160" s="2169"/>
      <c r="H160" s="2170"/>
      <c r="I160" s="2030"/>
      <c r="J160" s="2031"/>
      <c r="K160" s="2030"/>
      <c r="L160" s="128"/>
      <c r="M160" s="128"/>
      <c r="N160" s="128"/>
      <c r="O160" s="128"/>
      <c r="P160" s="128"/>
    </row>
    <row r="161" spans="1:16" ht="13.8" x14ac:dyDescent="0.25">
      <c r="A161" s="128"/>
      <c r="B161" s="126"/>
      <c r="C161" s="126"/>
      <c r="D161" s="126"/>
      <c r="E161" s="2168" t="s">
        <v>217</v>
      </c>
      <c r="F161" s="2169"/>
      <c r="G161" s="2169"/>
      <c r="H161" s="2170"/>
      <c r="I161" s="2030"/>
      <c r="J161" s="2031"/>
      <c r="K161" s="2030"/>
      <c r="L161" s="128"/>
      <c r="M161" s="128"/>
      <c r="N161" s="128"/>
      <c r="O161" s="128"/>
      <c r="P161" s="128"/>
    </row>
    <row r="162" spans="1:16" ht="13.8" x14ac:dyDescent="0.25">
      <c r="A162" s="128"/>
      <c r="B162" s="126"/>
      <c r="C162" s="126"/>
      <c r="D162" s="126"/>
      <c r="E162" s="2168" t="s">
        <v>216</v>
      </c>
      <c r="F162" s="2169"/>
      <c r="G162" s="2169"/>
      <c r="H162" s="2170"/>
      <c r="I162" s="2037">
        <v>5.3</v>
      </c>
      <c r="J162" s="2031"/>
      <c r="K162" s="2030"/>
      <c r="L162" s="128"/>
      <c r="M162" s="128"/>
      <c r="N162" s="128"/>
      <c r="O162" s="128"/>
      <c r="P162" s="128"/>
    </row>
    <row r="163" spans="1:16" ht="13.8" x14ac:dyDescent="0.25">
      <c r="A163" s="1819"/>
      <c r="B163" s="2028"/>
      <c r="C163" s="2028"/>
      <c r="D163" s="2028"/>
      <c r="E163" s="2168" t="s">
        <v>215</v>
      </c>
      <c r="F163" s="2169"/>
      <c r="G163" s="2169"/>
      <c r="H163" s="2170"/>
      <c r="I163" s="211">
        <v>147.69999999999999</v>
      </c>
      <c r="J163" s="212"/>
      <c r="K163" s="211"/>
      <c r="L163" s="128"/>
      <c r="M163" s="128"/>
      <c r="N163" s="1819"/>
      <c r="O163" s="1819"/>
      <c r="P163" s="1819"/>
    </row>
    <row r="164" spans="1:16" ht="29.4" customHeight="1" thickBot="1" x14ac:dyDescent="0.3">
      <c r="A164" s="1819"/>
      <c r="B164" s="2028"/>
      <c r="C164" s="2028"/>
      <c r="D164" s="2028"/>
      <c r="E164" s="2168" t="s">
        <v>627</v>
      </c>
      <c r="F164" s="2169"/>
      <c r="G164" s="2169"/>
      <c r="H164" s="2170"/>
      <c r="I164" s="1488"/>
      <c r="J164" s="2042"/>
      <c r="K164" s="1488"/>
      <c r="L164" s="128"/>
      <c r="M164" s="128"/>
      <c r="N164" s="1819"/>
      <c r="O164" s="1819"/>
      <c r="P164" s="1819"/>
    </row>
    <row r="165" spans="1:16" ht="14.4" thickBot="1" x14ac:dyDescent="0.3">
      <c r="A165" s="1819"/>
      <c r="B165" s="2028"/>
      <c r="C165" s="2028"/>
      <c r="D165" s="2028"/>
      <c r="E165" s="2332" t="s">
        <v>34</v>
      </c>
      <c r="F165" s="2333"/>
      <c r="G165" s="2333"/>
      <c r="H165" s="2333"/>
      <c r="I165" s="210"/>
      <c r="J165" s="1593"/>
      <c r="K165" s="210"/>
      <c r="L165" s="128"/>
      <c r="M165" s="128"/>
      <c r="N165" s="1819"/>
      <c r="O165" s="1819"/>
      <c r="P165" s="1819"/>
    </row>
    <row r="166" spans="1:16" ht="14.4" thickBot="1" x14ac:dyDescent="0.3">
      <c r="A166" s="1819"/>
      <c r="B166" s="2028"/>
      <c r="C166" s="2028"/>
      <c r="D166" s="2028"/>
      <c r="E166" s="2174" t="s">
        <v>884</v>
      </c>
      <c r="F166" s="2175"/>
      <c r="G166" s="2175"/>
      <c r="H166" s="2176"/>
      <c r="I166" s="2032"/>
      <c r="J166" s="2033"/>
      <c r="K166" s="2034"/>
      <c r="L166" s="1819"/>
      <c r="M166" s="1819"/>
      <c r="N166" s="1819"/>
      <c r="O166" s="1819"/>
      <c r="P166" s="1819"/>
    </row>
    <row r="167" spans="1:16" ht="14.4" thickBot="1" x14ac:dyDescent="0.3">
      <c r="A167" s="1819"/>
      <c r="B167" s="2028"/>
      <c r="C167" s="2028"/>
      <c r="D167" s="2028"/>
      <c r="E167" s="2579"/>
      <c r="F167" s="2580"/>
      <c r="G167" s="2580"/>
      <c r="H167" s="2581"/>
      <c r="I167" s="2035"/>
      <c r="J167" s="2035"/>
      <c r="K167" s="2036"/>
      <c r="L167" s="1819"/>
      <c r="M167" s="1819"/>
      <c r="N167" s="1819"/>
      <c r="O167" s="1819"/>
      <c r="P167" s="1819"/>
    </row>
  </sheetData>
  <mergeCells count="171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B8:K8"/>
    <mergeCell ref="A9:A10"/>
    <mergeCell ref="C11:L11"/>
    <mergeCell ref="A13:A14"/>
    <mergeCell ref="B13:B14"/>
    <mergeCell ref="C13:C14"/>
    <mergeCell ref="E13:E14"/>
    <mergeCell ref="F13:F14"/>
    <mergeCell ref="G13:G14"/>
    <mergeCell ref="A17:A20"/>
    <mergeCell ref="B17:B20"/>
    <mergeCell ref="C17:C20"/>
    <mergeCell ref="E17:E20"/>
    <mergeCell ref="F17:F20"/>
    <mergeCell ref="G17:G20"/>
    <mergeCell ref="A15:A16"/>
    <mergeCell ref="B15:B16"/>
    <mergeCell ref="C15:C16"/>
    <mergeCell ref="E15:E16"/>
    <mergeCell ref="F15:F16"/>
    <mergeCell ref="G15:G16"/>
    <mergeCell ref="G21:G30"/>
    <mergeCell ref="A31:A41"/>
    <mergeCell ref="B31:B41"/>
    <mergeCell ref="C31:C41"/>
    <mergeCell ref="D31:D41"/>
    <mergeCell ref="E31:E41"/>
    <mergeCell ref="F31:F41"/>
    <mergeCell ref="G31:G41"/>
    <mergeCell ref="A21:A30"/>
    <mergeCell ref="B21:B30"/>
    <mergeCell ref="C21:C30"/>
    <mergeCell ref="D21:D30"/>
    <mergeCell ref="E21:E30"/>
    <mergeCell ref="F21:F30"/>
    <mergeCell ref="G42:G51"/>
    <mergeCell ref="A52:A63"/>
    <mergeCell ref="B52:B63"/>
    <mergeCell ref="C52:C63"/>
    <mergeCell ref="D52:D63"/>
    <mergeCell ref="E52:E63"/>
    <mergeCell ref="F52:F62"/>
    <mergeCell ref="G52:G62"/>
    <mergeCell ref="A42:A51"/>
    <mergeCell ref="B42:B51"/>
    <mergeCell ref="C42:C51"/>
    <mergeCell ref="D42:D51"/>
    <mergeCell ref="E42:E51"/>
    <mergeCell ref="F42:F51"/>
    <mergeCell ref="J82:J83"/>
    <mergeCell ref="K82:K83"/>
    <mergeCell ref="E88:G88"/>
    <mergeCell ref="A91:A94"/>
    <mergeCell ref="B91:B94"/>
    <mergeCell ref="C91:C94"/>
    <mergeCell ref="E91:E94"/>
    <mergeCell ref="F91:F94"/>
    <mergeCell ref="G64:G74"/>
    <mergeCell ref="A76:A86"/>
    <mergeCell ref="B76:B86"/>
    <mergeCell ref="C76:C86"/>
    <mergeCell ref="D76:D86"/>
    <mergeCell ref="E76:E87"/>
    <mergeCell ref="F76:F86"/>
    <mergeCell ref="G76:G86"/>
    <mergeCell ref="A64:A74"/>
    <mergeCell ref="B64:B74"/>
    <mergeCell ref="C64:C74"/>
    <mergeCell ref="D64:D74"/>
    <mergeCell ref="E64:E75"/>
    <mergeCell ref="F64:F74"/>
    <mergeCell ref="G91:G94"/>
    <mergeCell ref="A95:A96"/>
    <mergeCell ref="B95:B96"/>
    <mergeCell ref="C95:C96"/>
    <mergeCell ref="E95:E96"/>
    <mergeCell ref="F95:F96"/>
    <mergeCell ref="G95:G96"/>
    <mergeCell ref="H82:H83"/>
    <mergeCell ref="I82:I83"/>
    <mergeCell ref="F107:F115"/>
    <mergeCell ref="G107:G115"/>
    <mergeCell ref="H114:H115"/>
    <mergeCell ref="I114:I115"/>
    <mergeCell ref="J114:J115"/>
    <mergeCell ref="K114:K115"/>
    <mergeCell ref="A98:A106"/>
    <mergeCell ref="A107:A116"/>
    <mergeCell ref="B107:B116"/>
    <mergeCell ref="C107:C116"/>
    <mergeCell ref="D107:D116"/>
    <mergeCell ref="E107:E116"/>
    <mergeCell ref="B97:B106"/>
    <mergeCell ref="C97:C106"/>
    <mergeCell ref="D97:D106"/>
    <mergeCell ref="E97:E106"/>
    <mergeCell ref="F97:F106"/>
    <mergeCell ref="G97:G106"/>
    <mergeCell ref="L129:P129"/>
    <mergeCell ref="A132:A134"/>
    <mergeCell ref="B132:B134"/>
    <mergeCell ref="C132:C134"/>
    <mergeCell ref="E132:E134"/>
    <mergeCell ref="F132:F134"/>
    <mergeCell ref="G132:G134"/>
    <mergeCell ref="G117:G127"/>
    <mergeCell ref="H124:H125"/>
    <mergeCell ref="I124:I125"/>
    <mergeCell ref="J124:J125"/>
    <mergeCell ref="K124:K125"/>
    <mergeCell ref="C129:G129"/>
    <mergeCell ref="A117:A128"/>
    <mergeCell ref="B117:B128"/>
    <mergeCell ref="C117:C128"/>
    <mergeCell ref="D117:D128"/>
    <mergeCell ref="E117:E128"/>
    <mergeCell ref="F117:F127"/>
    <mergeCell ref="L144:P144"/>
    <mergeCell ref="E149:K149"/>
    <mergeCell ref="L135:L136"/>
    <mergeCell ref="A137:A140"/>
    <mergeCell ref="B137:B140"/>
    <mergeCell ref="C137:C140"/>
    <mergeCell ref="E137:E140"/>
    <mergeCell ref="F137:F140"/>
    <mergeCell ref="G137:G140"/>
    <mergeCell ref="A135:A136"/>
    <mergeCell ref="B135:B136"/>
    <mergeCell ref="C135:C136"/>
    <mergeCell ref="E135:E136"/>
    <mergeCell ref="F135:F136"/>
    <mergeCell ref="G135:G136"/>
    <mergeCell ref="E151:H151"/>
    <mergeCell ref="E152:H152"/>
    <mergeCell ref="E154:H154"/>
    <mergeCell ref="E155:H155"/>
    <mergeCell ref="E156:H156"/>
    <mergeCell ref="E157:H157"/>
    <mergeCell ref="C141:G141"/>
    <mergeCell ref="C142:G142"/>
    <mergeCell ref="C143:G143"/>
    <mergeCell ref="A144:H144"/>
    <mergeCell ref="E166:H166"/>
    <mergeCell ref="E167:H167"/>
    <mergeCell ref="E153:H153"/>
    <mergeCell ref="E164:H164"/>
    <mergeCell ref="E159:H159"/>
    <mergeCell ref="E160:H160"/>
    <mergeCell ref="E161:H161"/>
    <mergeCell ref="E162:H162"/>
    <mergeCell ref="E163:H163"/>
    <mergeCell ref="E165:H165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6B52-AD31-4ECA-8C4E-6B933983D175}">
  <sheetPr>
    <pageSetUpPr fitToPage="1"/>
  </sheetPr>
  <dimension ref="A1:P58"/>
  <sheetViews>
    <sheetView workbookViewId="0">
      <selection activeCell="L1" sqref="L1:O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5546875" customWidth="1"/>
    <col min="16" max="16" width="8.44140625" customWidth="1"/>
  </cols>
  <sheetData>
    <row r="1" spans="1:16" ht="51.6" customHeight="1" x14ac:dyDescent="0.25">
      <c r="L1" s="2093" t="s">
        <v>621</v>
      </c>
      <c r="M1" s="2093"/>
      <c r="N1" s="2093"/>
      <c r="O1" s="2093"/>
      <c r="P1" s="209"/>
    </row>
    <row r="2" spans="1:16" ht="13.8" x14ac:dyDescent="0.25">
      <c r="A2" s="2255" t="s">
        <v>635</v>
      </c>
      <c r="B2" s="2255"/>
      <c r="C2" s="2255"/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589"/>
      <c r="P2" s="589"/>
    </row>
    <row r="3" spans="1:16" ht="13.8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16" ht="16.2" thickBot="1" x14ac:dyDescent="0.3">
      <c r="A4" s="662"/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15"/>
      <c r="M4" s="662"/>
      <c r="N4" s="16"/>
      <c r="O4" s="2624" t="s">
        <v>294</v>
      </c>
      <c r="P4" s="2624"/>
    </row>
    <row r="5" spans="1:16" ht="14.4" thickBot="1" x14ac:dyDescent="0.3">
      <c r="A5" s="2108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16" ht="13.8" x14ac:dyDescent="0.25">
      <c r="A6" s="2109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159" t="s">
        <v>38</v>
      </c>
      <c r="O6" s="2159"/>
      <c r="P6" s="2160"/>
    </row>
    <row r="7" spans="1:16" ht="132" customHeight="1" thickBot="1" x14ac:dyDescent="0.3">
      <c r="A7" s="2110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23" t="s">
        <v>525</v>
      </c>
      <c r="O7" s="23" t="s">
        <v>52</v>
      </c>
      <c r="P7" s="24" t="s">
        <v>526</v>
      </c>
    </row>
    <row r="8" spans="1:16" ht="16.2" thickBot="1" x14ac:dyDescent="0.35">
      <c r="A8" s="868" t="s">
        <v>6</v>
      </c>
      <c r="B8" s="216" t="s">
        <v>636</v>
      </c>
      <c r="C8" s="726"/>
      <c r="D8" s="18"/>
      <c r="E8" s="726"/>
      <c r="F8" s="18"/>
      <c r="G8" s="18"/>
      <c r="H8" s="18"/>
      <c r="I8" s="18"/>
      <c r="J8" s="726"/>
      <c r="K8" s="18"/>
      <c r="L8" s="1506"/>
      <c r="M8" s="43"/>
      <c r="N8" s="916"/>
      <c r="O8" s="917"/>
      <c r="P8" s="918"/>
    </row>
    <row r="9" spans="1:16" ht="27" thickBot="1" x14ac:dyDescent="0.3">
      <c r="A9" s="919"/>
      <c r="B9" s="658"/>
      <c r="C9" s="659"/>
      <c r="D9" s="659"/>
      <c r="E9" s="660"/>
      <c r="F9" s="659"/>
      <c r="G9" s="659"/>
      <c r="H9" s="659"/>
      <c r="I9" s="1529"/>
      <c r="J9" s="1529"/>
      <c r="K9" s="1530"/>
      <c r="L9" s="1531" t="s">
        <v>637</v>
      </c>
      <c r="M9" s="1009" t="s">
        <v>503</v>
      </c>
      <c r="N9" s="885">
        <v>17000</v>
      </c>
      <c r="O9" s="885">
        <v>17500</v>
      </c>
      <c r="P9" s="991">
        <v>18000</v>
      </c>
    </row>
    <row r="10" spans="1:16" ht="13.8" thickBot="1" x14ac:dyDescent="0.3">
      <c r="A10" s="623" t="s">
        <v>6</v>
      </c>
      <c r="B10" s="876" t="s">
        <v>6</v>
      </c>
      <c r="C10" s="1532" t="s">
        <v>631</v>
      </c>
      <c r="D10" s="41"/>
      <c r="E10" s="42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33"/>
    </row>
    <row r="11" spans="1:16" ht="13.8" thickBot="1" x14ac:dyDescent="0.3">
      <c r="A11" s="1526"/>
      <c r="B11" s="1534"/>
      <c r="C11" s="2625"/>
      <c r="D11" s="2626"/>
      <c r="E11" s="2626"/>
      <c r="F11" s="2626"/>
      <c r="G11" s="2626"/>
      <c r="H11" s="2626"/>
      <c r="I11" s="2626"/>
      <c r="J11" s="2626"/>
      <c r="K11" s="2626"/>
      <c r="L11" s="1535" t="s">
        <v>638</v>
      </c>
      <c r="M11" s="1536" t="s">
        <v>81</v>
      </c>
      <c r="N11" s="1508">
        <v>600</v>
      </c>
      <c r="O11" s="1508">
        <v>600</v>
      </c>
      <c r="P11" s="1499">
        <v>600</v>
      </c>
    </row>
    <row r="12" spans="1:16" ht="26.4" x14ac:dyDescent="0.25">
      <c r="A12" s="2627" t="s">
        <v>6</v>
      </c>
      <c r="B12" s="2480" t="s">
        <v>6</v>
      </c>
      <c r="C12" s="2628" t="s">
        <v>6</v>
      </c>
      <c r="D12" s="629"/>
      <c r="E12" s="2630" t="s">
        <v>639</v>
      </c>
      <c r="F12" s="2633" t="s">
        <v>640</v>
      </c>
      <c r="G12" s="2634" t="s">
        <v>641</v>
      </c>
      <c r="H12" s="901"/>
      <c r="I12" s="1537"/>
      <c r="J12" s="1538"/>
      <c r="K12" s="1539"/>
      <c r="L12" s="1540" t="s">
        <v>642</v>
      </c>
      <c r="M12" s="48" t="s">
        <v>204</v>
      </c>
      <c r="N12" s="40">
        <v>1</v>
      </c>
      <c r="O12" s="40">
        <v>1</v>
      </c>
      <c r="P12" s="1516">
        <v>1</v>
      </c>
    </row>
    <row r="13" spans="1:16" x14ac:dyDescent="0.25">
      <c r="A13" s="2288"/>
      <c r="B13" s="2291"/>
      <c r="C13" s="2628"/>
      <c r="D13" s="629"/>
      <c r="E13" s="2631"/>
      <c r="F13" s="2391"/>
      <c r="G13" s="2635"/>
      <c r="H13" s="901" t="s">
        <v>48</v>
      </c>
      <c r="I13" s="1537">
        <v>2985.6</v>
      </c>
      <c r="J13" s="1541">
        <v>3020</v>
      </c>
      <c r="K13" s="1542">
        <v>3171</v>
      </c>
      <c r="L13" s="17" t="s">
        <v>643</v>
      </c>
      <c r="M13" s="1543" t="s">
        <v>503</v>
      </c>
      <c r="N13" s="40">
        <v>1230</v>
      </c>
      <c r="O13" s="40">
        <v>1250</v>
      </c>
      <c r="P13" s="1516">
        <v>1270</v>
      </c>
    </row>
    <row r="14" spans="1:16" ht="26.4" x14ac:dyDescent="0.25">
      <c r="A14" s="2288"/>
      <c r="B14" s="2291"/>
      <c r="C14" s="2628"/>
      <c r="D14" s="629"/>
      <c r="E14" s="2631"/>
      <c r="F14" s="2391"/>
      <c r="G14" s="2635"/>
      <c r="H14" s="2052" t="s">
        <v>48</v>
      </c>
      <c r="I14" s="2053">
        <v>400</v>
      </c>
      <c r="J14" s="1538">
        <v>441</v>
      </c>
      <c r="K14" s="1539">
        <v>463</v>
      </c>
      <c r="L14" s="17" t="s">
        <v>644</v>
      </c>
      <c r="M14" s="1543" t="s">
        <v>503</v>
      </c>
      <c r="N14" s="40">
        <v>450</v>
      </c>
      <c r="O14" s="40">
        <v>470</v>
      </c>
      <c r="P14" s="1516">
        <v>490</v>
      </c>
    </row>
    <row r="15" spans="1:16" x14ac:dyDescent="0.25">
      <c r="A15" s="2288"/>
      <c r="B15" s="2291"/>
      <c r="C15" s="2628"/>
      <c r="D15" s="629"/>
      <c r="E15" s="2631"/>
      <c r="F15" s="2391"/>
      <c r="G15" s="2635"/>
      <c r="H15" s="630" t="s">
        <v>56</v>
      </c>
      <c r="I15" s="1544"/>
      <c r="J15" s="1545"/>
      <c r="K15" s="1546"/>
      <c r="L15" s="17" t="s">
        <v>645</v>
      </c>
      <c r="M15" s="46"/>
      <c r="N15" s="1515"/>
      <c r="O15" s="1515"/>
      <c r="P15" s="1547"/>
    </row>
    <row r="16" spans="1:16" ht="26.4" x14ac:dyDescent="0.25">
      <c r="A16" s="2288"/>
      <c r="B16" s="2291"/>
      <c r="C16" s="2628"/>
      <c r="D16" s="629"/>
      <c r="E16" s="2631"/>
      <c r="F16" s="2391"/>
      <c r="G16" s="2635"/>
      <c r="H16" s="630" t="s">
        <v>79</v>
      </c>
      <c r="I16" s="1544">
        <v>350</v>
      </c>
      <c r="J16" s="1548">
        <v>368</v>
      </c>
      <c r="K16" s="1549">
        <v>386</v>
      </c>
      <c r="L16" s="59" t="s">
        <v>646</v>
      </c>
      <c r="M16" s="47"/>
      <c r="N16" s="1515"/>
      <c r="O16" s="1515"/>
      <c r="P16" s="1547"/>
    </row>
    <row r="17" spans="1:16" x14ac:dyDescent="0.25">
      <c r="A17" s="2288"/>
      <c r="B17" s="2291"/>
      <c r="C17" s="2628"/>
      <c r="D17" s="629"/>
      <c r="E17" s="2631"/>
      <c r="F17" s="2391"/>
      <c r="G17" s="2635"/>
      <c r="H17" s="630" t="s">
        <v>57</v>
      </c>
      <c r="I17" s="1550">
        <v>56</v>
      </c>
      <c r="J17" s="1545"/>
      <c r="K17" s="1546"/>
      <c r="L17" s="1551"/>
      <c r="M17" s="1552"/>
      <c r="N17" s="1502"/>
      <c r="O17" s="1502"/>
      <c r="P17" s="1514"/>
    </row>
    <row r="18" spans="1:16" ht="13.8" thickBot="1" x14ac:dyDescent="0.3">
      <c r="A18" s="2289"/>
      <c r="B18" s="2292"/>
      <c r="C18" s="2629"/>
      <c r="D18" s="648"/>
      <c r="E18" s="2632"/>
      <c r="F18" s="2498"/>
      <c r="G18" s="2636"/>
      <c r="H18" s="634" t="s">
        <v>7</v>
      </c>
      <c r="I18" s="104">
        <f>SUM(I13:I17)</f>
        <v>3791.6</v>
      </c>
      <c r="J18" s="104">
        <f>SUM(J13:J16)</f>
        <v>3829</v>
      </c>
      <c r="K18" s="1553">
        <f>SUM(K13:K16)</f>
        <v>4020</v>
      </c>
      <c r="L18" s="1554"/>
      <c r="M18" s="1518"/>
      <c r="N18" s="1512"/>
      <c r="O18" s="1512"/>
      <c r="P18" s="703"/>
    </row>
    <row r="19" spans="1:16" x14ac:dyDescent="0.25">
      <c r="A19" s="2287" t="s">
        <v>6</v>
      </c>
      <c r="B19" s="2480" t="s">
        <v>6</v>
      </c>
      <c r="C19" s="2628" t="s">
        <v>8</v>
      </c>
      <c r="D19" s="629"/>
      <c r="E19" s="2630" t="s">
        <v>647</v>
      </c>
      <c r="F19" s="2644" t="s">
        <v>62</v>
      </c>
      <c r="G19" s="2642" t="s">
        <v>641</v>
      </c>
      <c r="H19" s="901" t="s">
        <v>48</v>
      </c>
      <c r="I19" s="900"/>
      <c r="J19" s="102"/>
      <c r="K19" s="921"/>
      <c r="L19" s="2637" t="s">
        <v>648</v>
      </c>
      <c r="M19" s="1555" t="s">
        <v>81</v>
      </c>
      <c r="N19" s="922" t="s">
        <v>69</v>
      </c>
      <c r="O19" s="922" t="s">
        <v>71</v>
      </c>
      <c r="P19" s="923" t="s">
        <v>71</v>
      </c>
    </row>
    <row r="20" spans="1:16" x14ac:dyDescent="0.25">
      <c r="A20" s="2288"/>
      <c r="B20" s="2291"/>
      <c r="C20" s="2628"/>
      <c r="D20" s="629"/>
      <c r="E20" s="2631"/>
      <c r="F20" s="2391"/>
      <c r="G20" s="2645"/>
      <c r="H20" s="630" t="s">
        <v>56</v>
      </c>
      <c r="I20" s="101"/>
      <c r="J20" s="682"/>
      <c r="K20" s="924"/>
      <c r="L20" s="2638"/>
      <c r="M20" s="1555"/>
      <c r="N20" s="1556"/>
      <c r="O20" s="1556"/>
      <c r="P20" s="1557"/>
    </row>
    <row r="21" spans="1:16" ht="26.4" x14ac:dyDescent="0.25">
      <c r="A21" s="2288"/>
      <c r="B21" s="2291"/>
      <c r="C21" s="2628"/>
      <c r="D21" s="629"/>
      <c r="E21" s="2631"/>
      <c r="F21" s="2391"/>
      <c r="G21" s="2645"/>
      <c r="H21" s="630" t="s">
        <v>79</v>
      </c>
      <c r="I21" s="101"/>
      <c r="J21" s="682"/>
      <c r="K21" s="924"/>
      <c r="L21" s="51" t="s">
        <v>649</v>
      </c>
      <c r="M21" s="1555" t="s">
        <v>81</v>
      </c>
      <c r="N21" s="1509" t="s">
        <v>650</v>
      </c>
      <c r="O21" s="1509" t="s">
        <v>69</v>
      </c>
      <c r="P21" s="923" t="s">
        <v>69</v>
      </c>
    </row>
    <row r="22" spans="1:16" ht="13.8" thickBot="1" x14ac:dyDescent="0.3">
      <c r="A22" s="2289"/>
      <c r="B22" s="2292"/>
      <c r="C22" s="2629"/>
      <c r="D22" s="648"/>
      <c r="E22" s="2632"/>
      <c r="F22" s="2498"/>
      <c r="G22" s="2643"/>
      <c r="H22" s="925" t="s">
        <v>7</v>
      </c>
      <c r="I22" s="926">
        <f>SUM(I19:I21)</f>
        <v>0</v>
      </c>
      <c r="J22" s="926">
        <f>SUM(J19:J21)</f>
        <v>0</v>
      </c>
      <c r="K22" s="926">
        <f>SUM(K19:K21)</f>
        <v>0</v>
      </c>
      <c r="L22" s="1558"/>
      <c r="M22" s="1510"/>
      <c r="N22" s="1559"/>
      <c r="O22" s="1559"/>
      <c r="P22" s="1560"/>
    </row>
    <row r="23" spans="1:16" ht="26.4" x14ac:dyDescent="0.25">
      <c r="A23" s="2571" t="s">
        <v>6</v>
      </c>
      <c r="B23" s="2573" t="s">
        <v>6</v>
      </c>
      <c r="C23" s="2640" t="s">
        <v>49</v>
      </c>
      <c r="D23" s="625"/>
      <c r="E23" s="2630" t="s">
        <v>651</v>
      </c>
      <c r="F23" s="2390" t="s">
        <v>62</v>
      </c>
      <c r="G23" s="2642" t="s">
        <v>641</v>
      </c>
      <c r="H23" s="626" t="s">
        <v>48</v>
      </c>
      <c r="I23" s="100">
        <v>45</v>
      </c>
      <c r="J23" s="683">
        <v>47</v>
      </c>
      <c r="K23" s="894">
        <v>50</v>
      </c>
      <c r="L23" s="1524" t="s">
        <v>652</v>
      </c>
      <c r="M23" s="1561" t="s">
        <v>81</v>
      </c>
      <c r="N23" s="49">
        <v>25</v>
      </c>
      <c r="O23" s="49">
        <v>27</v>
      </c>
      <c r="P23" s="1517">
        <v>30</v>
      </c>
    </row>
    <row r="24" spans="1:16" ht="13.8" thickBot="1" x14ac:dyDescent="0.3">
      <c r="A24" s="2639"/>
      <c r="B24" s="2569"/>
      <c r="C24" s="2641"/>
      <c r="D24" s="648"/>
      <c r="E24" s="2632"/>
      <c r="F24" s="2392"/>
      <c r="G24" s="2643"/>
      <c r="H24" s="634" t="s">
        <v>7</v>
      </c>
      <c r="I24" s="104">
        <f>SUM(I23:I23)</f>
        <v>45</v>
      </c>
      <c r="J24" s="104">
        <f t="shared" ref="J24:K24" si="0">SUM(J23:J23)</f>
        <v>47</v>
      </c>
      <c r="K24" s="104">
        <f t="shared" si="0"/>
        <v>50</v>
      </c>
      <c r="L24" s="927"/>
      <c r="M24" s="1510"/>
      <c r="N24" s="1512"/>
      <c r="O24" s="1512"/>
      <c r="P24" s="703"/>
    </row>
    <row r="25" spans="1:16" ht="13.8" thickBot="1" x14ac:dyDescent="0.3">
      <c r="A25" s="623" t="s">
        <v>6</v>
      </c>
      <c r="B25" s="635" t="s">
        <v>6</v>
      </c>
      <c r="C25" s="636"/>
      <c r="D25" s="637"/>
      <c r="E25" s="2646" t="s">
        <v>31</v>
      </c>
      <c r="F25" s="2646"/>
      <c r="G25" s="2647"/>
      <c r="H25" s="638" t="s">
        <v>7</v>
      </c>
      <c r="I25" s="105">
        <f>I18+I22+I24</f>
        <v>3836.6</v>
      </c>
      <c r="J25" s="105">
        <f>J18+J22+J24</f>
        <v>3876</v>
      </c>
      <c r="K25" s="105">
        <f>K18+K22+K24</f>
        <v>4070</v>
      </c>
      <c r="L25" s="639"/>
      <c r="M25" s="640"/>
      <c r="N25" s="641"/>
      <c r="O25" s="641"/>
      <c r="P25" s="642"/>
    </row>
    <row r="26" spans="1:16" ht="13.8" thickBot="1" x14ac:dyDescent="0.3">
      <c r="A26" s="623" t="s">
        <v>6</v>
      </c>
      <c r="B26" s="635" t="s">
        <v>8</v>
      </c>
      <c r="C26" s="80" t="s">
        <v>653</v>
      </c>
      <c r="D26" s="41"/>
      <c r="E26" s="643"/>
      <c r="F26" s="643"/>
      <c r="G26" s="643"/>
      <c r="H26" s="643"/>
      <c r="I26" s="643"/>
      <c r="J26" s="643"/>
      <c r="K26" s="643"/>
      <c r="L26" s="643"/>
      <c r="M26" s="643"/>
      <c r="N26" s="643"/>
      <c r="O26" s="643"/>
      <c r="P26" s="644"/>
    </row>
    <row r="27" spans="1:16" ht="13.8" thickBot="1" x14ac:dyDescent="0.3">
      <c r="A27" s="911"/>
      <c r="B27" s="912"/>
      <c r="C27" s="1562"/>
      <c r="D27" s="913"/>
      <c r="E27" s="914"/>
      <c r="F27" s="914"/>
      <c r="G27" s="914"/>
      <c r="H27" s="914"/>
      <c r="I27" s="914"/>
      <c r="J27" s="914"/>
      <c r="K27" s="915"/>
      <c r="L27" s="1563" t="s">
        <v>654</v>
      </c>
      <c r="M27" s="1564" t="s">
        <v>503</v>
      </c>
      <c r="N27" s="1565">
        <v>282</v>
      </c>
      <c r="O27" s="1565">
        <v>285</v>
      </c>
      <c r="P27" s="1566">
        <v>288</v>
      </c>
    </row>
    <row r="28" spans="1:16" ht="39.6" x14ac:dyDescent="0.25">
      <c r="A28" s="2287" t="s">
        <v>6</v>
      </c>
      <c r="B28" s="2290" t="s">
        <v>8</v>
      </c>
      <c r="C28" s="2648" t="s">
        <v>6</v>
      </c>
      <c r="D28" s="625"/>
      <c r="E28" s="2630" t="s">
        <v>655</v>
      </c>
      <c r="F28" s="2484" t="s">
        <v>62</v>
      </c>
      <c r="G28" s="2642" t="s">
        <v>641</v>
      </c>
      <c r="H28" s="2054" t="s">
        <v>48</v>
      </c>
      <c r="I28" s="2055">
        <v>165.7</v>
      </c>
      <c r="J28" s="683">
        <v>115</v>
      </c>
      <c r="K28" s="894">
        <v>120</v>
      </c>
      <c r="L28" s="1513" t="s">
        <v>656</v>
      </c>
      <c r="M28" s="49" t="s">
        <v>81</v>
      </c>
      <c r="N28" s="55">
        <v>40</v>
      </c>
      <c r="O28" s="55">
        <v>45</v>
      </c>
      <c r="P28" s="1567">
        <v>50</v>
      </c>
    </row>
    <row r="29" spans="1:16" ht="32.4" customHeight="1" thickBot="1" x14ac:dyDescent="0.3">
      <c r="A29" s="2289"/>
      <c r="B29" s="2292"/>
      <c r="C29" s="2629"/>
      <c r="D29" s="648"/>
      <c r="E29" s="2632"/>
      <c r="F29" s="2498"/>
      <c r="G29" s="2643"/>
      <c r="H29" s="649" t="s">
        <v>7</v>
      </c>
      <c r="I29" s="104">
        <f>I28*1</f>
        <v>165.7</v>
      </c>
      <c r="J29" s="104">
        <f>J28*1</f>
        <v>115</v>
      </c>
      <c r="K29" s="104">
        <f>K28*1</f>
        <v>120</v>
      </c>
      <c r="L29" s="1568"/>
      <c r="M29" s="1569"/>
      <c r="N29" s="1569"/>
      <c r="O29" s="1569"/>
      <c r="P29" s="703"/>
    </row>
    <row r="30" spans="1:16" ht="26.4" x14ac:dyDescent="0.25">
      <c r="A30" s="2627" t="s">
        <v>6</v>
      </c>
      <c r="B30" s="2480" t="s">
        <v>8</v>
      </c>
      <c r="C30" s="2628" t="s">
        <v>8</v>
      </c>
      <c r="D30" s="629"/>
      <c r="E30" s="2630" t="s">
        <v>657</v>
      </c>
      <c r="F30" s="2644" t="s">
        <v>62</v>
      </c>
      <c r="G30" s="2642" t="s">
        <v>641</v>
      </c>
      <c r="H30" s="901" t="s">
        <v>48</v>
      </c>
      <c r="I30" s="1537">
        <v>50</v>
      </c>
      <c r="J30" s="1538">
        <v>53</v>
      </c>
      <c r="K30" s="1570">
        <v>56</v>
      </c>
      <c r="L30" s="1525" t="s">
        <v>658</v>
      </c>
      <c r="M30" s="55" t="s">
        <v>81</v>
      </c>
      <c r="N30" s="40">
        <v>12</v>
      </c>
      <c r="O30" s="40">
        <v>14</v>
      </c>
      <c r="P30" s="1516">
        <v>15</v>
      </c>
    </row>
    <row r="31" spans="1:16" ht="13.8" thickBot="1" x14ac:dyDescent="0.3">
      <c r="A31" s="2289"/>
      <c r="B31" s="2292"/>
      <c r="C31" s="2629"/>
      <c r="D31" s="648"/>
      <c r="E31" s="2632"/>
      <c r="F31" s="2498"/>
      <c r="G31" s="2643"/>
      <c r="H31" s="1571" t="s">
        <v>7</v>
      </c>
      <c r="I31" s="1572">
        <f>I30*1</f>
        <v>50</v>
      </c>
      <c r="J31" s="1572">
        <f>J30*1</f>
        <v>53</v>
      </c>
      <c r="K31" s="1572">
        <f>K30*1</f>
        <v>56</v>
      </c>
      <c r="L31" s="927"/>
      <c r="M31" s="1510"/>
      <c r="N31" s="1512"/>
      <c r="O31" s="1512"/>
      <c r="P31" s="703"/>
    </row>
    <row r="32" spans="1:16" ht="66" x14ac:dyDescent="0.25">
      <c r="A32" s="2287" t="s">
        <v>6</v>
      </c>
      <c r="B32" s="2290" t="s">
        <v>8</v>
      </c>
      <c r="C32" s="2648" t="s">
        <v>49</v>
      </c>
      <c r="D32" s="625"/>
      <c r="E32" s="590" t="s">
        <v>659</v>
      </c>
      <c r="F32" s="2484" t="s">
        <v>62</v>
      </c>
      <c r="G32" s="2642" t="s">
        <v>641</v>
      </c>
      <c r="H32" s="2056" t="s">
        <v>48</v>
      </c>
      <c r="I32" s="2057">
        <v>1025</v>
      </c>
      <c r="J32" s="1573">
        <v>971</v>
      </c>
      <c r="K32" s="1574">
        <v>1020</v>
      </c>
      <c r="L32" s="1575" t="s">
        <v>660</v>
      </c>
      <c r="M32" s="55" t="s">
        <v>81</v>
      </c>
      <c r="N32" s="49">
        <v>32</v>
      </c>
      <c r="O32" s="49">
        <v>35</v>
      </c>
      <c r="P32" s="1517">
        <v>37</v>
      </c>
    </row>
    <row r="33" spans="1:16" ht="13.8" thickBot="1" x14ac:dyDescent="0.3">
      <c r="A33" s="2289"/>
      <c r="B33" s="2292"/>
      <c r="C33" s="2629"/>
      <c r="D33" s="648"/>
      <c r="E33" s="1527"/>
      <c r="F33" s="2498"/>
      <c r="G33" s="2643"/>
      <c r="H33" s="634" t="s">
        <v>7</v>
      </c>
      <c r="I33" s="104">
        <f>I32*1</f>
        <v>1025</v>
      </c>
      <c r="J33" s="104">
        <f>J32*1</f>
        <v>971</v>
      </c>
      <c r="K33" s="104">
        <f>K32*1</f>
        <v>1020</v>
      </c>
      <c r="L33" s="1558"/>
      <c r="M33" s="1511"/>
      <c r="N33" s="1512"/>
      <c r="O33" s="1512"/>
      <c r="P33" s="703"/>
    </row>
    <row r="34" spans="1:16" ht="13.8" thickBot="1" x14ac:dyDescent="0.3">
      <c r="A34" s="623" t="s">
        <v>6</v>
      </c>
      <c r="B34" s="635" t="s">
        <v>8</v>
      </c>
      <c r="C34" s="2646" t="s">
        <v>31</v>
      </c>
      <c r="D34" s="2646"/>
      <c r="E34" s="2646"/>
      <c r="F34" s="2646"/>
      <c r="G34" s="2647"/>
      <c r="H34" s="638" t="s">
        <v>7</v>
      </c>
      <c r="I34" s="105">
        <f>I29+I31+I33</f>
        <v>1240.7</v>
      </c>
      <c r="J34" s="105">
        <f>J29+J31+J33</f>
        <v>1139</v>
      </c>
      <c r="K34" s="105">
        <f>K29+K31+K33</f>
        <v>1196</v>
      </c>
      <c r="L34" s="2649"/>
      <c r="M34" s="2650"/>
      <c r="N34" s="2650"/>
      <c r="O34" s="2650"/>
      <c r="P34" s="2651"/>
    </row>
    <row r="35" spans="1:16" ht="13.8" thickBot="1" x14ac:dyDescent="0.3">
      <c r="A35" s="600" t="s">
        <v>6</v>
      </c>
      <c r="B35" s="2652" t="s">
        <v>74</v>
      </c>
      <c r="C35" s="2653"/>
      <c r="D35" s="2653"/>
      <c r="E35" s="2653"/>
      <c r="F35" s="2653"/>
      <c r="G35" s="2653"/>
      <c r="H35" s="2654"/>
      <c r="I35" s="109">
        <f>I25+I34</f>
        <v>5077.3</v>
      </c>
      <c r="J35" s="109">
        <f>J25+J34</f>
        <v>5015</v>
      </c>
      <c r="K35" s="109">
        <f>K25+K34</f>
        <v>5266</v>
      </c>
      <c r="L35" s="651"/>
      <c r="M35" s="651"/>
      <c r="N35" s="651"/>
      <c r="O35" s="651"/>
      <c r="P35" s="652"/>
    </row>
    <row r="36" spans="1:16" ht="13.8" thickBot="1" x14ac:dyDescent="0.3">
      <c r="A36" s="600"/>
      <c r="B36" s="2652" t="s">
        <v>78</v>
      </c>
      <c r="C36" s="2653"/>
      <c r="D36" s="2653"/>
      <c r="E36" s="2653"/>
      <c r="F36" s="2653"/>
      <c r="G36" s="2653"/>
      <c r="H36" s="2654"/>
      <c r="I36" s="109">
        <f>I37-I17</f>
        <v>5021.3</v>
      </c>
      <c r="J36" s="109">
        <f>J37-J17</f>
        <v>5015</v>
      </c>
      <c r="K36" s="109">
        <f>K37-K17</f>
        <v>5266</v>
      </c>
      <c r="L36" s="651"/>
      <c r="M36" s="651"/>
      <c r="N36" s="651"/>
      <c r="O36" s="651"/>
      <c r="P36" s="652"/>
    </row>
    <row r="37" spans="1:16" ht="13.8" thickBot="1" x14ac:dyDescent="0.3">
      <c r="A37" s="2284" t="s">
        <v>9</v>
      </c>
      <c r="B37" s="2285"/>
      <c r="C37" s="2285"/>
      <c r="D37" s="2285"/>
      <c r="E37" s="2285"/>
      <c r="F37" s="2285"/>
      <c r="G37" s="2285"/>
      <c r="H37" s="2286"/>
      <c r="I37" s="601">
        <f>I35*1</f>
        <v>5077.3</v>
      </c>
      <c r="J37" s="601">
        <f>J35*1</f>
        <v>5015</v>
      </c>
      <c r="K37" s="601">
        <f>K35*1</f>
        <v>5266</v>
      </c>
      <c r="L37" s="2257"/>
      <c r="M37" s="2258"/>
      <c r="N37" s="2258"/>
      <c r="O37" s="2258"/>
      <c r="P37" s="2259"/>
    </row>
    <row r="38" spans="1:16" x14ac:dyDescent="0.25">
      <c r="A38" s="585" t="s">
        <v>300</v>
      </c>
      <c r="B38" s="585"/>
      <c r="C38" s="585"/>
      <c r="D38" s="585"/>
      <c r="E38" s="585"/>
      <c r="F38" s="585"/>
      <c r="G38" s="585"/>
      <c r="H38" s="585"/>
      <c r="I38" s="585"/>
      <c r="J38" s="585"/>
      <c r="K38" s="585"/>
      <c r="L38" s="585"/>
      <c r="M38" s="602"/>
      <c r="N38" s="653"/>
      <c r="O38" s="653"/>
      <c r="P38" s="653"/>
    </row>
    <row r="39" spans="1:16" x14ac:dyDescent="0.25">
      <c r="A39" s="602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53"/>
      <c r="O39" s="653"/>
      <c r="P39" s="653"/>
    </row>
    <row r="40" spans="1:16" ht="16.2" thickBot="1" x14ac:dyDescent="0.3">
      <c r="A40" s="589"/>
      <c r="B40" s="589"/>
      <c r="C40" s="589"/>
      <c r="D40" s="589"/>
      <c r="E40" s="2260" t="s">
        <v>10</v>
      </c>
      <c r="F40" s="2260"/>
      <c r="G40" s="2260"/>
      <c r="H40" s="2260"/>
      <c r="I40" s="2260"/>
      <c r="J40" s="2260"/>
      <c r="K40" s="2260"/>
      <c r="L40" s="654"/>
      <c r="M40" s="654"/>
      <c r="N40" s="589"/>
      <c r="O40" s="589"/>
      <c r="P40" s="589"/>
    </row>
    <row r="41" spans="1:16" ht="31.2" thickBot="1" x14ac:dyDescent="0.3">
      <c r="A41" s="10"/>
      <c r="B41" s="10"/>
      <c r="C41" s="10"/>
      <c r="D41" s="10"/>
      <c r="E41" s="614"/>
      <c r="F41" s="615"/>
      <c r="G41" s="615"/>
      <c r="H41" s="616"/>
      <c r="I41" s="588" t="s">
        <v>536</v>
      </c>
      <c r="J41" s="587" t="s">
        <v>76</v>
      </c>
      <c r="K41" s="588" t="s">
        <v>537</v>
      </c>
      <c r="L41" s="589"/>
      <c r="M41" s="10"/>
      <c r="N41" s="10"/>
      <c r="O41" s="10"/>
      <c r="P41" s="10"/>
    </row>
    <row r="42" spans="1:16" ht="13.8" thickBot="1" x14ac:dyDescent="0.3">
      <c r="A42" s="10"/>
      <c r="B42" s="10"/>
      <c r="C42" s="10"/>
      <c r="D42" s="10"/>
      <c r="E42" s="2261" t="s">
        <v>33</v>
      </c>
      <c r="F42" s="2262"/>
      <c r="G42" s="2262"/>
      <c r="H42" s="2263"/>
      <c r="I42" s="605">
        <f>SUM(I43:I54)</f>
        <v>5077.3</v>
      </c>
      <c r="J42" s="1576">
        <f>SUM(J43:J54)</f>
        <v>5015</v>
      </c>
      <c r="K42" s="605">
        <f>SUM(K43:K54)</f>
        <v>5266</v>
      </c>
      <c r="L42" s="655"/>
      <c r="M42" s="10"/>
      <c r="N42" s="10"/>
      <c r="O42" s="10"/>
      <c r="P42" s="10"/>
    </row>
    <row r="43" spans="1:16" x14ac:dyDescent="0.25">
      <c r="A43" s="10"/>
      <c r="B43" s="10"/>
      <c r="C43" s="10"/>
      <c r="D43" s="10"/>
      <c r="E43" s="2264" t="s">
        <v>39</v>
      </c>
      <c r="F43" s="2265"/>
      <c r="G43" s="2265"/>
      <c r="H43" s="2266"/>
      <c r="I43" s="2058">
        <v>4671.3</v>
      </c>
      <c r="J43" s="607">
        <v>4647</v>
      </c>
      <c r="K43" s="606">
        <v>4880</v>
      </c>
      <c r="L43" s="589"/>
      <c r="M43" s="864"/>
      <c r="N43" s="10"/>
      <c r="O43" s="10"/>
      <c r="P43" s="10"/>
    </row>
    <row r="44" spans="1:16" ht="24" customHeight="1" x14ac:dyDescent="0.25">
      <c r="A44" s="10"/>
      <c r="B44" s="10"/>
      <c r="C44" s="10"/>
      <c r="D44" s="10"/>
      <c r="E44" s="2264" t="s">
        <v>667</v>
      </c>
      <c r="F44" s="2265"/>
      <c r="G44" s="2265"/>
      <c r="H44" s="2266"/>
      <c r="I44" s="1578"/>
      <c r="J44" s="1579"/>
      <c r="K44" s="1580"/>
      <c r="L44" s="589"/>
      <c r="M44" s="864"/>
      <c r="N44" s="10"/>
      <c r="O44" s="10"/>
      <c r="P44" s="10"/>
    </row>
    <row r="45" spans="1:16" x14ac:dyDescent="0.25">
      <c r="A45" s="10"/>
      <c r="B45" s="10"/>
      <c r="C45" s="10"/>
      <c r="D45" s="10"/>
      <c r="E45" s="2264" t="s">
        <v>40</v>
      </c>
      <c r="F45" s="2265"/>
      <c r="G45" s="2265"/>
      <c r="H45" s="2266"/>
      <c r="I45" s="608">
        <v>350</v>
      </c>
      <c r="J45" s="609">
        <v>368</v>
      </c>
      <c r="K45" s="608">
        <v>386</v>
      </c>
      <c r="L45" s="589"/>
      <c r="M45" s="10"/>
      <c r="N45" s="10"/>
      <c r="O45" s="10"/>
      <c r="P45" s="10"/>
    </row>
    <row r="46" spans="1:16" x14ac:dyDescent="0.25">
      <c r="A46" s="10"/>
      <c r="B46" s="10"/>
      <c r="C46" s="10"/>
      <c r="D46" s="10"/>
      <c r="E46" s="2264" t="s">
        <v>41</v>
      </c>
      <c r="F46" s="2265"/>
      <c r="G46" s="2265"/>
      <c r="H46" s="2266"/>
      <c r="I46" s="608"/>
      <c r="J46" s="609"/>
      <c r="K46" s="608"/>
      <c r="L46" s="589"/>
      <c r="M46" s="10"/>
      <c r="N46" s="10"/>
      <c r="O46" s="10"/>
      <c r="P46" s="10"/>
    </row>
    <row r="47" spans="1:16" x14ac:dyDescent="0.25">
      <c r="A47" s="10"/>
      <c r="B47" s="10"/>
      <c r="C47" s="10"/>
      <c r="D47" s="10"/>
      <c r="E47" s="2264" t="s">
        <v>42</v>
      </c>
      <c r="F47" s="2265"/>
      <c r="G47" s="2265"/>
      <c r="H47" s="2266"/>
      <c r="I47" s="608"/>
      <c r="J47" s="609"/>
      <c r="K47" s="608"/>
      <c r="L47" s="589"/>
      <c r="M47" s="10"/>
      <c r="N47" s="10"/>
      <c r="O47" s="10"/>
      <c r="P47" s="10"/>
    </row>
    <row r="48" spans="1:16" x14ac:dyDescent="0.25">
      <c r="A48" s="10"/>
      <c r="B48" s="10"/>
      <c r="C48" s="10"/>
      <c r="D48" s="10"/>
      <c r="E48" s="2276" t="s">
        <v>43</v>
      </c>
      <c r="F48" s="2277"/>
      <c r="G48" s="2277"/>
      <c r="H48" s="2278"/>
      <c r="I48" s="610"/>
      <c r="J48" s="611"/>
      <c r="K48" s="610"/>
      <c r="L48" s="589"/>
      <c r="M48" s="10"/>
      <c r="N48" s="10"/>
      <c r="O48" s="10"/>
      <c r="P48" s="10"/>
    </row>
    <row r="49" spans="1:16" x14ac:dyDescent="0.25">
      <c r="A49" s="10"/>
      <c r="B49" s="10"/>
      <c r="C49" s="10"/>
      <c r="D49" s="10"/>
      <c r="E49" s="11" t="s">
        <v>44</v>
      </c>
      <c r="F49" s="22"/>
      <c r="G49" s="22"/>
      <c r="H49" s="12"/>
      <c r="I49" s="608"/>
      <c r="J49" s="609"/>
      <c r="K49" s="608"/>
      <c r="L49" s="589"/>
      <c r="M49" s="10"/>
      <c r="N49" s="10"/>
      <c r="O49" s="10"/>
      <c r="P49" s="10"/>
    </row>
    <row r="50" spans="1:16" x14ac:dyDescent="0.25">
      <c r="A50" s="10"/>
      <c r="B50" s="10"/>
      <c r="C50" s="10"/>
      <c r="D50" s="10"/>
      <c r="E50" s="2264" t="s">
        <v>63</v>
      </c>
      <c r="F50" s="2265"/>
      <c r="G50" s="2265"/>
      <c r="H50" s="2266"/>
      <c r="I50" s="608"/>
      <c r="J50" s="609"/>
      <c r="K50" s="608"/>
      <c r="L50" s="589"/>
      <c r="M50" s="10"/>
      <c r="N50" s="865"/>
      <c r="O50" s="865"/>
      <c r="P50" s="865"/>
    </row>
    <row r="51" spans="1:16" x14ac:dyDescent="0.25">
      <c r="A51" s="10"/>
      <c r="B51" s="10"/>
      <c r="C51" s="10"/>
      <c r="D51" s="10"/>
      <c r="E51" s="2264" t="s">
        <v>64</v>
      </c>
      <c r="F51" s="2265"/>
      <c r="G51" s="2265"/>
      <c r="H51" s="2266"/>
      <c r="I51" s="612"/>
      <c r="J51" s="613"/>
      <c r="K51" s="612"/>
      <c r="L51" s="589"/>
      <c r="M51" s="10"/>
      <c r="N51" s="10"/>
      <c r="O51" s="10"/>
      <c r="P51" s="10"/>
    </row>
    <row r="52" spans="1:16" x14ac:dyDescent="0.25">
      <c r="A52" s="10"/>
      <c r="B52" s="10"/>
      <c r="C52" s="10"/>
      <c r="D52" s="10"/>
      <c r="E52" s="2264" t="s">
        <v>47</v>
      </c>
      <c r="F52" s="2265"/>
      <c r="G52" s="2265"/>
      <c r="H52" s="2266"/>
      <c r="I52" s="612"/>
      <c r="J52" s="613"/>
      <c r="K52" s="612"/>
      <c r="L52" s="589"/>
      <c r="M52" s="10"/>
      <c r="N52" s="10"/>
      <c r="O52" s="10"/>
      <c r="P52" s="10"/>
    </row>
    <row r="53" spans="1:16" x14ac:dyDescent="0.25">
      <c r="A53" s="10"/>
      <c r="B53" s="10"/>
      <c r="C53" s="10"/>
      <c r="D53" s="10"/>
      <c r="E53" s="2264" t="s">
        <v>45</v>
      </c>
      <c r="F53" s="2265"/>
      <c r="G53" s="2265"/>
      <c r="H53" s="2266"/>
      <c r="I53" s="612"/>
      <c r="J53" s="613"/>
      <c r="K53" s="612"/>
      <c r="L53" s="589"/>
      <c r="M53" s="10"/>
      <c r="N53" s="10"/>
      <c r="O53" s="10"/>
      <c r="P53" s="10"/>
    </row>
    <row r="54" spans="1:16" x14ac:dyDescent="0.25">
      <c r="A54" s="163"/>
      <c r="B54" s="163"/>
      <c r="C54" s="163"/>
      <c r="D54" s="163"/>
      <c r="E54" s="2264" t="s">
        <v>65</v>
      </c>
      <c r="F54" s="2265"/>
      <c r="G54" s="2265"/>
      <c r="H54" s="2266"/>
      <c r="I54" s="608">
        <v>56</v>
      </c>
      <c r="J54" s="609"/>
      <c r="K54" s="608"/>
      <c r="L54" s="589"/>
      <c r="M54" s="10"/>
      <c r="N54" s="163"/>
      <c r="O54" s="163"/>
      <c r="P54" s="163"/>
    </row>
    <row r="55" spans="1:16" ht="26.4" customHeight="1" thickBot="1" x14ac:dyDescent="0.3">
      <c r="A55" s="163"/>
      <c r="B55" s="163"/>
      <c r="C55" s="163"/>
      <c r="D55" s="163"/>
      <c r="E55" s="2661" t="s">
        <v>630</v>
      </c>
      <c r="F55" s="2662"/>
      <c r="G55" s="2662"/>
      <c r="H55" s="2663"/>
      <c r="I55" s="1581"/>
      <c r="J55" s="1582"/>
      <c r="K55" s="1581"/>
      <c r="L55" s="589"/>
      <c r="M55" s="10"/>
      <c r="N55" s="163"/>
      <c r="O55" s="163"/>
      <c r="P55" s="163"/>
    </row>
    <row r="56" spans="1:16" ht="13.8" thickBot="1" x14ac:dyDescent="0.3">
      <c r="A56" s="163"/>
      <c r="B56" s="163"/>
      <c r="C56" s="163"/>
      <c r="D56" s="163"/>
      <c r="E56" s="2279" t="s">
        <v>34</v>
      </c>
      <c r="F56" s="2280"/>
      <c r="G56" s="2280"/>
      <c r="H56" s="2280"/>
      <c r="I56" s="928"/>
      <c r="J56" s="1583"/>
      <c r="K56" s="928"/>
      <c r="L56" s="589"/>
      <c r="M56" s="10"/>
      <c r="N56" s="163"/>
      <c r="O56" s="163"/>
      <c r="P56" s="163"/>
    </row>
    <row r="57" spans="1:16" ht="13.8" thickBot="1" x14ac:dyDescent="0.3">
      <c r="A57" s="163"/>
      <c r="B57" s="163"/>
      <c r="C57" s="163"/>
      <c r="D57" s="163"/>
      <c r="E57" s="2655" t="s">
        <v>46</v>
      </c>
      <c r="F57" s="2656"/>
      <c r="G57" s="2656"/>
      <c r="H57" s="2657"/>
      <c r="I57" s="881"/>
      <c r="J57" s="1584"/>
      <c r="K57" s="881"/>
      <c r="L57" s="19"/>
      <c r="M57" s="163"/>
      <c r="N57" s="163"/>
      <c r="O57" s="163"/>
      <c r="P57" s="163"/>
    </row>
    <row r="58" spans="1:16" ht="13.8" thickBot="1" x14ac:dyDescent="0.3">
      <c r="A58" s="163"/>
      <c r="B58" s="163"/>
      <c r="C58" s="163"/>
      <c r="D58" s="163"/>
      <c r="E58" s="2658"/>
      <c r="F58" s="2659"/>
      <c r="G58" s="2659"/>
      <c r="H58" s="2660"/>
      <c r="I58" s="1577"/>
      <c r="J58" s="1585"/>
      <c r="K58" s="1577"/>
      <c r="L58" s="19"/>
      <c r="M58" s="163"/>
      <c r="N58" s="163"/>
      <c r="O58" s="163"/>
      <c r="P58" s="163"/>
    </row>
  </sheetData>
  <mergeCells count="80">
    <mergeCell ref="E57:H57"/>
    <mergeCell ref="E58:H58"/>
    <mergeCell ref="E44:H44"/>
    <mergeCell ref="E55:H55"/>
    <mergeCell ref="E50:H50"/>
    <mergeCell ref="E51:H51"/>
    <mergeCell ref="E52:H52"/>
    <mergeCell ref="E53:H53"/>
    <mergeCell ref="E54:H54"/>
    <mergeCell ref="E56:H56"/>
    <mergeCell ref="E48:H48"/>
    <mergeCell ref="E42:H42"/>
    <mergeCell ref="E43:H43"/>
    <mergeCell ref="E45:H45"/>
    <mergeCell ref="E46:H46"/>
    <mergeCell ref="E47:H47"/>
    <mergeCell ref="L34:P34"/>
    <mergeCell ref="B35:H35"/>
    <mergeCell ref="B36:H36"/>
    <mergeCell ref="A37:H37"/>
    <mergeCell ref="L37:P37"/>
    <mergeCell ref="E40:K40"/>
    <mergeCell ref="A32:A33"/>
    <mergeCell ref="B32:B33"/>
    <mergeCell ref="C32:C33"/>
    <mergeCell ref="F32:F33"/>
    <mergeCell ref="G32:G33"/>
    <mergeCell ref="C34:G34"/>
    <mergeCell ref="G30:G31"/>
    <mergeCell ref="E25:G25"/>
    <mergeCell ref="A28:A29"/>
    <mergeCell ref="B28:B29"/>
    <mergeCell ref="C28:C29"/>
    <mergeCell ref="E28:E29"/>
    <mergeCell ref="F28:F29"/>
    <mergeCell ref="G28:G29"/>
    <mergeCell ref="A30:A31"/>
    <mergeCell ref="B30:B31"/>
    <mergeCell ref="C30:C31"/>
    <mergeCell ref="E30:E31"/>
    <mergeCell ref="F30:F31"/>
    <mergeCell ref="L19:L20"/>
    <mergeCell ref="A23:A24"/>
    <mergeCell ref="B23:B24"/>
    <mergeCell ref="C23:C24"/>
    <mergeCell ref="E23:E24"/>
    <mergeCell ref="F23:F24"/>
    <mergeCell ref="G23:G24"/>
    <mergeCell ref="A19:A22"/>
    <mergeCell ref="B19:B22"/>
    <mergeCell ref="C19:C22"/>
    <mergeCell ref="E19:E22"/>
    <mergeCell ref="F19:F22"/>
    <mergeCell ref="G19:G22"/>
    <mergeCell ref="I5:I7"/>
    <mergeCell ref="J5:J7"/>
    <mergeCell ref="K5:K7"/>
    <mergeCell ref="C11:K11"/>
    <mergeCell ref="A12:A18"/>
    <mergeCell ref="B12:B18"/>
    <mergeCell ref="C12:C18"/>
    <mergeCell ref="E12:E18"/>
    <mergeCell ref="F12:F18"/>
    <mergeCell ref="G12:G18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46"/>
  <sheetViews>
    <sheetView zoomScale="102" zoomScaleNormal="102" workbookViewId="0">
      <selection activeCell="O17" sqref="O17"/>
    </sheetView>
  </sheetViews>
  <sheetFormatPr defaultRowHeight="13.2" x14ac:dyDescent="0.25"/>
  <cols>
    <col min="1" max="1" width="3.5546875" customWidth="1"/>
    <col min="2" max="2" width="2.664062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4.109375" customWidth="1"/>
    <col min="13" max="13" width="9.109375" customWidth="1"/>
    <col min="14" max="14" width="12.44140625" style="20" customWidth="1"/>
    <col min="15" max="15" width="13" style="20" customWidth="1"/>
    <col min="16" max="16" width="13.33203125" style="20" customWidth="1"/>
  </cols>
  <sheetData>
    <row r="1" spans="1:17" ht="52.2" customHeight="1" x14ac:dyDescent="0.25">
      <c r="L1" s="2093" t="s">
        <v>622</v>
      </c>
      <c r="M1" s="2093"/>
      <c r="N1" s="2093"/>
      <c r="O1" s="2093"/>
      <c r="P1" s="209"/>
      <c r="Q1" s="79"/>
    </row>
    <row r="2" spans="1:17" ht="13.95" customHeight="1" x14ac:dyDescent="0.25">
      <c r="A2" s="2255" t="s">
        <v>543</v>
      </c>
      <c r="B2" s="2255"/>
      <c r="C2" s="2255"/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1324"/>
      <c r="P2" s="1324"/>
    </row>
    <row r="3" spans="1:17" ht="13.8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17" ht="16.2" thickBot="1" x14ac:dyDescent="0.3">
      <c r="A4" s="662"/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15"/>
      <c r="M4" s="662"/>
      <c r="N4" s="1325"/>
      <c r="O4" s="2666" t="s">
        <v>294</v>
      </c>
      <c r="P4" s="2666"/>
    </row>
    <row r="5" spans="1:17" ht="14.4" customHeight="1" thickBot="1" x14ac:dyDescent="0.3">
      <c r="A5" s="2108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17" ht="13.8" x14ac:dyDescent="0.25">
      <c r="A6" s="2109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664" t="s">
        <v>38</v>
      </c>
      <c r="O6" s="2664"/>
      <c r="P6" s="2665"/>
    </row>
    <row r="7" spans="1:17" ht="145.19999999999999" customHeight="1" thickBot="1" x14ac:dyDescent="0.3">
      <c r="A7" s="2110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87" t="s">
        <v>525</v>
      </c>
      <c r="O7" s="87" t="s">
        <v>52</v>
      </c>
      <c r="P7" s="88" t="s">
        <v>526</v>
      </c>
    </row>
    <row r="8" spans="1:17" ht="14.4" thickBot="1" x14ac:dyDescent="0.3">
      <c r="A8" s="868" t="s">
        <v>6</v>
      </c>
      <c r="B8" s="929" t="s">
        <v>85</v>
      </c>
      <c r="C8" s="656"/>
      <c r="D8" s="657"/>
      <c r="E8" s="930"/>
      <c r="F8" s="657"/>
      <c r="G8" s="657"/>
      <c r="H8" s="657"/>
      <c r="I8" s="916"/>
      <c r="J8" s="917"/>
      <c r="K8" s="916"/>
      <c r="L8" s="13"/>
      <c r="M8" s="1326"/>
      <c r="N8" s="1327"/>
      <c r="O8" s="1328"/>
      <c r="P8" s="1329"/>
    </row>
    <row r="9" spans="1:17" ht="26.4" x14ac:dyDescent="0.25">
      <c r="A9" s="2672"/>
      <c r="B9" s="2674"/>
      <c r="C9" s="965"/>
      <c r="D9" s="965"/>
      <c r="E9" s="92"/>
      <c r="F9" s="91"/>
      <c r="G9" s="91"/>
      <c r="H9" s="91"/>
      <c r="I9" s="871"/>
      <c r="J9" s="871"/>
      <c r="K9" s="931"/>
      <c r="L9" s="1004" t="s">
        <v>86</v>
      </c>
      <c r="M9" s="627" t="s">
        <v>70</v>
      </c>
      <c r="N9" s="1067">
        <v>17.600000000000001</v>
      </c>
      <c r="O9" s="1067">
        <v>17.7</v>
      </c>
      <c r="P9" s="1068">
        <v>17.8</v>
      </c>
    </row>
    <row r="10" spans="1:17" ht="27" thickBot="1" x14ac:dyDescent="0.3">
      <c r="A10" s="2673"/>
      <c r="B10" s="2675"/>
      <c r="C10" s="907"/>
      <c r="D10" s="907"/>
      <c r="E10" s="908"/>
      <c r="F10" s="907"/>
      <c r="G10" s="907"/>
      <c r="H10" s="907"/>
      <c r="I10" s="909"/>
      <c r="J10" s="909"/>
      <c r="K10" s="910"/>
      <c r="L10" s="1032" t="s">
        <v>87</v>
      </c>
      <c r="M10" s="617" t="s">
        <v>499</v>
      </c>
      <c r="N10" s="1069" t="s">
        <v>88</v>
      </c>
      <c r="O10" s="1069" t="s">
        <v>89</v>
      </c>
      <c r="P10" s="1070" t="s">
        <v>544</v>
      </c>
    </row>
    <row r="11" spans="1:17" ht="13.8" thickBot="1" x14ac:dyDescent="0.3">
      <c r="A11" s="623" t="s">
        <v>6</v>
      </c>
      <c r="B11" s="876" t="s">
        <v>6</v>
      </c>
      <c r="C11" s="704" t="s">
        <v>90</v>
      </c>
      <c r="D11" s="1035"/>
      <c r="E11" s="1036"/>
      <c r="F11" s="1036"/>
      <c r="G11" s="1036"/>
      <c r="H11" s="1036"/>
      <c r="I11" s="1036"/>
      <c r="J11" s="966"/>
      <c r="K11" s="966"/>
      <c r="L11" s="967"/>
      <c r="M11" s="1330"/>
      <c r="N11" s="1331"/>
      <c r="O11" s="1331"/>
      <c r="P11" s="1332"/>
    </row>
    <row r="12" spans="1:17" ht="26.4" x14ac:dyDescent="0.25">
      <c r="A12" s="2676"/>
      <c r="B12" s="1412"/>
      <c r="C12" s="969"/>
      <c r="D12" s="970"/>
      <c r="E12" s="971"/>
      <c r="F12" s="971"/>
      <c r="G12" s="971"/>
      <c r="H12" s="971"/>
      <c r="I12" s="971"/>
      <c r="J12" s="971"/>
      <c r="K12" s="972"/>
      <c r="L12" s="1033" t="s">
        <v>91</v>
      </c>
      <c r="M12" s="627" t="s">
        <v>70</v>
      </c>
      <c r="N12" s="1020">
        <v>97.9</v>
      </c>
      <c r="O12" s="1020">
        <v>98</v>
      </c>
      <c r="P12" s="1021">
        <v>98.1</v>
      </c>
    </row>
    <row r="13" spans="1:17" ht="41.4" customHeight="1" x14ac:dyDescent="0.25">
      <c r="A13" s="2677"/>
      <c r="B13" s="968"/>
      <c r="C13" s="973"/>
      <c r="D13" s="974"/>
      <c r="E13" s="1413"/>
      <c r="F13" s="1413"/>
      <c r="G13" s="1413"/>
      <c r="H13" s="1413"/>
      <c r="I13" s="1413"/>
      <c r="J13" s="1413"/>
      <c r="K13" s="975"/>
      <c r="L13" s="874" t="s">
        <v>92</v>
      </c>
      <c r="M13" s="873" t="s">
        <v>70</v>
      </c>
      <c r="N13" s="1333" t="s">
        <v>93</v>
      </c>
      <c r="O13" s="1333" t="s">
        <v>94</v>
      </c>
      <c r="P13" s="1414" t="s">
        <v>95</v>
      </c>
    </row>
    <row r="14" spans="1:17" ht="26.4" x14ac:dyDescent="0.25">
      <c r="A14" s="2677"/>
      <c r="B14" s="968"/>
      <c r="C14" s="973"/>
      <c r="D14" s="974"/>
      <c r="E14" s="1413"/>
      <c r="F14" s="1413"/>
      <c r="G14" s="1413"/>
      <c r="H14" s="1413"/>
      <c r="I14" s="1413"/>
      <c r="J14" s="1413"/>
      <c r="K14" s="975"/>
      <c r="L14" s="1034" t="s">
        <v>96</v>
      </c>
      <c r="M14" s="873" t="s">
        <v>80</v>
      </c>
      <c r="N14" s="1022">
        <v>16.7</v>
      </c>
      <c r="O14" s="1022">
        <v>17</v>
      </c>
      <c r="P14" s="1023">
        <v>17.3</v>
      </c>
    </row>
    <row r="15" spans="1:17" ht="26.4" x14ac:dyDescent="0.25">
      <c r="A15" s="2677"/>
      <c r="B15" s="968"/>
      <c r="C15" s="973"/>
      <c r="D15" s="974"/>
      <c r="E15" s="1413"/>
      <c r="F15" s="1413"/>
      <c r="G15" s="1413"/>
      <c r="H15" s="1413"/>
      <c r="I15" s="1413"/>
      <c r="J15" s="1413"/>
      <c r="K15" s="975"/>
      <c r="L15" s="590" t="s">
        <v>97</v>
      </c>
      <c r="M15" s="873" t="s">
        <v>68</v>
      </c>
      <c r="N15" s="1022">
        <v>16</v>
      </c>
      <c r="O15" s="1022">
        <v>16</v>
      </c>
      <c r="P15" s="1023">
        <v>17</v>
      </c>
    </row>
    <row r="16" spans="1:17" ht="29.4" customHeight="1" x14ac:dyDescent="0.25">
      <c r="A16" s="2677"/>
      <c r="B16" s="968"/>
      <c r="C16" s="973"/>
      <c r="D16" s="974"/>
      <c r="E16" s="1413"/>
      <c r="F16" s="1413"/>
      <c r="G16" s="1413"/>
      <c r="H16" s="1413"/>
      <c r="I16" s="1413"/>
      <c r="J16" s="1413"/>
      <c r="K16" s="975"/>
      <c r="L16" s="1027" t="s">
        <v>98</v>
      </c>
      <c r="M16" s="873" t="s">
        <v>500</v>
      </c>
      <c r="N16" s="1022">
        <v>40000</v>
      </c>
      <c r="O16" s="1022">
        <v>42000</v>
      </c>
      <c r="P16" s="1023">
        <v>45000</v>
      </c>
    </row>
    <row r="17" spans="1:21" ht="43.2" customHeight="1" thickBot="1" x14ac:dyDescent="0.3">
      <c r="A17" s="2678"/>
      <c r="B17" s="1415"/>
      <c r="C17" s="976"/>
      <c r="D17" s="977"/>
      <c r="E17" s="978"/>
      <c r="F17" s="978"/>
      <c r="G17" s="978"/>
      <c r="H17" s="978"/>
      <c r="I17" s="978"/>
      <c r="J17" s="978"/>
      <c r="K17" s="979"/>
      <c r="L17" s="1416" t="s">
        <v>99</v>
      </c>
      <c r="M17" s="617" t="s">
        <v>70</v>
      </c>
      <c r="N17" s="1030">
        <v>50</v>
      </c>
      <c r="O17" s="1030">
        <v>65</v>
      </c>
      <c r="P17" s="1031">
        <v>80</v>
      </c>
    </row>
    <row r="18" spans="1:21" ht="66.599999999999994" customHeight="1" x14ac:dyDescent="0.25">
      <c r="A18" s="2287" t="s">
        <v>6</v>
      </c>
      <c r="B18" s="2290" t="s">
        <v>6</v>
      </c>
      <c r="C18" s="2648" t="s">
        <v>6</v>
      </c>
      <c r="D18" s="625"/>
      <c r="E18" s="2679" t="s">
        <v>100</v>
      </c>
      <c r="F18" s="2681" t="s">
        <v>599</v>
      </c>
      <c r="G18" s="2642" t="s">
        <v>82</v>
      </c>
      <c r="H18" s="626" t="s">
        <v>48</v>
      </c>
      <c r="I18" s="100">
        <v>14580.4</v>
      </c>
      <c r="J18" s="683">
        <v>15309.4</v>
      </c>
      <c r="K18" s="894">
        <v>16074.9</v>
      </c>
      <c r="L18" s="54" t="s">
        <v>101</v>
      </c>
      <c r="M18" s="55" t="s">
        <v>68</v>
      </c>
      <c r="N18" s="1334">
        <v>29</v>
      </c>
      <c r="O18" s="1334">
        <v>29</v>
      </c>
      <c r="P18" s="932">
        <v>29</v>
      </c>
    </row>
    <row r="19" spans="1:21" ht="61.95" customHeight="1" x14ac:dyDescent="0.25">
      <c r="A19" s="2288"/>
      <c r="B19" s="2291"/>
      <c r="C19" s="2628"/>
      <c r="D19" s="629"/>
      <c r="E19" s="2680"/>
      <c r="F19" s="2682"/>
      <c r="G19" s="2645"/>
      <c r="H19" s="630" t="s">
        <v>79</v>
      </c>
      <c r="I19" s="101">
        <v>2151.1</v>
      </c>
      <c r="J19" s="682">
        <v>2258.6</v>
      </c>
      <c r="K19" s="924">
        <v>2371.6</v>
      </c>
      <c r="L19" s="56" t="s">
        <v>102</v>
      </c>
      <c r="M19" s="57" t="s">
        <v>80</v>
      </c>
      <c r="N19" s="1335">
        <v>3430</v>
      </c>
      <c r="O19" s="1335">
        <v>3470</v>
      </c>
      <c r="P19" s="935">
        <v>3500</v>
      </c>
    </row>
    <row r="20" spans="1:21" ht="37.950000000000003" customHeight="1" x14ac:dyDescent="0.25">
      <c r="A20" s="2288"/>
      <c r="B20" s="2291"/>
      <c r="C20" s="2628"/>
      <c r="D20" s="629"/>
      <c r="E20" s="2680"/>
      <c r="F20" s="2682"/>
      <c r="G20" s="2645"/>
      <c r="H20" s="630" t="s">
        <v>103</v>
      </c>
      <c r="I20" s="108">
        <v>10599.3</v>
      </c>
      <c r="J20" s="682">
        <v>11187.1</v>
      </c>
      <c r="K20" s="924">
        <v>11746.5</v>
      </c>
      <c r="L20" s="58" t="s">
        <v>104</v>
      </c>
      <c r="M20" s="57" t="s">
        <v>80</v>
      </c>
      <c r="N20" s="1335">
        <v>915</v>
      </c>
      <c r="O20" s="1335">
        <v>930</v>
      </c>
      <c r="P20" s="935">
        <v>945</v>
      </c>
    </row>
    <row r="21" spans="1:21" ht="51.6" customHeight="1" x14ac:dyDescent="0.25">
      <c r="A21" s="2288"/>
      <c r="B21" s="2291"/>
      <c r="C21" s="2628"/>
      <c r="D21" s="629"/>
      <c r="E21" s="2680"/>
      <c r="F21" s="2682"/>
      <c r="G21" s="2645"/>
      <c r="H21" s="630" t="s">
        <v>57</v>
      </c>
      <c r="I21" s="108">
        <v>340.6</v>
      </c>
      <c r="J21" s="682"/>
      <c r="K21" s="924"/>
      <c r="L21" s="51" t="s">
        <v>105</v>
      </c>
      <c r="M21" s="57" t="s">
        <v>80</v>
      </c>
      <c r="N21" s="1064">
        <v>650</v>
      </c>
      <c r="O21" s="933">
        <v>660</v>
      </c>
      <c r="P21" s="935">
        <v>670</v>
      </c>
    </row>
    <row r="22" spans="1:21" ht="35.4" customHeight="1" x14ac:dyDescent="0.25">
      <c r="A22" s="2288"/>
      <c r="B22" s="2291"/>
      <c r="C22" s="2628"/>
      <c r="D22" s="629"/>
      <c r="E22" s="2680"/>
      <c r="F22" s="2682"/>
      <c r="G22" s="2645"/>
      <c r="H22" s="901" t="s">
        <v>56</v>
      </c>
      <c r="I22" s="107">
        <v>227</v>
      </c>
      <c r="J22" s="102"/>
      <c r="K22" s="921"/>
      <c r="L22" s="51"/>
      <c r="M22" s="57"/>
      <c r="N22" s="944"/>
      <c r="O22" s="944"/>
      <c r="P22" s="945"/>
    </row>
    <row r="23" spans="1:21" ht="33.6" customHeight="1" x14ac:dyDescent="0.25">
      <c r="A23" s="2288"/>
      <c r="B23" s="2291"/>
      <c r="C23" s="2628"/>
      <c r="D23" s="629"/>
      <c r="E23" s="2680"/>
      <c r="F23" s="2682"/>
      <c r="G23" s="2645"/>
      <c r="H23" s="901" t="s">
        <v>67</v>
      </c>
      <c r="I23" s="900"/>
      <c r="J23" s="102"/>
      <c r="K23" s="921"/>
      <c r="L23" s="51"/>
      <c r="M23" s="57"/>
      <c r="N23" s="944"/>
      <c r="O23" s="944"/>
      <c r="P23" s="945"/>
    </row>
    <row r="24" spans="1:21" ht="29.4" customHeight="1" thickBot="1" x14ac:dyDescent="0.3">
      <c r="A24" s="2289"/>
      <c r="B24" s="2292"/>
      <c r="C24" s="2629"/>
      <c r="D24" s="648"/>
      <c r="E24" s="2516"/>
      <c r="F24" s="2683"/>
      <c r="G24" s="2643"/>
      <c r="H24" s="936" t="s">
        <v>7</v>
      </c>
      <c r="I24" s="926">
        <f>SUM(I18:I23)</f>
        <v>27898.399999999998</v>
      </c>
      <c r="J24" s="926">
        <f t="shared" ref="J24:K24" si="0">SUM(J18:J23)</f>
        <v>28755.1</v>
      </c>
      <c r="K24" s="926">
        <f t="shared" si="0"/>
        <v>30193</v>
      </c>
      <c r="L24" s="937"/>
      <c r="M24" s="897"/>
      <c r="N24" s="1336"/>
      <c r="O24" s="1336"/>
      <c r="P24" s="1337"/>
    </row>
    <row r="25" spans="1:21" ht="26.4" customHeight="1" x14ac:dyDescent="0.25">
      <c r="A25" s="2287" t="s">
        <v>6</v>
      </c>
      <c r="B25" s="2290" t="s">
        <v>6</v>
      </c>
      <c r="C25" s="2648" t="s">
        <v>8</v>
      </c>
      <c r="D25" s="625"/>
      <c r="E25" s="2679" t="s">
        <v>106</v>
      </c>
      <c r="F25" s="2667" t="s">
        <v>600</v>
      </c>
      <c r="G25" s="2642" t="s">
        <v>82</v>
      </c>
      <c r="H25" s="626" t="s">
        <v>103</v>
      </c>
      <c r="I25" s="100">
        <v>98</v>
      </c>
      <c r="J25" s="683">
        <v>103</v>
      </c>
      <c r="K25" s="894">
        <v>108</v>
      </c>
      <c r="L25" s="2321" t="s">
        <v>598</v>
      </c>
      <c r="M25" s="55" t="s">
        <v>68</v>
      </c>
      <c r="N25" s="89" t="s">
        <v>69</v>
      </c>
      <c r="O25" s="89" t="s">
        <v>69</v>
      </c>
      <c r="P25" s="90">
        <v>2</v>
      </c>
    </row>
    <row r="26" spans="1:21" ht="21" customHeight="1" x14ac:dyDescent="0.25">
      <c r="A26" s="2288"/>
      <c r="B26" s="2291"/>
      <c r="C26" s="2628"/>
      <c r="D26" s="629"/>
      <c r="E26" s="2680"/>
      <c r="F26" s="2406"/>
      <c r="G26" s="2645"/>
      <c r="H26" s="902" t="s">
        <v>56</v>
      </c>
      <c r="I26" s="899"/>
      <c r="J26" s="938"/>
      <c r="K26" s="939"/>
      <c r="L26" s="2684"/>
      <c r="M26" s="117"/>
      <c r="N26" s="118"/>
      <c r="O26" s="118"/>
      <c r="P26" s="119"/>
    </row>
    <row r="27" spans="1:21" ht="23.4" customHeight="1" thickBot="1" x14ac:dyDescent="0.3">
      <c r="A27" s="2289"/>
      <c r="B27" s="2292"/>
      <c r="C27" s="2629"/>
      <c r="D27" s="648"/>
      <c r="E27" s="2516"/>
      <c r="F27" s="2498"/>
      <c r="G27" s="2643"/>
      <c r="H27" s="936" t="s">
        <v>7</v>
      </c>
      <c r="I27" s="926">
        <f>I25+I26</f>
        <v>98</v>
      </c>
      <c r="J27" s="926">
        <f t="shared" ref="J27:K27" si="1">J25+J26</f>
        <v>103</v>
      </c>
      <c r="K27" s="926">
        <f t="shared" si="1"/>
        <v>108</v>
      </c>
      <c r="L27" s="2685"/>
      <c r="M27" s="897"/>
      <c r="N27" s="1336"/>
      <c r="O27" s="1336"/>
      <c r="P27" s="1337"/>
    </row>
    <row r="28" spans="1:21" ht="31.95" customHeight="1" x14ac:dyDescent="0.25">
      <c r="A28" s="2287" t="s">
        <v>6</v>
      </c>
      <c r="B28" s="2686" t="s">
        <v>6</v>
      </c>
      <c r="C28" s="2648" t="s">
        <v>49</v>
      </c>
      <c r="D28" s="625"/>
      <c r="E28" s="2679" t="s">
        <v>107</v>
      </c>
      <c r="F28" s="2667" t="s">
        <v>610</v>
      </c>
      <c r="G28" s="2642" t="s">
        <v>82</v>
      </c>
      <c r="H28" s="2054" t="s">
        <v>48</v>
      </c>
      <c r="I28" s="2055">
        <v>6935.2</v>
      </c>
      <c r="J28" s="683">
        <v>7272.8</v>
      </c>
      <c r="K28" s="894">
        <v>7636.5</v>
      </c>
      <c r="L28" s="54" t="s">
        <v>108</v>
      </c>
      <c r="M28" s="55" t="s">
        <v>68</v>
      </c>
      <c r="N28" s="940">
        <v>21</v>
      </c>
      <c r="O28" s="89">
        <v>19</v>
      </c>
      <c r="P28" s="941">
        <v>19</v>
      </c>
    </row>
    <row r="29" spans="1:21" ht="37.950000000000003" customHeight="1" x14ac:dyDescent="0.25">
      <c r="A29" s="2288"/>
      <c r="B29" s="2291"/>
      <c r="C29" s="2628"/>
      <c r="D29" s="629"/>
      <c r="E29" s="2680"/>
      <c r="F29" s="2391"/>
      <c r="G29" s="2645"/>
      <c r="H29" s="630" t="s">
        <v>57</v>
      </c>
      <c r="I29" s="101">
        <v>255.1</v>
      </c>
      <c r="J29" s="682"/>
      <c r="K29" s="924"/>
      <c r="L29" s="58" t="s">
        <v>594</v>
      </c>
      <c r="M29" s="57" t="s">
        <v>80</v>
      </c>
      <c r="N29" s="1064">
        <v>9700</v>
      </c>
      <c r="O29" s="1064">
        <v>9750</v>
      </c>
      <c r="P29" s="1065">
        <v>9800</v>
      </c>
    </row>
    <row r="30" spans="1:21" ht="26.4" x14ac:dyDescent="0.25">
      <c r="A30" s="2288"/>
      <c r="B30" s="2291"/>
      <c r="C30" s="2628"/>
      <c r="D30" s="629"/>
      <c r="E30" s="2680"/>
      <c r="F30" s="2391"/>
      <c r="G30" s="2645"/>
      <c r="H30" s="630" t="s">
        <v>79</v>
      </c>
      <c r="I30" s="101">
        <v>365.4</v>
      </c>
      <c r="J30" s="682">
        <v>383.7</v>
      </c>
      <c r="K30" s="924">
        <v>402.9</v>
      </c>
      <c r="L30" s="51" t="s">
        <v>109</v>
      </c>
      <c r="M30" s="57" t="s">
        <v>80</v>
      </c>
      <c r="N30" s="1064">
        <v>830</v>
      </c>
      <c r="O30" s="1064">
        <v>820</v>
      </c>
      <c r="P30" s="1065">
        <v>810</v>
      </c>
    </row>
    <row r="31" spans="1:21" ht="21.6" customHeight="1" x14ac:dyDescent="0.25">
      <c r="A31" s="2288"/>
      <c r="B31" s="2291"/>
      <c r="C31" s="2628"/>
      <c r="D31" s="629"/>
      <c r="E31" s="2680"/>
      <c r="F31" s="2391"/>
      <c r="G31" s="2645"/>
      <c r="H31" s="630" t="s">
        <v>103</v>
      </c>
      <c r="I31" s="108">
        <v>25590.799999999999</v>
      </c>
      <c r="J31" s="682">
        <v>27165.8</v>
      </c>
      <c r="K31" s="924">
        <v>28524.1</v>
      </c>
      <c r="L31" s="60" t="s">
        <v>118</v>
      </c>
      <c r="M31" s="40" t="s">
        <v>70</v>
      </c>
      <c r="N31" s="1010">
        <v>46</v>
      </c>
      <c r="O31" s="1010">
        <v>48</v>
      </c>
      <c r="P31" s="1066">
        <v>50</v>
      </c>
    </row>
    <row r="32" spans="1:21" ht="37.200000000000003" customHeight="1" x14ac:dyDescent="0.25">
      <c r="A32" s="2288"/>
      <c r="B32" s="2291"/>
      <c r="C32" s="2628"/>
      <c r="D32" s="629"/>
      <c r="E32" s="2680"/>
      <c r="F32" s="2391"/>
      <c r="G32" s="2645"/>
      <c r="H32" s="630" t="s">
        <v>56</v>
      </c>
      <c r="I32" s="101">
        <v>114.2</v>
      </c>
      <c r="J32" s="682"/>
      <c r="K32" s="924"/>
      <c r="L32" s="59" t="s">
        <v>111</v>
      </c>
      <c r="M32" s="39" t="s">
        <v>68</v>
      </c>
      <c r="N32" s="933">
        <v>1</v>
      </c>
      <c r="O32" s="934" t="s">
        <v>66</v>
      </c>
      <c r="P32" s="942" t="s">
        <v>66</v>
      </c>
      <c r="R32" s="19"/>
      <c r="U32" s="163"/>
    </row>
    <row r="33" spans="1:16" ht="36.6" customHeight="1" x14ac:dyDescent="0.25">
      <c r="A33" s="2288"/>
      <c r="B33" s="2291"/>
      <c r="C33" s="2628"/>
      <c r="D33" s="629"/>
      <c r="E33" s="2680"/>
      <c r="F33" s="2391"/>
      <c r="G33" s="2645"/>
      <c r="H33" s="630" t="s">
        <v>67</v>
      </c>
      <c r="I33" s="101"/>
      <c r="J33" s="682"/>
      <c r="K33" s="924"/>
      <c r="L33" s="60" t="s">
        <v>112</v>
      </c>
      <c r="M33" s="40" t="s">
        <v>68</v>
      </c>
      <c r="N33" s="943">
        <v>1</v>
      </c>
      <c r="O33" s="944" t="s">
        <v>66</v>
      </c>
      <c r="P33" s="945" t="s">
        <v>66</v>
      </c>
    </row>
    <row r="34" spans="1:16" ht="51" customHeight="1" x14ac:dyDescent="0.25">
      <c r="A34" s="2288"/>
      <c r="B34" s="2291"/>
      <c r="C34" s="2628"/>
      <c r="D34" s="629"/>
      <c r="E34" s="2680"/>
      <c r="F34" s="2391"/>
      <c r="G34" s="2645"/>
      <c r="H34" s="630" t="s">
        <v>113</v>
      </c>
      <c r="I34" s="101">
        <v>2543.9</v>
      </c>
      <c r="J34" s="682">
        <v>2671.1</v>
      </c>
      <c r="K34" s="924">
        <v>2804.6</v>
      </c>
      <c r="L34" s="61" t="s">
        <v>114</v>
      </c>
      <c r="M34" s="40" t="s">
        <v>68</v>
      </c>
      <c r="N34" s="944" t="s">
        <v>66</v>
      </c>
      <c r="O34" s="944" t="s">
        <v>66</v>
      </c>
      <c r="P34" s="945" t="s">
        <v>66</v>
      </c>
    </row>
    <row r="35" spans="1:16" ht="51.6" customHeight="1" x14ac:dyDescent="0.25">
      <c r="A35" s="2288"/>
      <c r="B35" s="2291"/>
      <c r="C35" s="2628"/>
      <c r="D35" s="629"/>
      <c r="E35" s="2680"/>
      <c r="F35" s="2391"/>
      <c r="G35" s="2645"/>
      <c r="H35" s="630"/>
      <c r="I35" s="101"/>
      <c r="J35" s="682"/>
      <c r="K35" s="924"/>
      <c r="L35" s="52" t="s">
        <v>115</v>
      </c>
      <c r="M35" s="40" t="s">
        <v>70</v>
      </c>
      <c r="N35" s="933">
        <v>65</v>
      </c>
      <c r="O35" s="933">
        <v>80</v>
      </c>
      <c r="P35" s="942">
        <v>90</v>
      </c>
    </row>
    <row r="36" spans="1:16" ht="46.2" customHeight="1" x14ac:dyDescent="0.25">
      <c r="A36" s="2288"/>
      <c r="B36" s="2291"/>
      <c r="C36" s="2628"/>
      <c r="D36" s="629"/>
      <c r="E36" s="2680"/>
      <c r="F36" s="2391"/>
      <c r="G36" s="2645"/>
      <c r="H36" s="901"/>
      <c r="I36" s="900"/>
      <c r="J36" s="102"/>
      <c r="K36" s="921"/>
      <c r="L36" s="59" t="s">
        <v>117</v>
      </c>
      <c r="M36" s="39" t="s">
        <v>70</v>
      </c>
      <c r="N36" s="934">
        <v>9</v>
      </c>
      <c r="O36" s="933">
        <v>10</v>
      </c>
      <c r="P36" s="942">
        <v>11</v>
      </c>
    </row>
    <row r="37" spans="1:16" ht="23.4" customHeight="1" thickBot="1" x14ac:dyDescent="0.3">
      <c r="A37" s="2289"/>
      <c r="B37" s="2292"/>
      <c r="C37" s="2629"/>
      <c r="D37" s="648"/>
      <c r="E37" s="2516"/>
      <c r="F37" s="2498"/>
      <c r="G37" s="2643"/>
      <c r="H37" s="936" t="s">
        <v>7</v>
      </c>
      <c r="I37" s="926">
        <f>I28+I29+I30+I31+I32+I33+I34</f>
        <v>35804.6</v>
      </c>
      <c r="J37" s="926">
        <f t="shared" ref="J37:K37" si="2">J28+J29+J30+J31+J32+J33+J34</f>
        <v>37493.4</v>
      </c>
      <c r="K37" s="926">
        <f t="shared" si="2"/>
        <v>39368.1</v>
      </c>
      <c r="L37" s="73"/>
      <c r="M37" s="746"/>
      <c r="N37" s="1336"/>
      <c r="O37" s="1336"/>
      <c r="P37" s="1337"/>
    </row>
    <row r="38" spans="1:16" ht="28.95" customHeight="1" x14ac:dyDescent="0.25">
      <c r="A38" s="2287" t="s">
        <v>6</v>
      </c>
      <c r="B38" s="2290" t="s">
        <v>6</v>
      </c>
      <c r="C38" s="2668" t="s">
        <v>50</v>
      </c>
      <c r="D38" s="625"/>
      <c r="E38" s="2630" t="s">
        <v>301</v>
      </c>
      <c r="F38" s="2671" t="s">
        <v>601</v>
      </c>
      <c r="G38" s="2642" t="s">
        <v>82</v>
      </c>
      <c r="H38" s="626" t="s">
        <v>103</v>
      </c>
      <c r="I38" s="700">
        <v>2249.9</v>
      </c>
      <c r="J38" s="683">
        <v>2402.6999999999998</v>
      </c>
      <c r="K38" s="894">
        <v>2522.9</v>
      </c>
      <c r="L38" s="62"/>
      <c r="M38" s="49"/>
      <c r="N38" s="1338"/>
      <c r="O38" s="1338"/>
      <c r="P38" s="1339"/>
    </row>
    <row r="39" spans="1:16" ht="22.2" customHeight="1" x14ac:dyDescent="0.25">
      <c r="A39" s="2288"/>
      <c r="B39" s="2291"/>
      <c r="C39" s="2669"/>
      <c r="D39" s="629"/>
      <c r="E39" s="2631"/>
      <c r="F39" s="2391"/>
      <c r="G39" s="2645"/>
      <c r="H39" s="901" t="s">
        <v>48</v>
      </c>
      <c r="I39" s="107"/>
      <c r="J39" s="102"/>
      <c r="K39" s="921"/>
      <c r="L39" s="60"/>
      <c r="M39" s="40"/>
      <c r="N39" s="1373"/>
      <c r="O39" s="1373"/>
      <c r="P39" s="1345"/>
    </row>
    <row r="40" spans="1:16" ht="25.2" customHeight="1" x14ac:dyDescent="0.25">
      <c r="A40" s="2288"/>
      <c r="B40" s="2291"/>
      <c r="C40" s="2669"/>
      <c r="D40" s="629"/>
      <c r="E40" s="2631"/>
      <c r="F40" s="2391"/>
      <c r="G40" s="2645"/>
      <c r="H40" s="630" t="s">
        <v>56</v>
      </c>
      <c r="I40" s="108"/>
      <c r="J40" s="682"/>
      <c r="K40" s="924"/>
      <c r="L40" s="63"/>
      <c r="M40" s="39"/>
      <c r="N40" s="1340"/>
      <c r="O40" s="1340"/>
      <c r="P40" s="1341"/>
    </row>
    <row r="41" spans="1:16" ht="28.2" customHeight="1" thickBot="1" x14ac:dyDescent="0.3">
      <c r="A41" s="2289"/>
      <c r="B41" s="2292"/>
      <c r="C41" s="2670"/>
      <c r="D41" s="648"/>
      <c r="E41" s="2516"/>
      <c r="F41" s="2498"/>
      <c r="G41" s="2643"/>
      <c r="H41" s="634" t="s">
        <v>7</v>
      </c>
      <c r="I41" s="702">
        <f>I38+I40+I39</f>
        <v>2249.9</v>
      </c>
      <c r="J41" s="104">
        <f t="shared" ref="J41:K41" si="3">J38+J40+J39</f>
        <v>2402.6999999999998</v>
      </c>
      <c r="K41" s="104">
        <f t="shared" si="3"/>
        <v>2522.9</v>
      </c>
      <c r="L41" s="927"/>
      <c r="M41" s="1368"/>
      <c r="N41" s="1347"/>
      <c r="O41" s="1347"/>
      <c r="P41" s="1369"/>
    </row>
    <row r="42" spans="1:16" ht="39.6" x14ac:dyDescent="0.25">
      <c r="A42" s="2688" t="s">
        <v>6</v>
      </c>
      <c r="B42" s="2290" t="s">
        <v>6</v>
      </c>
      <c r="C42" s="2648" t="s">
        <v>53</v>
      </c>
      <c r="D42" s="625"/>
      <c r="E42" s="2630" t="s">
        <v>302</v>
      </c>
      <c r="F42" s="2689" t="s">
        <v>602</v>
      </c>
      <c r="G42" s="2642" t="s">
        <v>82</v>
      </c>
      <c r="H42" s="626" t="s">
        <v>48</v>
      </c>
      <c r="I42" s="700">
        <v>2662.7</v>
      </c>
      <c r="J42" s="683">
        <v>2795.8</v>
      </c>
      <c r="K42" s="894">
        <v>2935.6</v>
      </c>
      <c r="L42" s="62" t="s">
        <v>119</v>
      </c>
      <c r="M42" s="49" t="s">
        <v>70</v>
      </c>
      <c r="N42" s="1338">
        <v>22</v>
      </c>
      <c r="O42" s="1338">
        <v>23</v>
      </c>
      <c r="P42" s="1339">
        <v>24</v>
      </c>
    </row>
    <row r="43" spans="1:16" ht="26.4" x14ac:dyDescent="0.25">
      <c r="A43" s="2288"/>
      <c r="B43" s="2291"/>
      <c r="C43" s="2628"/>
      <c r="D43" s="629"/>
      <c r="E43" s="2631"/>
      <c r="F43" s="2391"/>
      <c r="G43" s="2645"/>
      <c r="H43" s="630" t="s">
        <v>56</v>
      </c>
      <c r="I43" s="108">
        <v>540.4</v>
      </c>
      <c r="J43" s="682"/>
      <c r="K43" s="924"/>
      <c r="L43" s="63" t="s">
        <v>120</v>
      </c>
      <c r="M43" s="39" t="s">
        <v>70</v>
      </c>
      <c r="N43" s="1340">
        <v>15</v>
      </c>
      <c r="O43" s="1340">
        <v>16</v>
      </c>
      <c r="P43" s="1341">
        <v>17</v>
      </c>
    </row>
    <row r="44" spans="1:16" ht="26.4" x14ac:dyDescent="0.25">
      <c r="A44" s="2288"/>
      <c r="B44" s="2291"/>
      <c r="C44" s="2628"/>
      <c r="D44" s="629"/>
      <c r="E44" s="2631"/>
      <c r="F44" s="2391"/>
      <c r="G44" s="2645"/>
      <c r="H44" s="630" t="s">
        <v>67</v>
      </c>
      <c r="I44" s="681"/>
      <c r="J44" s="682"/>
      <c r="K44" s="924"/>
      <c r="L44" s="59" t="s">
        <v>121</v>
      </c>
      <c r="M44" s="1342" t="s">
        <v>501</v>
      </c>
      <c r="N44" s="1343">
        <v>1</v>
      </c>
      <c r="O44" s="1343">
        <v>1</v>
      </c>
      <c r="P44" s="1341">
        <v>1</v>
      </c>
    </row>
    <row r="45" spans="1:16" ht="26.4" x14ac:dyDescent="0.25">
      <c r="A45" s="2288"/>
      <c r="B45" s="2291"/>
      <c r="C45" s="2628"/>
      <c r="D45" s="629"/>
      <c r="E45" s="64"/>
      <c r="F45" s="2391"/>
      <c r="G45" s="2645"/>
      <c r="H45" s="1062" t="s">
        <v>103</v>
      </c>
      <c r="I45" s="1063">
        <v>243</v>
      </c>
      <c r="J45" s="102">
        <v>255.2</v>
      </c>
      <c r="K45" s="921">
        <v>267.89999999999998</v>
      </c>
      <c r="L45" s="946" t="s">
        <v>122</v>
      </c>
      <c r="M45" s="1342" t="s">
        <v>68</v>
      </c>
      <c r="N45" s="1344">
        <v>5</v>
      </c>
      <c r="O45" s="1344">
        <v>5</v>
      </c>
      <c r="P45" s="1345">
        <v>5</v>
      </c>
    </row>
    <row r="46" spans="1:16" ht="39.6" x14ac:dyDescent="0.25">
      <c r="A46" s="2288"/>
      <c r="B46" s="2291"/>
      <c r="C46" s="2628"/>
      <c r="D46" s="629"/>
      <c r="E46" s="64"/>
      <c r="F46" s="2391"/>
      <c r="G46" s="2645"/>
      <c r="H46" s="680" t="s">
        <v>79</v>
      </c>
      <c r="I46" s="681">
        <v>215</v>
      </c>
      <c r="J46" s="682">
        <v>225.7</v>
      </c>
      <c r="K46" s="924">
        <v>237</v>
      </c>
      <c r="L46" s="65" t="s">
        <v>123</v>
      </c>
      <c r="M46" s="1342" t="s">
        <v>80</v>
      </c>
      <c r="N46" s="1343">
        <v>110</v>
      </c>
      <c r="O46" s="1343">
        <v>115</v>
      </c>
      <c r="P46" s="1341">
        <v>120</v>
      </c>
    </row>
    <row r="47" spans="1:16" ht="26.4" x14ac:dyDescent="0.25">
      <c r="A47" s="2288"/>
      <c r="B47" s="2291"/>
      <c r="C47" s="2628"/>
      <c r="D47" s="629"/>
      <c r="E47" s="64"/>
      <c r="F47" s="2391"/>
      <c r="G47" s="2645"/>
      <c r="H47" s="680" t="s">
        <v>56</v>
      </c>
      <c r="I47" s="681"/>
      <c r="J47" s="682"/>
      <c r="K47" s="924"/>
      <c r="L47" s="65" t="s">
        <v>124</v>
      </c>
      <c r="M47" s="1342" t="s">
        <v>80</v>
      </c>
      <c r="N47" s="1343">
        <v>3550</v>
      </c>
      <c r="O47" s="1343">
        <v>3700</v>
      </c>
      <c r="P47" s="1341">
        <v>3700</v>
      </c>
    </row>
    <row r="48" spans="1:16" ht="26.4" x14ac:dyDescent="0.25">
      <c r="A48" s="2288"/>
      <c r="B48" s="2291"/>
      <c r="C48" s="2628"/>
      <c r="D48" s="629"/>
      <c r="E48" s="64"/>
      <c r="F48" s="2391"/>
      <c r="G48" s="2645"/>
      <c r="H48" s="680" t="s">
        <v>57</v>
      </c>
      <c r="I48" s="681">
        <v>49.4</v>
      </c>
      <c r="J48" s="681"/>
      <c r="K48" s="681"/>
      <c r="L48" s="65" t="s">
        <v>125</v>
      </c>
      <c r="M48" s="1342" t="s">
        <v>68</v>
      </c>
      <c r="N48" s="1343">
        <v>123</v>
      </c>
      <c r="O48" s="1343">
        <v>125</v>
      </c>
      <c r="P48" s="1341">
        <v>130</v>
      </c>
    </row>
    <row r="49" spans="1:23" ht="13.8" thickBot="1" x14ac:dyDescent="0.3">
      <c r="A49" s="2289"/>
      <c r="B49" s="2292"/>
      <c r="C49" s="2629"/>
      <c r="D49" s="648"/>
      <c r="E49" s="898"/>
      <c r="F49" s="2498"/>
      <c r="G49" s="2643"/>
      <c r="H49" s="634" t="s">
        <v>7</v>
      </c>
      <c r="I49" s="104">
        <f>I42+I43+I44+I45+I46+I47+I48</f>
        <v>3710.5</v>
      </c>
      <c r="J49" s="104">
        <f>J42+J43+J44+J45+J46+J47</f>
        <v>3276.7</v>
      </c>
      <c r="K49" s="104">
        <f>K42+K43+K44+K45+K46+K47</f>
        <v>3440.5</v>
      </c>
      <c r="L49" s="947"/>
      <c r="M49" s="1346"/>
      <c r="N49" s="1347"/>
      <c r="O49" s="1347"/>
      <c r="P49" s="1348"/>
    </row>
    <row r="50" spans="1:23" ht="13.8" thickBot="1" x14ac:dyDescent="0.3">
      <c r="A50" s="623" t="s">
        <v>6</v>
      </c>
      <c r="B50" s="635" t="s">
        <v>6</v>
      </c>
      <c r="C50" s="636"/>
      <c r="D50" s="637"/>
      <c r="E50" s="2646" t="s">
        <v>31</v>
      </c>
      <c r="F50" s="2646"/>
      <c r="G50" s="2647"/>
      <c r="H50" s="638" t="s">
        <v>7</v>
      </c>
      <c r="I50" s="105">
        <f>I24+I27+I37+I41+I49</f>
        <v>69761.399999999994</v>
      </c>
      <c r="J50" s="105">
        <f t="shared" ref="J50:K50" si="4">J24+J27+J37+J41+J49</f>
        <v>72030.899999999994</v>
      </c>
      <c r="K50" s="105">
        <f t="shared" si="4"/>
        <v>75632.5</v>
      </c>
      <c r="L50" s="639"/>
      <c r="M50" s="1349"/>
      <c r="N50" s="1350"/>
      <c r="O50" s="1350"/>
      <c r="P50" s="1351"/>
    </row>
    <row r="51" spans="1:23" ht="13.8" thickBot="1" x14ac:dyDescent="0.3">
      <c r="A51" s="623" t="s">
        <v>6</v>
      </c>
      <c r="B51" s="635" t="s">
        <v>8</v>
      </c>
      <c r="C51" s="80" t="s">
        <v>540</v>
      </c>
      <c r="D51" s="41"/>
      <c r="E51" s="643"/>
      <c r="F51" s="643"/>
      <c r="G51" s="643"/>
      <c r="H51" s="643"/>
      <c r="I51" s="643"/>
      <c r="J51" s="643"/>
      <c r="K51" s="643"/>
      <c r="L51" s="643"/>
      <c r="M51" s="1352"/>
      <c r="N51" s="1353"/>
      <c r="O51" s="1353"/>
      <c r="P51" s="1354"/>
    </row>
    <row r="52" spans="1:23" ht="40.200000000000003" thickBot="1" x14ac:dyDescent="0.3">
      <c r="A52" s="623"/>
      <c r="B52" s="635"/>
      <c r="C52" s="66"/>
      <c r="D52" s="67"/>
      <c r="E52" s="646"/>
      <c r="F52" s="646"/>
      <c r="G52" s="646"/>
      <c r="H52" s="646"/>
      <c r="I52" s="646"/>
      <c r="J52" s="646"/>
      <c r="K52" s="647"/>
      <c r="L52" s="68" t="s">
        <v>126</v>
      </c>
      <c r="M52" s="1355" t="s">
        <v>81</v>
      </c>
      <c r="N52" s="1356">
        <v>1</v>
      </c>
      <c r="O52" s="1356">
        <v>1</v>
      </c>
      <c r="P52" s="1357">
        <v>1</v>
      </c>
    </row>
    <row r="53" spans="1:23" ht="43.2" customHeight="1" thickBot="1" x14ac:dyDescent="0.3">
      <c r="A53" s="911"/>
      <c r="B53" s="912"/>
      <c r="C53" s="980"/>
      <c r="D53" s="913"/>
      <c r="E53" s="914"/>
      <c r="F53" s="914"/>
      <c r="G53" s="914"/>
      <c r="H53" s="914"/>
      <c r="I53" s="914"/>
      <c r="J53" s="914"/>
      <c r="K53" s="915"/>
      <c r="L53" s="69" t="s">
        <v>127</v>
      </c>
      <c r="M53" s="1355"/>
      <c r="N53" s="1358">
        <v>1</v>
      </c>
      <c r="O53" s="1358" t="s">
        <v>66</v>
      </c>
      <c r="P53" s="1359" t="s">
        <v>66</v>
      </c>
      <c r="V53" s="232"/>
    </row>
    <row r="54" spans="1:23" ht="39.6" x14ac:dyDescent="0.25">
      <c r="A54" s="2287" t="s">
        <v>6</v>
      </c>
      <c r="B54" s="2290" t="s">
        <v>8</v>
      </c>
      <c r="C54" s="2648" t="s">
        <v>6</v>
      </c>
      <c r="D54" s="625"/>
      <c r="E54" s="2679" t="s">
        <v>128</v>
      </c>
      <c r="F54" s="2484" t="s">
        <v>62</v>
      </c>
      <c r="G54" s="2642" t="s">
        <v>129</v>
      </c>
      <c r="H54" s="2054" t="s">
        <v>48</v>
      </c>
      <c r="I54" s="2055">
        <v>261.10000000000002</v>
      </c>
      <c r="J54" s="683">
        <v>198.2</v>
      </c>
      <c r="K54" s="894">
        <v>208</v>
      </c>
      <c r="L54" s="70" t="s">
        <v>130</v>
      </c>
      <c r="M54" s="49"/>
      <c r="N54" s="1360" t="s">
        <v>66</v>
      </c>
      <c r="O54" s="1360" t="s">
        <v>66</v>
      </c>
      <c r="P54" s="1361" t="s">
        <v>66</v>
      </c>
      <c r="Q54" s="233"/>
      <c r="R54" s="234"/>
      <c r="S54" s="235"/>
      <c r="U54" s="235"/>
      <c r="V54" s="235"/>
      <c r="W54" s="235"/>
    </row>
    <row r="55" spans="1:23" ht="26.4" x14ac:dyDescent="0.25">
      <c r="A55" s="2288"/>
      <c r="B55" s="2291"/>
      <c r="C55" s="2628"/>
      <c r="D55" s="629"/>
      <c r="E55" s="2680"/>
      <c r="F55" s="2391"/>
      <c r="G55" s="2645"/>
      <c r="H55" s="630" t="s">
        <v>56</v>
      </c>
      <c r="I55" s="101"/>
      <c r="J55" s="682"/>
      <c r="K55" s="924"/>
      <c r="L55" s="71" t="s">
        <v>131</v>
      </c>
      <c r="M55" s="39" t="s">
        <v>68</v>
      </c>
      <c r="N55" s="1343">
        <v>3800</v>
      </c>
      <c r="O55" s="1343">
        <v>3800</v>
      </c>
      <c r="P55" s="1362">
        <v>3900</v>
      </c>
    </row>
    <row r="56" spans="1:23" ht="39.6" x14ac:dyDescent="0.25">
      <c r="A56" s="2288"/>
      <c r="B56" s="2291"/>
      <c r="C56" s="2628"/>
      <c r="D56" s="629"/>
      <c r="E56" s="2680"/>
      <c r="F56" s="2391"/>
      <c r="G56" s="2645"/>
      <c r="H56" s="630" t="s">
        <v>55</v>
      </c>
      <c r="I56" s="101"/>
      <c r="J56" s="682"/>
      <c r="K56" s="924"/>
      <c r="L56" s="71" t="s">
        <v>132</v>
      </c>
      <c r="M56" s="47" t="s">
        <v>68</v>
      </c>
      <c r="N56" s="1343">
        <v>5500</v>
      </c>
      <c r="O56" s="1343">
        <v>5750</v>
      </c>
      <c r="P56" s="1362">
        <v>6000</v>
      </c>
    </row>
    <row r="57" spans="1:23" ht="26.4" x14ac:dyDescent="0.25">
      <c r="A57" s="2288"/>
      <c r="B57" s="2291"/>
      <c r="C57" s="2628"/>
      <c r="D57" s="629"/>
      <c r="E57" s="2680"/>
      <c r="F57" s="2391"/>
      <c r="G57" s="2645"/>
      <c r="H57" s="630" t="s">
        <v>79</v>
      </c>
      <c r="I57" s="101"/>
      <c r="J57" s="682"/>
      <c r="K57" s="924"/>
      <c r="L57" s="1363" t="s">
        <v>133</v>
      </c>
      <c r="M57" s="1323" t="s">
        <v>68</v>
      </c>
      <c r="N57" s="1343">
        <v>0</v>
      </c>
      <c r="O57" s="1343">
        <v>1</v>
      </c>
      <c r="P57" s="1362">
        <v>1</v>
      </c>
    </row>
    <row r="58" spans="1:23" ht="27" customHeight="1" x14ac:dyDescent="0.25">
      <c r="A58" s="2288"/>
      <c r="B58" s="2291"/>
      <c r="C58" s="2628"/>
      <c r="D58" s="629"/>
      <c r="E58" s="2680"/>
      <c r="F58" s="2391"/>
      <c r="G58" s="2645"/>
      <c r="H58" s="630"/>
      <c r="I58" s="101"/>
      <c r="J58" s="682"/>
      <c r="K58" s="924"/>
      <c r="L58" s="58" t="s">
        <v>134</v>
      </c>
      <c r="M58" s="39" t="s">
        <v>68</v>
      </c>
      <c r="N58" s="1343">
        <v>2000</v>
      </c>
      <c r="O58" s="1343">
        <v>2100</v>
      </c>
      <c r="P58" s="1362">
        <v>2200</v>
      </c>
    </row>
    <row r="59" spans="1:23" ht="26.4" x14ac:dyDescent="0.25">
      <c r="A59" s="2288"/>
      <c r="B59" s="2291"/>
      <c r="C59" s="2628"/>
      <c r="D59" s="629"/>
      <c r="E59" s="2687"/>
      <c r="F59" s="2391"/>
      <c r="G59" s="2645"/>
      <c r="H59" s="630"/>
      <c r="I59" s="101"/>
      <c r="J59" s="682"/>
      <c r="K59" s="924"/>
      <c r="L59" s="58" t="s">
        <v>135</v>
      </c>
      <c r="M59" s="39" t="s">
        <v>80</v>
      </c>
      <c r="N59" s="1343">
        <v>500</v>
      </c>
      <c r="O59" s="1343">
        <v>525</v>
      </c>
      <c r="P59" s="1362">
        <v>550</v>
      </c>
    </row>
    <row r="60" spans="1:23" ht="26.4" x14ac:dyDescent="0.25">
      <c r="A60" s="2288"/>
      <c r="B60" s="2291"/>
      <c r="C60" s="2628"/>
      <c r="D60" s="629"/>
      <c r="E60" s="2687"/>
      <c r="F60" s="2391"/>
      <c r="G60" s="2645"/>
      <c r="H60" s="630"/>
      <c r="I60" s="101"/>
      <c r="J60" s="682"/>
      <c r="K60" s="924"/>
      <c r="L60" s="58" t="s">
        <v>136</v>
      </c>
      <c r="M60" s="39" t="s">
        <v>68</v>
      </c>
      <c r="N60" s="1343">
        <v>1</v>
      </c>
      <c r="O60" s="1343">
        <v>1</v>
      </c>
      <c r="P60" s="1362">
        <v>1</v>
      </c>
    </row>
    <row r="61" spans="1:23" ht="26.4" x14ac:dyDescent="0.25">
      <c r="A61" s="2288"/>
      <c r="B61" s="2291"/>
      <c r="C61" s="2628"/>
      <c r="D61" s="629"/>
      <c r="E61" s="2687"/>
      <c r="F61" s="2391"/>
      <c r="G61" s="2645"/>
      <c r="H61" s="630"/>
      <c r="I61" s="101"/>
      <c r="J61" s="682"/>
      <c r="K61" s="924"/>
      <c r="L61" s="58" t="s">
        <v>137</v>
      </c>
      <c r="M61" s="39" t="s">
        <v>70</v>
      </c>
      <c r="N61" s="1343">
        <v>80</v>
      </c>
      <c r="O61" s="1343">
        <v>80</v>
      </c>
      <c r="P61" s="1362">
        <v>80</v>
      </c>
    </row>
    <row r="62" spans="1:23" ht="30.6" customHeight="1" x14ac:dyDescent="0.25">
      <c r="A62" s="2288"/>
      <c r="B62" s="2291"/>
      <c r="C62" s="2628"/>
      <c r="D62" s="629"/>
      <c r="E62" s="2687"/>
      <c r="F62" s="2391"/>
      <c r="G62" s="2645"/>
      <c r="H62" s="630"/>
      <c r="I62" s="101"/>
      <c r="J62" s="682"/>
      <c r="K62" s="924"/>
      <c r="L62" s="58" t="s">
        <v>138</v>
      </c>
      <c r="M62" s="39" t="s">
        <v>68</v>
      </c>
      <c r="N62" s="1343">
        <v>45</v>
      </c>
      <c r="O62" s="1343">
        <v>48</v>
      </c>
      <c r="P62" s="1362">
        <v>48</v>
      </c>
    </row>
    <row r="63" spans="1:23" ht="24.6" customHeight="1" x14ac:dyDescent="0.25">
      <c r="A63" s="2288"/>
      <c r="B63" s="2291"/>
      <c r="C63" s="2628"/>
      <c r="D63" s="629"/>
      <c r="E63" s="2687"/>
      <c r="F63" s="2391"/>
      <c r="G63" s="2645"/>
      <c r="H63" s="630"/>
      <c r="I63" s="101"/>
      <c r="J63" s="682"/>
      <c r="K63" s="924"/>
      <c r="L63" s="63" t="s">
        <v>139</v>
      </c>
      <c r="M63" s="39" t="s">
        <v>68</v>
      </c>
      <c r="N63" s="1343">
        <v>45</v>
      </c>
      <c r="O63" s="1343">
        <v>48</v>
      </c>
      <c r="P63" s="1362">
        <v>48</v>
      </c>
    </row>
    <row r="64" spans="1:23" ht="26.4" x14ac:dyDescent="0.25">
      <c r="A64" s="2288"/>
      <c r="B64" s="2291"/>
      <c r="C64" s="2628"/>
      <c r="D64" s="629"/>
      <c r="E64" s="2687"/>
      <c r="F64" s="2391"/>
      <c r="G64" s="2645"/>
      <c r="H64" s="630"/>
      <c r="I64" s="101"/>
      <c r="J64" s="682"/>
      <c r="K64" s="924"/>
      <c r="L64" s="63" t="s">
        <v>140</v>
      </c>
      <c r="M64" s="39" t="s">
        <v>68</v>
      </c>
      <c r="N64" s="1343">
        <v>3</v>
      </c>
      <c r="O64" s="1343">
        <v>3</v>
      </c>
      <c r="P64" s="1362">
        <v>3</v>
      </c>
    </row>
    <row r="65" spans="1:16" ht="30" customHeight="1" x14ac:dyDescent="0.25">
      <c r="A65" s="2288"/>
      <c r="B65" s="2291"/>
      <c r="C65" s="2628"/>
      <c r="D65" s="629"/>
      <c r="E65" s="2687"/>
      <c r="F65" s="2391"/>
      <c r="G65" s="2645"/>
      <c r="H65" s="630"/>
      <c r="I65" s="101"/>
      <c r="J65" s="682"/>
      <c r="K65" s="924"/>
      <c r="L65" s="63" t="s">
        <v>303</v>
      </c>
      <c r="M65" s="39" t="s">
        <v>68</v>
      </c>
      <c r="N65" s="1343">
        <v>3</v>
      </c>
      <c r="O65" s="1343">
        <v>3</v>
      </c>
      <c r="P65" s="1362">
        <v>3</v>
      </c>
    </row>
    <row r="66" spans="1:16" ht="30" customHeight="1" x14ac:dyDescent="0.25">
      <c r="A66" s="2288"/>
      <c r="B66" s="2291"/>
      <c r="C66" s="2628"/>
      <c r="D66" s="629"/>
      <c r="E66" s="2687"/>
      <c r="F66" s="2391"/>
      <c r="G66" s="2645"/>
      <c r="H66" s="630"/>
      <c r="I66" s="101"/>
      <c r="J66" s="682"/>
      <c r="K66" s="924"/>
      <c r="L66" s="63" t="s">
        <v>141</v>
      </c>
      <c r="M66" s="39" t="s">
        <v>68</v>
      </c>
      <c r="N66" s="1343">
        <v>1</v>
      </c>
      <c r="O66" s="1343">
        <v>1</v>
      </c>
      <c r="P66" s="1362">
        <v>1</v>
      </c>
    </row>
    <row r="67" spans="1:16" ht="41.4" customHeight="1" x14ac:dyDescent="0.25">
      <c r="A67" s="2288"/>
      <c r="B67" s="2291"/>
      <c r="C67" s="2628"/>
      <c r="D67" s="629"/>
      <c r="E67" s="2687"/>
      <c r="F67" s="2391"/>
      <c r="G67" s="2645"/>
      <c r="H67" s="630"/>
      <c r="I67" s="101"/>
      <c r="J67" s="682"/>
      <c r="K67" s="924"/>
      <c r="L67" s="63" t="s">
        <v>142</v>
      </c>
      <c r="M67" s="39" t="s">
        <v>80</v>
      </c>
      <c r="N67" s="1343">
        <v>12</v>
      </c>
      <c r="O67" s="1343">
        <v>15</v>
      </c>
      <c r="P67" s="1362">
        <v>17</v>
      </c>
    </row>
    <row r="68" spans="1:16" ht="49.2" customHeight="1" x14ac:dyDescent="0.25">
      <c r="A68" s="2288"/>
      <c r="B68" s="2291"/>
      <c r="C68" s="2628"/>
      <c r="D68" s="629"/>
      <c r="E68" s="2687"/>
      <c r="F68" s="2391"/>
      <c r="G68" s="2645"/>
      <c r="H68" s="630"/>
      <c r="I68" s="101"/>
      <c r="J68" s="682"/>
      <c r="K68" s="924"/>
      <c r="L68" s="1364" t="s">
        <v>143</v>
      </c>
      <c r="M68" s="1323" t="s">
        <v>80</v>
      </c>
      <c r="N68" s="1365">
        <v>50</v>
      </c>
      <c r="O68" s="1343">
        <v>55</v>
      </c>
      <c r="P68" s="1362">
        <v>60</v>
      </c>
    </row>
    <row r="69" spans="1:16" ht="31.2" customHeight="1" x14ac:dyDescent="0.25">
      <c r="A69" s="2288"/>
      <c r="B69" s="2291"/>
      <c r="C69" s="2628"/>
      <c r="D69" s="629"/>
      <c r="E69" s="2687"/>
      <c r="F69" s="2391"/>
      <c r="G69" s="2645"/>
      <c r="H69" s="630"/>
      <c r="I69" s="101"/>
      <c r="J69" s="682"/>
      <c r="K69" s="924"/>
      <c r="L69" s="63" t="s">
        <v>144</v>
      </c>
      <c r="M69" s="39" t="s">
        <v>80</v>
      </c>
      <c r="N69" s="1343">
        <v>100</v>
      </c>
      <c r="O69" s="1343">
        <v>100</v>
      </c>
      <c r="P69" s="1362">
        <v>100</v>
      </c>
    </row>
    <row r="70" spans="1:16" ht="27.6" customHeight="1" x14ac:dyDescent="0.25">
      <c r="A70" s="2288"/>
      <c r="B70" s="2291"/>
      <c r="C70" s="2628"/>
      <c r="D70" s="629"/>
      <c r="E70" s="2687"/>
      <c r="F70" s="2391"/>
      <c r="G70" s="2645"/>
      <c r="H70" s="630"/>
      <c r="I70" s="101"/>
      <c r="J70" s="682"/>
      <c r="K70" s="924"/>
      <c r="L70" s="1364" t="s">
        <v>145</v>
      </c>
      <c r="M70" s="39" t="s">
        <v>68</v>
      </c>
      <c r="N70" s="1343">
        <v>0</v>
      </c>
      <c r="O70" s="1343">
        <v>5</v>
      </c>
      <c r="P70" s="1362">
        <v>5</v>
      </c>
    </row>
    <row r="71" spans="1:16" ht="33" customHeight="1" x14ac:dyDescent="0.25">
      <c r="A71" s="2288"/>
      <c r="B71" s="2291"/>
      <c r="C71" s="2628"/>
      <c r="D71" s="629"/>
      <c r="E71" s="2687"/>
      <c r="F71" s="2391"/>
      <c r="G71" s="2645"/>
      <c r="H71" s="630"/>
      <c r="I71" s="101"/>
      <c r="J71" s="682"/>
      <c r="K71" s="924"/>
      <c r="L71" s="63" t="s">
        <v>146</v>
      </c>
      <c r="M71" s="39" t="s">
        <v>68</v>
      </c>
      <c r="N71" s="1343">
        <v>41</v>
      </c>
      <c r="O71" s="1343">
        <v>45</v>
      </c>
      <c r="P71" s="1362">
        <v>45</v>
      </c>
    </row>
    <row r="72" spans="1:16" ht="17.399999999999999" customHeight="1" x14ac:dyDescent="0.25">
      <c r="A72" s="2288"/>
      <c r="B72" s="2291"/>
      <c r="C72" s="2628"/>
      <c r="D72" s="629"/>
      <c r="E72" s="2687"/>
      <c r="F72" s="2391"/>
      <c r="G72" s="2645"/>
      <c r="H72" s="948"/>
      <c r="I72" s="904"/>
      <c r="J72" s="949"/>
      <c r="K72" s="1002"/>
      <c r="L72" s="1366" t="s">
        <v>174</v>
      </c>
      <c r="M72" s="1323" t="s">
        <v>68</v>
      </c>
      <c r="N72" s="1365" t="s">
        <v>66</v>
      </c>
      <c r="O72" s="1365" t="s">
        <v>66</v>
      </c>
      <c r="P72" s="1417" t="s">
        <v>66</v>
      </c>
    </row>
    <row r="73" spans="1:16" ht="25.95" customHeight="1" x14ac:dyDescent="0.25">
      <c r="A73" s="2288"/>
      <c r="B73" s="2291"/>
      <c r="C73" s="2628"/>
      <c r="D73" s="629"/>
      <c r="E73" s="2687"/>
      <c r="F73" s="2391"/>
      <c r="G73" s="2645"/>
      <c r="H73" s="948"/>
      <c r="I73" s="904"/>
      <c r="J73" s="949"/>
      <c r="K73" s="1002"/>
      <c r="L73" s="1405" t="s">
        <v>595</v>
      </c>
      <c r="M73" s="1406" t="s">
        <v>80</v>
      </c>
      <c r="N73" s="1407">
        <v>1400</v>
      </c>
      <c r="O73" s="1407">
        <v>1800</v>
      </c>
      <c r="P73" s="1023">
        <v>2000</v>
      </c>
    </row>
    <row r="74" spans="1:16" ht="27" customHeight="1" x14ac:dyDescent="0.25">
      <c r="A74" s="2288"/>
      <c r="B74" s="2291"/>
      <c r="C74" s="2628"/>
      <c r="D74" s="629"/>
      <c r="E74" s="2687"/>
      <c r="F74" s="2391"/>
      <c r="G74" s="2645"/>
      <c r="H74" s="948"/>
      <c r="I74" s="904"/>
      <c r="J74" s="949"/>
      <c r="K74" s="1002"/>
      <c r="L74" s="1405" t="s">
        <v>163</v>
      </c>
      <c r="M74" s="1406" t="s">
        <v>68</v>
      </c>
      <c r="N74" s="1407">
        <v>9</v>
      </c>
      <c r="O74" s="1407">
        <v>10</v>
      </c>
      <c r="P74" s="1023">
        <v>12</v>
      </c>
    </row>
    <row r="75" spans="1:16" ht="25.95" customHeight="1" x14ac:dyDescent="0.25">
      <c r="A75" s="2288"/>
      <c r="B75" s="2291"/>
      <c r="C75" s="2628"/>
      <c r="D75" s="629"/>
      <c r="E75" s="2687"/>
      <c r="F75" s="2391"/>
      <c r="G75" s="2645"/>
      <c r="H75" s="948"/>
      <c r="I75" s="904"/>
      <c r="J75" s="949"/>
      <c r="K75" s="950"/>
      <c r="L75" s="866" t="s">
        <v>110</v>
      </c>
      <c r="M75" s="1367" t="s">
        <v>68</v>
      </c>
      <c r="N75" s="944">
        <v>3</v>
      </c>
      <c r="O75" s="944"/>
      <c r="P75" s="945"/>
    </row>
    <row r="76" spans="1:16" ht="27.6" customHeight="1" thickBot="1" x14ac:dyDescent="0.3">
      <c r="A76" s="2289"/>
      <c r="B76" s="2292"/>
      <c r="C76" s="2629"/>
      <c r="D76" s="648"/>
      <c r="E76" s="2516"/>
      <c r="F76" s="2498"/>
      <c r="G76" s="2643"/>
      <c r="H76" s="649" t="s">
        <v>7</v>
      </c>
      <c r="I76" s="104">
        <f>I54+I55+I56+I57</f>
        <v>261.10000000000002</v>
      </c>
      <c r="J76" s="104">
        <f t="shared" ref="J76:K76" si="5">J54+J55+J56</f>
        <v>198.2</v>
      </c>
      <c r="K76" s="104">
        <f t="shared" si="5"/>
        <v>208</v>
      </c>
      <c r="L76" s="927"/>
      <c r="M76" s="1368"/>
      <c r="N76" s="1347"/>
      <c r="O76" s="1347"/>
      <c r="P76" s="1369"/>
    </row>
    <row r="77" spans="1:16" ht="31.95" customHeight="1" x14ac:dyDescent="0.25">
      <c r="A77" s="2287" t="s">
        <v>6</v>
      </c>
      <c r="B77" s="2290" t="s">
        <v>8</v>
      </c>
      <c r="C77" s="2648" t="s">
        <v>8</v>
      </c>
      <c r="D77" s="625"/>
      <c r="E77" s="2679" t="s">
        <v>502</v>
      </c>
      <c r="F77" s="2689" t="s">
        <v>603</v>
      </c>
      <c r="G77" s="2642" t="s">
        <v>82</v>
      </c>
      <c r="H77" s="626" t="s">
        <v>48</v>
      </c>
      <c r="I77" s="100">
        <v>66</v>
      </c>
      <c r="J77" s="683">
        <v>69.3</v>
      </c>
      <c r="K77" s="894">
        <v>72.8</v>
      </c>
      <c r="L77" s="37" t="s">
        <v>147</v>
      </c>
      <c r="M77" s="55" t="s">
        <v>68</v>
      </c>
      <c r="N77" s="89">
        <v>1</v>
      </c>
      <c r="O77" s="89">
        <v>1</v>
      </c>
      <c r="P77" s="941" t="s">
        <v>66</v>
      </c>
    </row>
    <row r="78" spans="1:16" ht="26.4" x14ac:dyDescent="0.25">
      <c r="A78" s="2288"/>
      <c r="B78" s="2291"/>
      <c r="C78" s="2628"/>
      <c r="D78" s="629"/>
      <c r="E78" s="2680"/>
      <c r="F78" s="2391"/>
      <c r="G78" s="2645"/>
      <c r="H78" s="630" t="s">
        <v>103</v>
      </c>
      <c r="I78" s="101">
        <v>425.4</v>
      </c>
      <c r="J78" s="682">
        <v>446.7</v>
      </c>
      <c r="K78" s="924">
        <v>469</v>
      </c>
      <c r="L78" s="58" t="s">
        <v>148</v>
      </c>
      <c r="M78" s="57"/>
      <c r="N78" s="934" t="s">
        <v>66</v>
      </c>
      <c r="O78" s="934" t="s">
        <v>66</v>
      </c>
      <c r="P78" s="942" t="s">
        <v>66</v>
      </c>
    </row>
    <row r="79" spans="1:16" ht="28.2" customHeight="1" x14ac:dyDescent="0.25">
      <c r="A79" s="2288"/>
      <c r="B79" s="2291"/>
      <c r="C79" s="2628"/>
      <c r="D79" s="629"/>
      <c r="E79" s="2680"/>
      <c r="F79" s="2391"/>
      <c r="G79" s="2645"/>
      <c r="H79" s="901" t="s">
        <v>57</v>
      </c>
      <c r="I79" s="900">
        <v>4.8</v>
      </c>
      <c r="J79" s="102"/>
      <c r="K79" s="924"/>
      <c r="L79" s="58"/>
      <c r="M79" s="57"/>
      <c r="N79" s="934"/>
      <c r="O79" s="934"/>
      <c r="P79" s="942"/>
    </row>
    <row r="80" spans="1:16" ht="19.2" customHeight="1" x14ac:dyDescent="0.25">
      <c r="A80" s="2288"/>
      <c r="B80" s="2291"/>
      <c r="C80" s="2628"/>
      <c r="D80" s="629"/>
      <c r="E80" s="2680"/>
      <c r="F80" s="2391"/>
      <c r="G80" s="2645"/>
      <c r="H80" s="901" t="s">
        <v>79</v>
      </c>
      <c r="I80" s="900"/>
      <c r="J80" s="102"/>
      <c r="K80" s="921"/>
      <c r="L80" s="58"/>
      <c r="M80" s="57"/>
      <c r="N80" s="934"/>
      <c r="O80" s="934"/>
      <c r="P80" s="942"/>
    </row>
    <row r="81" spans="1:18" ht="27" thickBot="1" x14ac:dyDescent="0.3">
      <c r="A81" s="2289"/>
      <c r="B81" s="2292"/>
      <c r="C81" s="2629"/>
      <c r="D81" s="648"/>
      <c r="E81" s="2516"/>
      <c r="F81" s="2498"/>
      <c r="G81" s="2643"/>
      <c r="H81" s="936" t="s">
        <v>7</v>
      </c>
      <c r="I81" s="926">
        <f>I77+I78+I79+I80</f>
        <v>496.2</v>
      </c>
      <c r="J81" s="926">
        <f t="shared" ref="J81:K81" si="6">J77+J78+J79+J80</f>
        <v>516</v>
      </c>
      <c r="K81" s="926">
        <f t="shared" si="6"/>
        <v>541.79999999999995</v>
      </c>
      <c r="L81" s="72" t="s">
        <v>304</v>
      </c>
      <c r="M81" s="896" t="s">
        <v>80</v>
      </c>
      <c r="N81" s="1370">
        <v>21</v>
      </c>
      <c r="O81" s="1370">
        <v>21</v>
      </c>
      <c r="P81" s="1371">
        <v>21</v>
      </c>
    </row>
    <row r="82" spans="1:18" ht="27" customHeight="1" thickBot="1" x14ac:dyDescent="0.3">
      <c r="A82" s="623" t="s">
        <v>6</v>
      </c>
      <c r="B82" s="635" t="s">
        <v>8</v>
      </c>
      <c r="C82" s="2646" t="s">
        <v>31</v>
      </c>
      <c r="D82" s="2646"/>
      <c r="E82" s="2646"/>
      <c r="F82" s="2646"/>
      <c r="G82" s="2647"/>
      <c r="H82" s="638" t="s">
        <v>7</v>
      </c>
      <c r="I82" s="105">
        <f>I76+I81</f>
        <v>757.3</v>
      </c>
      <c r="J82" s="105">
        <f t="shared" ref="J82:K82" si="7">J76+J81</f>
        <v>714.2</v>
      </c>
      <c r="K82" s="105">
        <f t="shared" si="7"/>
        <v>749.8</v>
      </c>
      <c r="L82" s="2649"/>
      <c r="M82" s="2650"/>
      <c r="N82" s="2650"/>
      <c r="O82" s="2650"/>
      <c r="P82" s="2651"/>
    </row>
    <row r="83" spans="1:18" ht="30" customHeight="1" thickBot="1" x14ac:dyDescent="0.3">
      <c r="A83" s="623" t="s">
        <v>6</v>
      </c>
      <c r="B83" s="635" t="s">
        <v>49</v>
      </c>
      <c r="C83" s="80" t="s">
        <v>541</v>
      </c>
      <c r="D83" s="41"/>
      <c r="E83" s="643"/>
      <c r="F83" s="643"/>
      <c r="G83" s="643"/>
      <c r="H83" s="643"/>
      <c r="I83" s="643"/>
      <c r="J83" s="643"/>
      <c r="K83" s="643"/>
      <c r="L83" s="643"/>
      <c r="M83" s="1352"/>
      <c r="N83" s="1353"/>
      <c r="O83" s="1353"/>
      <c r="P83" s="1354"/>
    </row>
    <row r="84" spans="1:18" ht="37.950000000000003" customHeight="1" x14ac:dyDescent="0.25">
      <c r="A84" s="2676"/>
      <c r="B84" s="2690"/>
      <c r="C84" s="1444"/>
      <c r="D84" s="970"/>
      <c r="E84" s="1445"/>
      <c r="F84" s="1445"/>
      <c r="G84" s="1445"/>
      <c r="H84" s="1445"/>
      <c r="I84" s="1445"/>
      <c r="J84" s="1445"/>
      <c r="K84" s="1446"/>
      <c r="L84" s="1026" t="s">
        <v>149</v>
      </c>
      <c r="M84" s="627" t="s">
        <v>70</v>
      </c>
      <c r="N84" s="1020">
        <v>27</v>
      </c>
      <c r="O84" s="1020">
        <v>29</v>
      </c>
      <c r="P84" s="1021">
        <v>31</v>
      </c>
      <c r="Q84" s="19"/>
    </row>
    <row r="85" spans="1:18" ht="63" customHeight="1" x14ac:dyDescent="0.25">
      <c r="A85" s="2677"/>
      <c r="B85" s="2691"/>
      <c r="C85" s="981"/>
      <c r="D85" s="974"/>
      <c r="E85" s="1447"/>
      <c r="F85" s="1447"/>
      <c r="G85" s="1447"/>
      <c r="H85" s="1447"/>
      <c r="I85" s="1447"/>
      <c r="J85" s="1447"/>
      <c r="K85" s="982"/>
      <c r="L85" s="1027" t="s">
        <v>150</v>
      </c>
      <c r="M85" s="873" t="s">
        <v>70</v>
      </c>
      <c r="N85" s="1022">
        <v>10</v>
      </c>
      <c r="O85" s="1022">
        <v>15</v>
      </c>
      <c r="P85" s="1023">
        <v>20</v>
      </c>
      <c r="Q85" s="19"/>
    </row>
    <row r="86" spans="1:18" ht="25.2" customHeight="1" x14ac:dyDescent="0.25">
      <c r="A86" s="2677"/>
      <c r="B86" s="2691"/>
      <c r="C86" s="981"/>
      <c r="D86" s="974"/>
      <c r="E86" s="1447"/>
      <c r="F86" s="1447"/>
      <c r="G86" s="1447"/>
      <c r="H86" s="1447"/>
      <c r="I86" s="1447"/>
      <c r="J86" s="1447"/>
      <c r="K86" s="982"/>
      <c r="L86" s="1028" t="s">
        <v>151</v>
      </c>
      <c r="M86" s="873" t="s">
        <v>152</v>
      </c>
      <c r="N86" s="1022">
        <v>25000</v>
      </c>
      <c r="O86" s="1022">
        <v>25000</v>
      </c>
      <c r="P86" s="1023">
        <v>27500</v>
      </c>
    </row>
    <row r="87" spans="1:18" ht="48.6" customHeight="1" thickBot="1" x14ac:dyDescent="0.3">
      <c r="A87" s="2678"/>
      <c r="B87" s="2692"/>
      <c r="C87" s="983"/>
      <c r="D87" s="977"/>
      <c r="E87" s="984"/>
      <c r="F87" s="984"/>
      <c r="G87" s="984"/>
      <c r="H87" s="984"/>
      <c r="I87" s="984"/>
      <c r="J87" s="984"/>
      <c r="K87" s="985"/>
      <c r="L87" s="1029" t="s">
        <v>153</v>
      </c>
      <c r="M87" s="617" t="s">
        <v>70</v>
      </c>
      <c r="N87" s="1030">
        <v>62</v>
      </c>
      <c r="O87" s="1030">
        <v>64</v>
      </c>
      <c r="P87" s="1031">
        <v>66</v>
      </c>
    </row>
    <row r="88" spans="1:18" ht="14.4" customHeight="1" x14ac:dyDescent="0.25">
      <c r="A88" s="2571" t="s">
        <v>6</v>
      </c>
      <c r="B88" s="2573" t="s">
        <v>49</v>
      </c>
      <c r="C88" s="2640" t="s">
        <v>6</v>
      </c>
      <c r="D88" s="951"/>
      <c r="E88" s="2694" t="s">
        <v>154</v>
      </c>
      <c r="F88" s="2681" t="s">
        <v>604</v>
      </c>
      <c r="G88" s="2697" t="s">
        <v>82</v>
      </c>
      <c r="H88" s="626" t="s">
        <v>48</v>
      </c>
      <c r="I88" s="700">
        <v>597.4</v>
      </c>
      <c r="J88" s="683">
        <v>608.29999999999995</v>
      </c>
      <c r="K88" s="894">
        <v>638.70000000000005</v>
      </c>
      <c r="L88" s="677" t="s">
        <v>155</v>
      </c>
      <c r="M88" s="1425" t="s">
        <v>80</v>
      </c>
      <c r="N88" s="1338">
        <v>28</v>
      </c>
      <c r="O88" s="1338">
        <v>29</v>
      </c>
      <c r="P88" s="1339">
        <v>30</v>
      </c>
      <c r="Q88" s="19"/>
      <c r="R88" s="218"/>
    </row>
    <row r="89" spans="1:18" ht="33" customHeight="1" x14ac:dyDescent="0.25">
      <c r="A89" s="2572"/>
      <c r="B89" s="2291"/>
      <c r="C89" s="2693"/>
      <c r="D89" s="952"/>
      <c r="E89" s="2695"/>
      <c r="F89" s="2391"/>
      <c r="G89" s="2698"/>
      <c r="H89" s="630" t="s">
        <v>103</v>
      </c>
      <c r="I89" s="101"/>
      <c r="J89" s="682"/>
      <c r="K89" s="924"/>
      <c r="L89" s="71" t="s">
        <v>305</v>
      </c>
      <c r="M89" s="1342" t="s">
        <v>81</v>
      </c>
      <c r="N89" s="1340">
        <v>4</v>
      </c>
      <c r="O89" s="1340">
        <v>4</v>
      </c>
      <c r="P89" s="1341">
        <v>4</v>
      </c>
    </row>
    <row r="90" spans="1:18" ht="37.950000000000003" customHeight="1" x14ac:dyDescent="0.25">
      <c r="A90" s="2572"/>
      <c r="B90" s="2291"/>
      <c r="C90" s="2693"/>
      <c r="D90" s="952"/>
      <c r="E90" s="2695"/>
      <c r="F90" s="2391"/>
      <c r="G90" s="2698"/>
      <c r="H90" s="901" t="s">
        <v>56</v>
      </c>
      <c r="I90" s="900"/>
      <c r="J90" s="102"/>
      <c r="K90" s="921"/>
      <c r="L90" s="1426" t="s">
        <v>156</v>
      </c>
      <c r="M90" s="1372" t="s">
        <v>81</v>
      </c>
      <c r="N90" s="1373">
        <v>30</v>
      </c>
      <c r="O90" s="1373">
        <v>40</v>
      </c>
      <c r="P90" s="1345">
        <v>50</v>
      </c>
    </row>
    <row r="91" spans="1:18" ht="60" customHeight="1" x14ac:dyDescent="0.25">
      <c r="A91" s="2572"/>
      <c r="B91" s="2291"/>
      <c r="C91" s="2693"/>
      <c r="D91" s="952"/>
      <c r="E91" s="2695"/>
      <c r="F91" s="2391"/>
      <c r="G91" s="2698"/>
      <c r="H91" s="630" t="s">
        <v>67</v>
      </c>
      <c r="I91" s="101"/>
      <c r="J91" s="682"/>
      <c r="K91" s="924"/>
      <c r="L91" s="953" t="s">
        <v>157</v>
      </c>
      <c r="M91" s="48" t="s">
        <v>68</v>
      </c>
      <c r="N91" s="1340">
        <v>5</v>
      </c>
      <c r="O91" s="1340">
        <v>5</v>
      </c>
      <c r="P91" s="1341">
        <v>5</v>
      </c>
    </row>
    <row r="92" spans="1:18" ht="39.6" x14ac:dyDescent="0.25">
      <c r="A92" s="2572"/>
      <c r="B92" s="2291"/>
      <c r="C92" s="2693"/>
      <c r="D92" s="952"/>
      <c r="E92" s="2695"/>
      <c r="F92" s="2391"/>
      <c r="G92" s="2698"/>
      <c r="H92" s="630" t="s">
        <v>57</v>
      </c>
      <c r="I92" s="681">
        <v>5.3</v>
      </c>
      <c r="J92" s="682"/>
      <c r="K92" s="924"/>
      <c r="L92" s="17" t="s">
        <v>158</v>
      </c>
      <c r="M92" s="1374" t="s">
        <v>68</v>
      </c>
      <c r="N92" s="1343">
        <v>12</v>
      </c>
      <c r="O92" s="1343">
        <v>14</v>
      </c>
      <c r="P92" s="1341">
        <v>16</v>
      </c>
    </row>
    <row r="93" spans="1:18" ht="33" customHeight="1" x14ac:dyDescent="0.25">
      <c r="A93" s="2572"/>
      <c r="B93" s="2291"/>
      <c r="C93" s="2693"/>
      <c r="D93" s="952"/>
      <c r="E93" s="2695"/>
      <c r="F93" s="2391"/>
      <c r="G93" s="2698"/>
      <c r="H93" s="954" t="s">
        <v>55</v>
      </c>
      <c r="I93" s="955">
        <v>108.1</v>
      </c>
      <c r="J93" s="949">
        <v>113.5</v>
      </c>
      <c r="K93" s="950">
        <v>119.2</v>
      </c>
      <c r="L93" s="74" t="s">
        <v>159</v>
      </c>
      <c r="M93" s="1375" t="s">
        <v>81</v>
      </c>
      <c r="N93" s="1376">
        <v>3</v>
      </c>
      <c r="O93" s="1376">
        <v>4</v>
      </c>
      <c r="P93" s="1377">
        <v>4</v>
      </c>
    </row>
    <row r="94" spans="1:18" ht="42.6" customHeight="1" x14ac:dyDescent="0.25">
      <c r="A94" s="2572"/>
      <c r="B94" s="2291"/>
      <c r="C94" s="2693"/>
      <c r="D94" s="952"/>
      <c r="E94" s="2695"/>
      <c r="F94" s="2391"/>
      <c r="G94" s="2698"/>
      <c r="H94" s="954" t="s">
        <v>79</v>
      </c>
      <c r="I94" s="955">
        <v>26</v>
      </c>
      <c r="J94" s="949">
        <v>27.3</v>
      </c>
      <c r="K94" s="950">
        <v>28.7</v>
      </c>
      <c r="L94" s="74" t="s">
        <v>160</v>
      </c>
      <c r="M94" s="1375" t="s">
        <v>81</v>
      </c>
      <c r="N94" s="1376">
        <v>15</v>
      </c>
      <c r="O94" s="1376">
        <v>16</v>
      </c>
      <c r="P94" s="1377">
        <v>17</v>
      </c>
    </row>
    <row r="95" spans="1:18" ht="58.2" customHeight="1" x14ac:dyDescent="0.25">
      <c r="A95" s="2572"/>
      <c r="B95" s="2291"/>
      <c r="C95" s="2693"/>
      <c r="D95" s="952"/>
      <c r="E95" s="2695"/>
      <c r="F95" s="2391"/>
      <c r="G95" s="2698"/>
      <c r="H95" s="954"/>
      <c r="I95" s="955"/>
      <c r="J95" s="949"/>
      <c r="K95" s="950"/>
      <c r="L95" s="74" t="s">
        <v>496</v>
      </c>
      <c r="M95" s="1342" t="s">
        <v>161</v>
      </c>
      <c r="N95" s="1376">
        <v>20000</v>
      </c>
      <c r="O95" s="1376">
        <v>20000</v>
      </c>
      <c r="P95" s="1377">
        <v>20000</v>
      </c>
    </row>
    <row r="96" spans="1:18" ht="43.95" customHeight="1" x14ac:dyDescent="0.25">
      <c r="A96" s="2572"/>
      <c r="B96" s="2291"/>
      <c r="C96" s="2693"/>
      <c r="D96" s="952"/>
      <c r="E96" s="2695"/>
      <c r="F96" s="2391"/>
      <c r="G96" s="2698"/>
      <c r="H96" s="956"/>
      <c r="I96" s="957"/>
      <c r="J96" s="957"/>
      <c r="K96" s="958"/>
      <c r="L96" s="959" t="s">
        <v>162</v>
      </c>
      <c r="M96" s="1378" t="s">
        <v>68</v>
      </c>
      <c r="N96" s="1379" t="s">
        <v>66</v>
      </c>
      <c r="O96" s="1379" t="s">
        <v>66</v>
      </c>
      <c r="P96" s="1341" t="s">
        <v>66</v>
      </c>
    </row>
    <row r="97" spans="1:16" ht="26.4" customHeight="1" thickBot="1" x14ac:dyDescent="0.3">
      <c r="A97" s="2639"/>
      <c r="B97" s="2569"/>
      <c r="C97" s="2641"/>
      <c r="D97" s="960"/>
      <c r="E97" s="2696"/>
      <c r="F97" s="2392"/>
      <c r="G97" s="2699"/>
      <c r="H97" s="925" t="s">
        <v>7</v>
      </c>
      <c r="I97" s="926">
        <f>I88+I89+I90+I91+I92+I93+I94</f>
        <v>736.8</v>
      </c>
      <c r="J97" s="926">
        <f>J88+J89+J90+J91+J92+J93+J94</f>
        <v>749.09999999999991</v>
      </c>
      <c r="K97" s="926">
        <f>K88+K89+K90+K91+K92+K93+K94</f>
        <v>786.60000000000014</v>
      </c>
      <c r="L97" s="1408"/>
      <c r="M97" s="1409"/>
      <c r="N97" s="1410"/>
      <c r="O97" s="1410"/>
      <c r="P97" s="1411"/>
    </row>
    <row r="98" spans="1:16" ht="34.200000000000003" customHeight="1" thickBot="1" x14ac:dyDescent="0.3">
      <c r="A98" s="623" t="s">
        <v>6</v>
      </c>
      <c r="B98" s="635" t="s">
        <v>49</v>
      </c>
      <c r="C98" s="2646" t="s">
        <v>31</v>
      </c>
      <c r="D98" s="2646"/>
      <c r="E98" s="2646"/>
      <c r="F98" s="2646"/>
      <c r="G98" s="2647"/>
      <c r="H98" s="638" t="s">
        <v>7</v>
      </c>
      <c r="I98" s="105">
        <f>I97*1</f>
        <v>736.8</v>
      </c>
      <c r="J98" s="105">
        <f t="shared" ref="J98:K98" si="8">J97*1</f>
        <v>749.09999999999991</v>
      </c>
      <c r="K98" s="105">
        <f t="shared" si="8"/>
        <v>786.60000000000014</v>
      </c>
      <c r="L98" s="2649"/>
      <c r="M98" s="2650"/>
      <c r="N98" s="2650"/>
      <c r="O98" s="2650"/>
      <c r="P98" s="2651"/>
    </row>
    <row r="99" spans="1:16" ht="19.95" customHeight="1" thickBot="1" x14ac:dyDescent="0.3">
      <c r="A99" s="961" t="s">
        <v>6</v>
      </c>
      <c r="B99" s="2700" t="s">
        <v>74</v>
      </c>
      <c r="C99" s="2701"/>
      <c r="D99" s="2701"/>
      <c r="E99" s="2701"/>
      <c r="F99" s="2701"/>
      <c r="G99" s="2701"/>
      <c r="H99" s="2701"/>
      <c r="I99" s="109">
        <f>I50+I82+I98</f>
        <v>71255.5</v>
      </c>
      <c r="J99" s="109">
        <f>J50+J82+J98</f>
        <v>73494.2</v>
      </c>
      <c r="K99" s="109">
        <f>K50+K82+K98</f>
        <v>77168.900000000009</v>
      </c>
      <c r="L99" s="962"/>
      <c r="M99" s="1380"/>
      <c r="N99" s="1381"/>
      <c r="O99" s="1381"/>
      <c r="P99" s="1382"/>
    </row>
    <row r="100" spans="1:16" ht="28.95" customHeight="1" thickBot="1" x14ac:dyDescent="0.3">
      <c r="A100" s="963" t="s">
        <v>8</v>
      </c>
      <c r="B100" s="75" t="s">
        <v>164</v>
      </c>
      <c r="C100" s="76"/>
      <c r="D100" s="76"/>
      <c r="E100" s="77"/>
      <c r="F100" s="78"/>
      <c r="G100" s="78"/>
      <c r="H100" s="78"/>
      <c r="I100" s="78"/>
      <c r="J100" s="78"/>
      <c r="K100" s="78"/>
      <c r="L100" s="78"/>
      <c r="M100" s="1383"/>
      <c r="N100" s="1384"/>
      <c r="O100" s="1384"/>
      <c r="P100" s="1385"/>
    </row>
    <row r="101" spans="1:16" ht="36.6" customHeight="1" thickBot="1" x14ac:dyDescent="0.3">
      <c r="A101" s="623"/>
      <c r="B101" s="1418"/>
      <c r="C101" s="1419"/>
      <c r="D101" s="1419"/>
      <c r="E101" s="1419"/>
      <c r="F101" s="1419"/>
      <c r="G101" s="1419"/>
      <c r="H101" s="1419"/>
      <c r="I101" s="1419"/>
      <c r="J101" s="1419"/>
      <c r="K101" s="1420"/>
      <c r="L101" s="1421" t="s">
        <v>165</v>
      </c>
      <c r="M101" s="1422" t="s">
        <v>70</v>
      </c>
      <c r="N101" s="1423">
        <v>37.6</v>
      </c>
      <c r="O101" s="1423">
        <v>37.799999999999997</v>
      </c>
      <c r="P101" s="1424">
        <v>38</v>
      </c>
    </row>
    <row r="102" spans="1:16" ht="24" customHeight="1" thickBot="1" x14ac:dyDescent="0.3">
      <c r="A102" s="623" t="s">
        <v>8</v>
      </c>
      <c r="B102" s="688" t="s">
        <v>6</v>
      </c>
      <c r="C102" s="80" t="s">
        <v>542</v>
      </c>
      <c r="D102" s="81"/>
      <c r="E102" s="81"/>
      <c r="F102" s="81"/>
      <c r="G102" s="81"/>
      <c r="H102" s="81"/>
      <c r="I102" s="81"/>
      <c r="J102" s="81"/>
      <c r="K102" s="42"/>
      <c r="L102" s="42"/>
      <c r="M102" s="1386"/>
      <c r="N102" s="1387"/>
      <c r="O102" s="1387"/>
      <c r="P102" s="1388"/>
    </row>
    <row r="103" spans="1:16" ht="48.6" customHeight="1" thickBot="1" x14ac:dyDescent="0.3">
      <c r="A103" s="645"/>
      <c r="B103" s="875"/>
      <c r="C103" s="66"/>
      <c r="D103" s="82"/>
      <c r="E103" s="82"/>
      <c r="F103" s="82"/>
      <c r="G103" s="82"/>
      <c r="H103" s="82"/>
      <c r="I103" s="82"/>
      <c r="J103" s="82"/>
      <c r="K103" s="83"/>
      <c r="L103" s="1024" t="s">
        <v>166</v>
      </c>
      <c r="M103" s="1025" t="s">
        <v>167</v>
      </c>
      <c r="N103" s="1389">
        <v>72</v>
      </c>
      <c r="O103" s="1389">
        <v>74</v>
      </c>
      <c r="P103" s="1390">
        <v>76</v>
      </c>
    </row>
    <row r="104" spans="1:16" ht="40.5" customHeight="1" x14ac:dyDescent="0.25">
      <c r="A104" s="2287" t="s">
        <v>8</v>
      </c>
      <c r="B104" s="2290" t="s">
        <v>6</v>
      </c>
      <c r="C104" s="2293" t="s">
        <v>6</v>
      </c>
      <c r="D104" s="689"/>
      <c r="E104" s="2630" t="s">
        <v>168</v>
      </c>
      <c r="F104" s="2584" t="s">
        <v>62</v>
      </c>
      <c r="G104" s="2642" t="s">
        <v>82</v>
      </c>
      <c r="H104" s="626" t="s">
        <v>55</v>
      </c>
      <c r="I104" s="100">
        <v>214.8</v>
      </c>
      <c r="J104" s="683">
        <v>225.5</v>
      </c>
      <c r="K104" s="894">
        <v>236.8</v>
      </c>
      <c r="L104" s="84" t="s">
        <v>169</v>
      </c>
      <c r="M104" s="40" t="s">
        <v>68</v>
      </c>
      <c r="N104" s="1338">
        <v>12.5</v>
      </c>
      <c r="O104" s="1338">
        <v>12.5</v>
      </c>
      <c r="P104" s="1339">
        <v>12.5</v>
      </c>
    </row>
    <row r="105" spans="1:16" ht="35.4" customHeight="1" x14ac:dyDescent="0.25">
      <c r="A105" s="2288"/>
      <c r="B105" s="2291"/>
      <c r="C105" s="2294"/>
      <c r="D105" s="690"/>
      <c r="E105" s="2631"/>
      <c r="F105" s="2585"/>
      <c r="G105" s="2645"/>
      <c r="H105" s="630"/>
      <c r="I105" s="900"/>
      <c r="J105" s="102"/>
      <c r="K105" s="921"/>
      <c r="L105" s="58" t="s">
        <v>510</v>
      </c>
      <c r="M105" s="40" t="s">
        <v>68</v>
      </c>
      <c r="N105" s="1391">
        <v>2</v>
      </c>
      <c r="O105" s="1391">
        <v>4</v>
      </c>
      <c r="P105" s="1392">
        <v>6</v>
      </c>
    </row>
    <row r="106" spans="1:16" ht="31.2" customHeight="1" thickBot="1" x14ac:dyDescent="0.3">
      <c r="A106" s="2289"/>
      <c r="B106" s="2292"/>
      <c r="C106" s="2702"/>
      <c r="D106" s="691"/>
      <c r="E106" s="2516"/>
      <c r="F106" s="2586"/>
      <c r="G106" s="2643"/>
      <c r="H106" s="634" t="s">
        <v>7</v>
      </c>
      <c r="I106" s="104">
        <f>I104*1</f>
        <v>214.8</v>
      </c>
      <c r="J106" s="104">
        <f t="shared" ref="J106:K106" si="9">J104*1</f>
        <v>225.5</v>
      </c>
      <c r="K106" s="104">
        <f t="shared" si="9"/>
        <v>236.8</v>
      </c>
      <c r="L106" s="705"/>
      <c r="M106" s="1393"/>
      <c r="N106" s="1394"/>
      <c r="O106" s="1394"/>
      <c r="P106" s="1348"/>
    </row>
    <row r="107" spans="1:16" ht="26.4" x14ac:dyDescent="0.25">
      <c r="A107" s="2287" t="s">
        <v>8</v>
      </c>
      <c r="B107" s="2290" t="s">
        <v>6</v>
      </c>
      <c r="C107" s="2293" t="s">
        <v>8</v>
      </c>
      <c r="D107" s="689"/>
      <c r="E107" s="2630" t="s">
        <v>307</v>
      </c>
      <c r="F107" s="2484" t="s">
        <v>62</v>
      </c>
      <c r="G107" s="2642" t="s">
        <v>82</v>
      </c>
      <c r="H107" s="626"/>
      <c r="I107" s="100"/>
      <c r="J107" s="683"/>
      <c r="K107" s="894"/>
      <c r="L107" s="694" t="s">
        <v>170</v>
      </c>
      <c r="M107" s="627" t="s">
        <v>68</v>
      </c>
      <c r="N107" s="1020">
        <v>0</v>
      </c>
      <c r="O107" s="1020">
        <v>0</v>
      </c>
      <c r="P107" s="1021">
        <v>1</v>
      </c>
    </row>
    <row r="108" spans="1:16" ht="31.95" customHeight="1" x14ac:dyDescent="0.25">
      <c r="A108" s="2288"/>
      <c r="B108" s="2291"/>
      <c r="C108" s="2294"/>
      <c r="D108" s="690"/>
      <c r="E108" s="2631"/>
      <c r="F108" s="2391"/>
      <c r="G108" s="2645"/>
      <c r="H108" s="630"/>
      <c r="I108" s="101"/>
      <c r="J108" s="682"/>
      <c r="K108" s="924"/>
      <c r="L108" s="693" t="s">
        <v>306</v>
      </c>
      <c r="M108" s="895" t="s">
        <v>68</v>
      </c>
      <c r="N108" s="1022">
        <v>1</v>
      </c>
      <c r="O108" s="1022">
        <v>1</v>
      </c>
      <c r="P108" s="1023">
        <v>1</v>
      </c>
    </row>
    <row r="109" spans="1:16" ht="54" customHeight="1" x14ac:dyDescent="0.25">
      <c r="A109" s="2288"/>
      <c r="B109" s="2291"/>
      <c r="C109" s="2294"/>
      <c r="D109" s="690"/>
      <c r="E109" s="2631"/>
      <c r="F109" s="2391"/>
      <c r="G109" s="2645"/>
      <c r="H109" s="630"/>
      <c r="I109" s="101"/>
      <c r="J109" s="682"/>
      <c r="K109" s="924"/>
      <c r="L109" s="693" t="s">
        <v>171</v>
      </c>
      <c r="M109" s="873" t="s">
        <v>70</v>
      </c>
      <c r="N109" s="1022">
        <v>50</v>
      </c>
      <c r="O109" s="1022">
        <v>65</v>
      </c>
      <c r="P109" s="1023">
        <v>80</v>
      </c>
    </row>
    <row r="110" spans="1:16" ht="52.95" customHeight="1" x14ac:dyDescent="0.25">
      <c r="A110" s="2288"/>
      <c r="B110" s="2291"/>
      <c r="C110" s="2294"/>
      <c r="D110" s="690"/>
      <c r="E110" s="903"/>
      <c r="F110" s="2391"/>
      <c r="G110" s="2645"/>
      <c r="H110" s="630"/>
      <c r="I110" s="101"/>
      <c r="J110" s="682"/>
      <c r="K110" s="924"/>
      <c r="L110" s="1448" t="s">
        <v>172</v>
      </c>
      <c r="M110" s="873" t="s">
        <v>80</v>
      </c>
      <c r="N110" s="1022">
        <v>263</v>
      </c>
      <c r="O110" s="1022">
        <v>263</v>
      </c>
      <c r="P110" s="1023">
        <v>263</v>
      </c>
    </row>
    <row r="111" spans="1:16" ht="13.8" thickBot="1" x14ac:dyDescent="0.3">
      <c r="A111" s="2289"/>
      <c r="B111" s="2292"/>
      <c r="C111" s="2702"/>
      <c r="D111" s="691"/>
      <c r="E111" s="85"/>
      <c r="F111" s="2498"/>
      <c r="G111" s="2643"/>
      <c r="H111" s="634" t="s">
        <v>7</v>
      </c>
      <c r="I111" s="104"/>
      <c r="J111" s="104"/>
      <c r="K111" s="920"/>
      <c r="L111" s="705"/>
      <c r="M111" s="1393"/>
      <c r="N111" s="1394"/>
      <c r="O111" s="1394"/>
      <c r="P111" s="1348"/>
    </row>
    <row r="112" spans="1:16" ht="13.8" thickBot="1" x14ac:dyDescent="0.3">
      <c r="A112" s="707" t="s">
        <v>8</v>
      </c>
      <c r="B112" s="876" t="s">
        <v>6</v>
      </c>
      <c r="C112" s="2323" t="s">
        <v>31</v>
      </c>
      <c r="D112" s="2323"/>
      <c r="E112" s="2323"/>
      <c r="F112" s="2323"/>
      <c r="G112" s="2324"/>
      <c r="H112" s="964" t="s">
        <v>7</v>
      </c>
      <c r="I112" s="650">
        <f>I106+I111</f>
        <v>214.8</v>
      </c>
      <c r="J112" s="650">
        <f t="shared" ref="J112:K112" si="10">J106+J111</f>
        <v>225.5</v>
      </c>
      <c r="K112" s="650">
        <f t="shared" si="10"/>
        <v>236.8</v>
      </c>
      <c r="L112" s="2703"/>
      <c r="M112" s="2704"/>
      <c r="N112" s="2704"/>
      <c r="O112" s="2704"/>
      <c r="P112" s="2705"/>
    </row>
    <row r="113" spans="1:16" ht="13.8" thickBot="1" x14ac:dyDescent="0.3">
      <c r="A113" s="600" t="s">
        <v>8</v>
      </c>
      <c r="B113" s="2652" t="s">
        <v>74</v>
      </c>
      <c r="C113" s="2653"/>
      <c r="D113" s="2653"/>
      <c r="E113" s="2653"/>
      <c r="F113" s="2653"/>
      <c r="G113" s="2653"/>
      <c r="H113" s="2654"/>
      <c r="I113" s="109">
        <f>I106+I111</f>
        <v>214.8</v>
      </c>
      <c r="J113" s="109">
        <f t="shared" ref="J113:K113" si="11">J106+J111</f>
        <v>225.5</v>
      </c>
      <c r="K113" s="109">
        <f t="shared" si="11"/>
        <v>236.8</v>
      </c>
      <c r="L113" s="651"/>
      <c r="M113" s="1380"/>
      <c r="N113" s="1381"/>
      <c r="O113" s="1381"/>
      <c r="P113" s="1382"/>
    </row>
    <row r="114" spans="1:16" ht="13.8" thickBot="1" x14ac:dyDescent="0.3">
      <c r="A114" s="600"/>
      <c r="B114" s="2652" t="s">
        <v>78</v>
      </c>
      <c r="C114" s="2653"/>
      <c r="D114" s="2653"/>
      <c r="E114" s="2653"/>
      <c r="F114" s="2653"/>
      <c r="G114" s="2653"/>
      <c r="H114" s="2654"/>
      <c r="I114" s="109">
        <f>I115-I21-I29-I79-I92-I48</f>
        <v>70815.099999999991</v>
      </c>
      <c r="J114" s="109">
        <f>J115-J21-J29-J79-J92-J48</f>
        <v>73719.7</v>
      </c>
      <c r="K114" s="109">
        <f>K115-K21-K29-K79-K92-K48</f>
        <v>77405.700000000012</v>
      </c>
      <c r="L114" s="651"/>
      <c r="M114" s="1380"/>
      <c r="N114" s="1381"/>
      <c r="O114" s="1381"/>
      <c r="P114" s="1382"/>
    </row>
    <row r="115" spans="1:16" ht="13.8" thickBot="1" x14ac:dyDescent="0.3">
      <c r="A115" s="2284" t="s">
        <v>9</v>
      </c>
      <c r="B115" s="2285"/>
      <c r="C115" s="2285"/>
      <c r="D115" s="2285"/>
      <c r="E115" s="2285"/>
      <c r="F115" s="2285"/>
      <c r="G115" s="2285"/>
      <c r="H115" s="2286"/>
      <c r="I115" s="601">
        <f>I99+I113</f>
        <v>71470.3</v>
      </c>
      <c r="J115" s="601">
        <f t="shared" ref="J115:K115" si="12">J99+J113</f>
        <v>73719.7</v>
      </c>
      <c r="K115" s="601">
        <f t="shared" si="12"/>
        <v>77405.700000000012</v>
      </c>
      <c r="L115" s="2257"/>
      <c r="M115" s="2258"/>
      <c r="N115" s="2258"/>
      <c r="O115" s="2258"/>
      <c r="P115" s="2259"/>
    </row>
    <row r="116" spans="1:16" x14ac:dyDescent="0.25">
      <c r="A116" s="585" t="s">
        <v>300</v>
      </c>
      <c r="B116" s="585"/>
      <c r="C116" s="585"/>
      <c r="D116" s="585"/>
      <c r="E116" s="585"/>
      <c r="F116" s="585"/>
      <c r="G116" s="585"/>
      <c r="H116" s="585"/>
      <c r="I116" s="585"/>
      <c r="J116" s="585"/>
      <c r="K116" s="585"/>
      <c r="L116" s="585"/>
      <c r="M116" s="1395"/>
      <c r="N116" s="1396"/>
      <c r="O116" s="1396"/>
      <c r="P116" s="1396"/>
    </row>
    <row r="117" spans="1:16" x14ac:dyDescent="0.25">
      <c r="A117" s="602"/>
      <c r="B117" s="602"/>
      <c r="C117" s="602"/>
      <c r="D117" s="602"/>
      <c r="E117" s="602"/>
      <c r="F117" s="602"/>
      <c r="G117" s="602"/>
      <c r="H117" s="602"/>
      <c r="I117" s="602"/>
      <c r="J117" s="602"/>
      <c r="K117" s="602"/>
      <c r="L117" s="602"/>
      <c r="M117" s="1395"/>
      <c r="N117" s="1396"/>
      <c r="O117" s="1396"/>
      <c r="P117" s="1396"/>
    </row>
    <row r="118" spans="1:16" x14ac:dyDescent="0.25">
      <c r="A118" s="602"/>
      <c r="B118" s="602"/>
      <c r="C118" s="602"/>
      <c r="D118" s="602"/>
      <c r="E118" s="602"/>
      <c r="F118" s="602"/>
      <c r="G118" s="602"/>
      <c r="H118" s="602" t="s">
        <v>48</v>
      </c>
      <c r="I118" s="2065">
        <f>I18+I28+I39+I42+I54+I77+I88</f>
        <v>25102.799999999999</v>
      </c>
      <c r="J118" s="603">
        <f>J18+J28+J39+J42+J54+J77+J88</f>
        <v>26253.8</v>
      </c>
      <c r="K118" s="603">
        <f>K18+K28+K39+K42+K54+K77+K88</f>
        <v>27566.5</v>
      </c>
      <c r="L118" s="602"/>
      <c r="M118" s="1395"/>
      <c r="N118" s="1396"/>
      <c r="O118" s="1396"/>
      <c r="P118" s="1396"/>
    </row>
    <row r="119" spans="1:16" x14ac:dyDescent="0.25">
      <c r="A119" s="602"/>
      <c r="B119" s="602"/>
      <c r="C119" s="602"/>
      <c r="D119" s="602"/>
      <c r="E119" s="602"/>
      <c r="F119" s="602"/>
      <c r="G119" s="602"/>
      <c r="H119" s="602" t="s">
        <v>79</v>
      </c>
      <c r="I119" s="603">
        <f>I19+I30+I80+I94+I46</f>
        <v>2757.5</v>
      </c>
      <c r="J119" s="603">
        <f>J19+J30+J80+J94+J46</f>
        <v>2895.2999999999997</v>
      </c>
      <c r="K119" s="603">
        <f>K19+K30+K80+K94+K46</f>
        <v>3040.2</v>
      </c>
      <c r="L119" s="602"/>
      <c r="M119" s="1395"/>
      <c r="N119" s="1396"/>
      <c r="O119" s="1396"/>
      <c r="P119" s="1396"/>
    </row>
    <row r="120" spans="1:16" x14ac:dyDescent="0.25">
      <c r="A120" s="602"/>
      <c r="B120" s="602"/>
      <c r="C120" s="602"/>
      <c r="D120" s="602"/>
      <c r="E120" s="602"/>
      <c r="F120" s="602"/>
      <c r="G120" s="602"/>
      <c r="H120" s="602" t="s">
        <v>56</v>
      </c>
      <c r="I120" s="603">
        <f>I22+I32+I43+I55+I90+I47+I40+I26</f>
        <v>881.59999999999991</v>
      </c>
      <c r="J120" s="603">
        <f>J22+J32+J43+J55+J90+J47+J40+J26</f>
        <v>0</v>
      </c>
      <c r="K120" s="603">
        <f>K22+K32+K43+K55+K90+K47+K40+K26</f>
        <v>0</v>
      </c>
      <c r="L120" s="602"/>
      <c r="M120" s="1395"/>
      <c r="N120" s="1396"/>
      <c r="O120" s="1396"/>
      <c r="P120" s="1396"/>
    </row>
    <row r="121" spans="1:16" x14ac:dyDescent="0.25">
      <c r="A121" s="602"/>
      <c r="B121" s="602"/>
      <c r="C121" s="602"/>
      <c r="D121" s="602"/>
      <c r="E121" s="602"/>
      <c r="F121" s="602"/>
      <c r="G121" s="602"/>
      <c r="H121" s="602" t="s">
        <v>103</v>
      </c>
      <c r="I121" s="603">
        <f>I20+I31+I45+I78+I89+I25+I38</f>
        <v>39206.400000000001</v>
      </c>
      <c r="J121" s="603">
        <f>J20+J31+J45+J78+J89+J25+J38</f>
        <v>41560.499999999993</v>
      </c>
      <c r="K121" s="603">
        <f>K20+K31+K45+K78+K89+K25+K38</f>
        <v>43638.400000000001</v>
      </c>
      <c r="L121" s="602"/>
      <c r="M121" s="1395"/>
      <c r="N121" s="1396"/>
      <c r="O121" s="1396"/>
      <c r="P121" s="1396"/>
    </row>
    <row r="122" spans="1:16" x14ac:dyDescent="0.25">
      <c r="A122" s="602"/>
      <c r="B122" s="602"/>
      <c r="C122" s="602"/>
      <c r="D122" s="602"/>
      <c r="E122" s="602"/>
      <c r="F122" s="602"/>
      <c r="G122" s="602"/>
      <c r="H122" s="602" t="s">
        <v>67</v>
      </c>
      <c r="I122" s="603">
        <f>I23+I33+I44+I91</f>
        <v>0</v>
      </c>
      <c r="J122" s="603">
        <f>J23+J33+J44+J91</f>
        <v>0</v>
      </c>
      <c r="K122" s="603">
        <f>K23+K33+K44+K91</f>
        <v>0</v>
      </c>
      <c r="L122" s="602"/>
      <c r="M122" s="1395"/>
      <c r="N122" s="1396"/>
      <c r="O122" s="1396"/>
      <c r="P122" s="1396"/>
    </row>
    <row r="123" spans="1:16" x14ac:dyDescent="0.25">
      <c r="A123" s="602"/>
      <c r="B123" s="602"/>
      <c r="C123" s="602"/>
      <c r="D123" s="602"/>
      <c r="E123" s="602"/>
      <c r="F123" s="602"/>
      <c r="G123" s="602"/>
      <c r="H123" s="602" t="s">
        <v>55</v>
      </c>
      <c r="I123" s="603">
        <f>I56+I93+I104</f>
        <v>322.89999999999998</v>
      </c>
      <c r="J123" s="603">
        <f>J56+J93+J104</f>
        <v>339</v>
      </c>
      <c r="K123" s="603">
        <f>K56+K93+K104</f>
        <v>356</v>
      </c>
      <c r="L123" s="602"/>
      <c r="M123" s="1395"/>
      <c r="N123" s="1396"/>
      <c r="O123" s="1396"/>
      <c r="P123" s="1396"/>
    </row>
    <row r="124" spans="1:16" x14ac:dyDescent="0.25">
      <c r="A124" s="602"/>
      <c r="B124" s="602"/>
      <c r="C124" s="602"/>
      <c r="D124" s="602"/>
      <c r="E124" s="602"/>
      <c r="F124" s="602"/>
      <c r="G124" s="602"/>
      <c r="H124" s="602" t="s">
        <v>57</v>
      </c>
      <c r="I124" s="603">
        <f>I21+I29+I79+I92+I48</f>
        <v>655.19999999999993</v>
      </c>
      <c r="J124" s="603">
        <f>J21+J29+J79+J92</f>
        <v>0</v>
      </c>
      <c r="K124" s="603">
        <f>K21+K29+K79+K92</f>
        <v>0</v>
      </c>
      <c r="L124" s="602"/>
      <c r="M124" s="1395"/>
      <c r="N124" s="1396"/>
      <c r="O124" s="1396"/>
      <c r="P124" s="1396"/>
    </row>
    <row r="125" spans="1:16" x14ac:dyDescent="0.25">
      <c r="A125" s="602"/>
      <c r="B125" s="602"/>
      <c r="C125" s="602"/>
      <c r="D125" s="602"/>
      <c r="E125" s="602"/>
      <c r="F125" s="602"/>
      <c r="G125" s="602"/>
      <c r="H125" s="602" t="s">
        <v>113</v>
      </c>
      <c r="I125" s="603">
        <f>I34</f>
        <v>2543.9</v>
      </c>
      <c r="J125" s="603">
        <f>J34</f>
        <v>2671.1</v>
      </c>
      <c r="K125" s="603">
        <f>K34</f>
        <v>2804.6</v>
      </c>
      <c r="L125" s="602"/>
      <c r="M125" s="1395"/>
      <c r="N125" s="1396"/>
      <c r="O125" s="1396"/>
      <c r="P125" s="1396"/>
    </row>
    <row r="126" spans="1:16" x14ac:dyDescent="0.25">
      <c r="A126" s="602"/>
      <c r="B126" s="604"/>
      <c r="C126" s="604"/>
      <c r="D126" s="604"/>
      <c r="E126" s="19"/>
      <c r="F126" s="19"/>
      <c r="G126" s="19"/>
      <c r="H126" s="19" t="s">
        <v>173</v>
      </c>
      <c r="I126" s="86">
        <f>I118+I119+I120+I121+I122+I123+I124+I125</f>
        <v>71470.299999999988</v>
      </c>
      <c r="J126" s="86">
        <f t="shared" ref="J126:K126" si="13">J118+J119+J120+J121+J122+J123+J124+J125</f>
        <v>73719.7</v>
      </c>
      <c r="K126" s="86">
        <f t="shared" si="13"/>
        <v>77405.700000000012</v>
      </c>
      <c r="L126" s="653"/>
      <c r="M126" s="1397"/>
      <c r="N126" s="1396"/>
      <c r="O126" s="1396"/>
      <c r="P126" s="1396"/>
    </row>
    <row r="127" spans="1:16" x14ac:dyDescent="0.25">
      <c r="A127" s="589"/>
      <c r="B127" s="589"/>
      <c r="C127" s="589"/>
      <c r="D127" s="589"/>
      <c r="E127" s="19"/>
      <c r="F127" s="19"/>
      <c r="G127" s="19"/>
      <c r="H127" s="19"/>
      <c r="I127" s="1443"/>
      <c r="J127" s="19"/>
      <c r="K127" s="19"/>
      <c r="L127" s="589"/>
      <c r="M127" s="1398"/>
      <c r="N127" s="1324"/>
      <c r="O127" s="1324"/>
      <c r="P127" s="1324"/>
    </row>
    <row r="128" spans="1:16" ht="16.2" thickBot="1" x14ac:dyDescent="0.3">
      <c r="A128" s="589"/>
      <c r="B128" s="589"/>
      <c r="C128" s="589"/>
      <c r="D128" s="589"/>
      <c r="E128" s="2260" t="s">
        <v>10</v>
      </c>
      <c r="F128" s="2260"/>
      <c r="G128" s="2260"/>
      <c r="H128" s="2260"/>
      <c r="I128" s="2260"/>
      <c r="J128" s="2260"/>
      <c r="K128" s="2260"/>
      <c r="L128" s="654"/>
      <c r="M128" s="1399"/>
      <c r="N128" s="1324"/>
      <c r="O128" s="1324"/>
      <c r="P128" s="1324"/>
    </row>
    <row r="129" spans="1:16" ht="31.2" thickBot="1" x14ac:dyDescent="0.3">
      <c r="A129" s="10"/>
      <c r="B129" s="10"/>
      <c r="C129" s="10"/>
      <c r="D129" s="10"/>
      <c r="E129" s="614"/>
      <c r="F129" s="615"/>
      <c r="G129" s="615"/>
      <c r="H129" s="616"/>
      <c r="I129" s="588" t="s">
        <v>536</v>
      </c>
      <c r="J129" s="587" t="s">
        <v>76</v>
      </c>
      <c r="K129" s="588" t="s">
        <v>537</v>
      </c>
      <c r="L129" s="589"/>
      <c r="M129" s="1400"/>
      <c r="N129" s="1401"/>
      <c r="O129" s="1401"/>
      <c r="P129" s="1401"/>
    </row>
    <row r="130" spans="1:16" ht="13.8" thickBot="1" x14ac:dyDescent="0.3">
      <c r="A130" s="10"/>
      <c r="B130" s="10"/>
      <c r="C130" s="10"/>
      <c r="D130" s="10"/>
      <c r="E130" s="2261" t="s">
        <v>33</v>
      </c>
      <c r="F130" s="2262"/>
      <c r="G130" s="2262"/>
      <c r="H130" s="2263"/>
      <c r="I130" s="605">
        <f>SUM(I131:I142)</f>
        <v>71470.299999999988</v>
      </c>
      <c r="J130" s="1576">
        <f t="shared" ref="J130:K130" si="14">SUM(J131:J142)</f>
        <v>73719.700000000012</v>
      </c>
      <c r="K130" s="605">
        <f t="shared" si="14"/>
        <v>77405.700000000012</v>
      </c>
      <c r="L130" s="655"/>
      <c r="M130" s="1400"/>
      <c r="N130" s="1401"/>
      <c r="O130" s="1401"/>
      <c r="P130" s="1401"/>
    </row>
    <row r="131" spans="1:16" x14ac:dyDescent="0.25">
      <c r="A131" s="10"/>
      <c r="B131" s="10"/>
      <c r="C131" s="10"/>
      <c r="D131" s="10"/>
      <c r="E131" s="2264" t="s">
        <v>39</v>
      </c>
      <c r="F131" s="2265"/>
      <c r="G131" s="2265"/>
      <c r="H131" s="2266"/>
      <c r="I131" s="2058">
        <v>25102.799999999999</v>
      </c>
      <c r="J131" s="607">
        <v>26253.8</v>
      </c>
      <c r="K131" s="606">
        <v>27566.5</v>
      </c>
      <c r="L131" s="589"/>
      <c r="M131" s="1400"/>
      <c r="N131" s="1401"/>
      <c r="O131" s="1401"/>
      <c r="P131" s="1401"/>
    </row>
    <row r="132" spans="1:16" ht="24.6" customHeight="1" x14ac:dyDescent="0.25">
      <c r="A132" s="10"/>
      <c r="B132" s="10"/>
      <c r="C132" s="10"/>
      <c r="D132" s="10"/>
      <c r="E132" s="2264" t="s">
        <v>667</v>
      </c>
      <c r="F132" s="2265"/>
      <c r="G132" s="2265"/>
      <c r="H132" s="2266"/>
      <c r="I132" s="1580"/>
      <c r="J132" s="1579"/>
      <c r="K132" s="1580"/>
      <c r="L132" s="589"/>
      <c r="M132" s="1400"/>
      <c r="N132" s="1401"/>
      <c r="O132" s="1401"/>
      <c r="P132" s="1401"/>
    </row>
    <row r="133" spans="1:16" ht="13.2" customHeight="1" x14ac:dyDescent="0.25">
      <c r="A133" s="10"/>
      <c r="B133" s="10"/>
      <c r="C133" s="10"/>
      <c r="D133" s="10"/>
      <c r="E133" s="2264" t="s">
        <v>40</v>
      </c>
      <c r="F133" s="2265"/>
      <c r="G133" s="2265"/>
      <c r="H133" s="2266"/>
      <c r="I133" s="608">
        <v>2757.5</v>
      </c>
      <c r="J133" s="609">
        <v>2895.3</v>
      </c>
      <c r="K133" s="608">
        <v>3040.2</v>
      </c>
      <c r="L133" s="1521"/>
      <c r="M133" s="1400"/>
      <c r="N133" s="1401"/>
      <c r="O133" s="1401"/>
      <c r="P133" s="1401"/>
    </row>
    <row r="134" spans="1:16" x14ac:dyDescent="0.25">
      <c r="A134" s="10"/>
      <c r="B134" s="10"/>
      <c r="C134" s="10"/>
      <c r="D134" s="10"/>
      <c r="E134" s="2264" t="s">
        <v>41</v>
      </c>
      <c r="F134" s="2265"/>
      <c r="G134" s="2265"/>
      <c r="H134" s="2266"/>
      <c r="I134" s="608">
        <v>881.6</v>
      </c>
      <c r="J134" s="609"/>
      <c r="K134" s="608"/>
      <c r="L134" s="589"/>
      <c r="M134" s="1400"/>
      <c r="N134" s="1401"/>
      <c r="O134" s="1401"/>
      <c r="P134" s="1401"/>
    </row>
    <row r="135" spans="1:16" x14ac:dyDescent="0.25">
      <c r="A135" s="10"/>
      <c r="B135" s="10"/>
      <c r="C135" s="10"/>
      <c r="D135" s="10"/>
      <c r="E135" s="2264" t="s">
        <v>42</v>
      </c>
      <c r="F135" s="2265"/>
      <c r="G135" s="2265"/>
      <c r="H135" s="2266"/>
      <c r="I135" s="608"/>
      <c r="J135" s="609"/>
      <c r="K135" s="608"/>
      <c r="L135" s="589"/>
      <c r="M135" s="1400"/>
      <c r="N135" s="1401"/>
      <c r="O135" s="1401"/>
      <c r="P135" s="1401"/>
    </row>
    <row r="136" spans="1:16" ht="13.2" customHeight="1" x14ac:dyDescent="0.25">
      <c r="A136" s="10"/>
      <c r="B136" s="10"/>
      <c r="C136" s="10"/>
      <c r="D136" s="10"/>
      <c r="E136" s="2276" t="s">
        <v>43</v>
      </c>
      <c r="F136" s="2277"/>
      <c r="G136" s="2277"/>
      <c r="H136" s="2278"/>
      <c r="I136" s="610"/>
      <c r="J136" s="611"/>
      <c r="K136" s="610"/>
      <c r="L136" s="589"/>
      <c r="M136" s="1400"/>
      <c r="N136" s="1401"/>
      <c r="O136" s="1401"/>
      <c r="P136" s="1401"/>
    </row>
    <row r="137" spans="1:16" ht="14.4" customHeight="1" x14ac:dyDescent="0.25">
      <c r="A137" s="10"/>
      <c r="B137" s="10"/>
      <c r="C137" s="10"/>
      <c r="D137" s="10"/>
      <c r="E137" s="2267" t="s">
        <v>44</v>
      </c>
      <c r="F137" s="2268"/>
      <c r="G137" s="2268"/>
      <c r="H137" s="2269"/>
      <c r="I137" s="608">
        <v>39206.400000000001</v>
      </c>
      <c r="J137" s="609">
        <v>41560.5</v>
      </c>
      <c r="K137" s="608">
        <v>43638.400000000001</v>
      </c>
      <c r="L137" s="1521"/>
      <c r="M137" s="1400"/>
      <c r="N137" s="1401"/>
      <c r="O137" s="1401"/>
      <c r="P137" s="1401"/>
    </row>
    <row r="138" spans="1:16" ht="25.2" customHeight="1" x14ac:dyDescent="0.25">
      <c r="A138" s="10"/>
      <c r="B138" s="10"/>
      <c r="C138" s="10"/>
      <c r="D138" s="10"/>
      <c r="E138" s="2264" t="s">
        <v>63</v>
      </c>
      <c r="F138" s="2265"/>
      <c r="G138" s="2265"/>
      <c r="H138" s="2266"/>
      <c r="I138" s="608"/>
      <c r="J138" s="609"/>
      <c r="K138" s="608"/>
      <c r="L138" s="589"/>
      <c r="M138" s="1400"/>
      <c r="N138" s="1402"/>
      <c r="O138" s="1402"/>
      <c r="P138" s="1402"/>
    </row>
    <row r="139" spans="1:16" ht="24" customHeight="1" x14ac:dyDescent="0.25">
      <c r="A139" s="10"/>
      <c r="B139" s="10"/>
      <c r="C139" s="10"/>
      <c r="D139" s="10"/>
      <c r="E139" s="2264" t="s">
        <v>64</v>
      </c>
      <c r="F139" s="2265"/>
      <c r="G139" s="2265"/>
      <c r="H139" s="2266"/>
      <c r="I139" s="612">
        <v>2543.9</v>
      </c>
      <c r="J139" s="613">
        <v>2671.1</v>
      </c>
      <c r="K139" s="612">
        <v>2804.6</v>
      </c>
      <c r="L139" s="589"/>
      <c r="M139" s="1400"/>
      <c r="N139" s="1401"/>
      <c r="O139" s="1401"/>
      <c r="P139" s="1401"/>
    </row>
    <row r="140" spans="1:16" x14ac:dyDescent="0.25">
      <c r="A140" s="10"/>
      <c r="B140" s="10"/>
      <c r="C140" s="10"/>
      <c r="D140" s="10"/>
      <c r="E140" s="2264" t="s">
        <v>47</v>
      </c>
      <c r="F140" s="2265"/>
      <c r="G140" s="2265"/>
      <c r="H140" s="2266"/>
      <c r="I140" s="612"/>
      <c r="J140" s="613"/>
      <c r="K140" s="612"/>
      <c r="L140" s="589"/>
      <c r="M140" s="1400"/>
      <c r="N140" s="1401"/>
      <c r="O140" s="1401"/>
      <c r="P140" s="1401"/>
    </row>
    <row r="141" spans="1:16" x14ac:dyDescent="0.25">
      <c r="A141" s="10"/>
      <c r="B141" s="10"/>
      <c r="C141" s="10"/>
      <c r="D141" s="10"/>
      <c r="E141" s="2264" t="s">
        <v>45</v>
      </c>
      <c r="F141" s="2265"/>
      <c r="G141" s="2265"/>
      <c r="H141" s="2266"/>
      <c r="I141" s="612">
        <v>322.89999999999998</v>
      </c>
      <c r="J141" s="613">
        <v>339</v>
      </c>
      <c r="K141" s="612">
        <v>356</v>
      </c>
      <c r="L141" s="589"/>
      <c r="M141" s="1400"/>
      <c r="N141" s="1401"/>
      <c r="O141" s="1401"/>
      <c r="P141" s="1401"/>
    </row>
    <row r="142" spans="1:16" ht="13.2" customHeight="1" x14ac:dyDescent="0.25">
      <c r="A142" s="163"/>
      <c r="B142" s="163"/>
      <c r="C142" s="163"/>
      <c r="D142" s="163"/>
      <c r="E142" s="2264" t="s">
        <v>65</v>
      </c>
      <c r="F142" s="2265"/>
      <c r="G142" s="2265"/>
      <c r="H142" s="2266"/>
      <c r="I142" s="608">
        <v>655.20000000000005</v>
      </c>
      <c r="J142" s="609"/>
      <c r="K142" s="608"/>
      <c r="L142" s="589"/>
      <c r="M142" s="1400"/>
      <c r="N142" s="1403"/>
      <c r="O142" s="1403"/>
      <c r="P142" s="1403"/>
    </row>
    <row r="143" spans="1:16" ht="25.8" customHeight="1" thickBot="1" x14ac:dyDescent="0.3">
      <c r="A143" s="163"/>
      <c r="B143" s="163"/>
      <c r="C143" s="163"/>
      <c r="D143" s="163"/>
      <c r="E143" s="2661" t="s">
        <v>630</v>
      </c>
      <c r="F143" s="2662"/>
      <c r="G143" s="2662"/>
      <c r="H143" s="2663"/>
      <c r="I143" s="1581"/>
      <c r="J143" s="1582"/>
      <c r="K143" s="1581"/>
      <c r="L143" s="589"/>
      <c r="M143" s="1400"/>
      <c r="N143" s="1403"/>
      <c r="O143" s="1403"/>
      <c r="P143" s="1403"/>
    </row>
    <row r="144" spans="1:16" ht="13.8" thickBot="1" x14ac:dyDescent="0.3">
      <c r="A144" s="163"/>
      <c r="B144" s="163"/>
      <c r="C144" s="163"/>
      <c r="D144" s="163"/>
      <c r="E144" s="2279" t="s">
        <v>34</v>
      </c>
      <c r="F144" s="2280"/>
      <c r="G144" s="2280"/>
      <c r="H144" s="2280"/>
      <c r="I144" s="928"/>
      <c r="J144" s="1583"/>
      <c r="K144" s="928"/>
      <c r="L144" s="589"/>
      <c r="M144" s="1400"/>
      <c r="N144" s="1403"/>
      <c r="O144" s="1403"/>
      <c r="P144" s="1403"/>
    </row>
    <row r="145" spans="1:16" ht="13.8" thickBot="1" x14ac:dyDescent="0.3">
      <c r="A145" s="163"/>
      <c r="B145" s="163"/>
      <c r="C145" s="163"/>
      <c r="D145" s="163"/>
      <c r="E145" s="2281" t="s">
        <v>46</v>
      </c>
      <c r="F145" s="2282"/>
      <c r="G145" s="2282"/>
      <c r="H145" s="2283"/>
      <c r="I145" s="1586"/>
      <c r="J145" s="1587"/>
      <c r="K145" s="1586"/>
      <c r="L145" s="19"/>
      <c r="M145" s="1404"/>
      <c r="N145" s="1403"/>
      <c r="O145" s="1403"/>
      <c r="P145" s="1403"/>
    </row>
    <row r="146" spans="1:16" x14ac:dyDescent="0.25">
      <c r="E146" s="19"/>
      <c r="F146" s="19"/>
      <c r="G146" s="19"/>
      <c r="H146" s="19"/>
      <c r="I146" s="19"/>
      <c r="J146" s="19"/>
      <c r="K146" s="19"/>
      <c r="L146" s="19"/>
    </row>
  </sheetData>
  <mergeCells count="114">
    <mergeCell ref="C112:G112"/>
    <mergeCell ref="L112:P112"/>
    <mergeCell ref="B113:H113"/>
    <mergeCell ref="B114:H114"/>
    <mergeCell ref="A115:H115"/>
    <mergeCell ref="L115:P115"/>
    <mergeCell ref="E128:K128"/>
    <mergeCell ref="E144:H144"/>
    <mergeCell ref="E145:H145"/>
    <mergeCell ref="E141:H141"/>
    <mergeCell ref="E142:H142"/>
    <mergeCell ref="E134:H134"/>
    <mergeCell ref="E136:H136"/>
    <mergeCell ref="E137:H137"/>
    <mergeCell ref="E138:H138"/>
    <mergeCell ref="E139:H139"/>
    <mergeCell ref="E140:H140"/>
    <mergeCell ref="E130:H130"/>
    <mergeCell ref="E131:H131"/>
    <mergeCell ref="E133:H133"/>
    <mergeCell ref="E135:H135"/>
    <mergeCell ref="E132:H132"/>
    <mergeCell ref="E143:H143"/>
    <mergeCell ref="A104:A106"/>
    <mergeCell ref="B104:B106"/>
    <mergeCell ref="C104:C106"/>
    <mergeCell ref="E104:E106"/>
    <mergeCell ref="F104:F106"/>
    <mergeCell ref="G104:G106"/>
    <mergeCell ref="A107:A111"/>
    <mergeCell ref="B107:B111"/>
    <mergeCell ref="C107:C111"/>
    <mergeCell ref="E107:E109"/>
    <mergeCell ref="F107:F111"/>
    <mergeCell ref="G107:G111"/>
    <mergeCell ref="A88:A97"/>
    <mergeCell ref="B88:B97"/>
    <mergeCell ref="C88:C97"/>
    <mergeCell ref="E88:E97"/>
    <mergeCell ref="F88:F97"/>
    <mergeCell ref="G88:G97"/>
    <mergeCell ref="C98:G98"/>
    <mergeCell ref="L98:P98"/>
    <mergeCell ref="B99:H99"/>
    <mergeCell ref="A77:A81"/>
    <mergeCell ref="B77:B81"/>
    <mergeCell ref="C77:C81"/>
    <mergeCell ref="E77:E81"/>
    <mergeCell ref="F77:F81"/>
    <mergeCell ref="G77:G81"/>
    <mergeCell ref="C82:G82"/>
    <mergeCell ref="L82:P82"/>
    <mergeCell ref="A84:A87"/>
    <mergeCell ref="B84:B87"/>
    <mergeCell ref="L25:L27"/>
    <mergeCell ref="A28:A37"/>
    <mergeCell ref="B28:B37"/>
    <mergeCell ref="C28:C37"/>
    <mergeCell ref="E28:E37"/>
    <mergeCell ref="F28:F37"/>
    <mergeCell ref="G28:G37"/>
    <mergeCell ref="E50:G50"/>
    <mergeCell ref="A54:A76"/>
    <mergeCell ref="B54:B76"/>
    <mergeCell ref="C54:C76"/>
    <mergeCell ref="E54:E76"/>
    <mergeCell ref="F54:F76"/>
    <mergeCell ref="G54:G76"/>
    <mergeCell ref="A42:A49"/>
    <mergeCell ref="B42:B49"/>
    <mergeCell ref="C42:C49"/>
    <mergeCell ref="E42:E44"/>
    <mergeCell ref="F42:F49"/>
    <mergeCell ref="G42:G49"/>
    <mergeCell ref="A25:A27"/>
    <mergeCell ref="B25:B27"/>
    <mergeCell ref="C25:C27"/>
    <mergeCell ref="E25:E27"/>
    <mergeCell ref="F25:F27"/>
    <mergeCell ref="G25:G27"/>
    <mergeCell ref="A38:A41"/>
    <mergeCell ref="B38:B41"/>
    <mergeCell ref="C38:C41"/>
    <mergeCell ref="E38:E41"/>
    <mergeCell ref="F38:F41"/>
    <mergeCell ref="G38:G41"/>
    <mergeCell ref="A9:A10"/>
    <mergeCell ref="B9:B10"/>
    <mergeCell ref="A12:A17"/>
    <mergeCell ref="A18:A24"/>
    <mergeCell ref="B18:B24"/>
    <mergeCell ref="C18:C24"/>
    <mergeCell ref="E18:E24"/>
    <mergeCell ref="F18:F24"/>
    <mergeCell ref="G18:G24"/>
    <mergeCell ref="J5:J7"/>
    <mergeCell ref="K5:K7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honeticPr fontId="39" type="noConversion"/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98"/>
  <sheetViews>
    <sheetView tabSelected="1" workbookViewId="0">
      <selection activeCell="L84" sqref="L84"/>
    </sheetView>
  </sheetViews>
  <sheetFormatPr defaultColWidth="9.109375"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7.6640625" customWidth="1"/>
    <col min="16" max="16" width="8.44140625" customWidth="1"/>
  </cols>
  <sheetData>
    <row r="1" spans="1:19" ht="44.4" customHeight="1" x14ac:dyDescent="0.25">
      <c r="L1" s="2093" t="s">
        <v>623</v>
      </c>
      <c r="M1" s="2093"/>
      <c r="N1" s="2093"/>
      <c r="O1" s="2093"/>
      <c r="P1" s="209"/>
      <c r="Q1" s="79"/>
    </row>
    <row r="2" spans="1:19" ht="13.95" customHeight="1" x14ac:dyDescent="0.25">
      <c r="A2" s="2255" t="s">
        <v>597</v>
      </c>
      <c r="B2" s="2255"/>
      <c r="C2" s="2255"/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589"/>
      <c r="P2" s="589"/>
    </row>
    <row r="3" spans="1:19" ht="13.8" x14ac:dyDescent="0.25">
      <c r="A3" s="2114" t="s">
        <v>35</v>
      </c>
      <c r="B3" s="2114"/>
      <c r="C3" s="2114"/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4"/>
      <c r="O3" s="2114"/>
      <c r="P3" s="2114"/>
    </row>
    <row r="4" spans="1:19" ht="16.2" thickBot="1" x14ac:dyDescent="0.3">
      <c r="A4" s="662"/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15"/>
      <c r="M4" s="662"/>
      <c r="N4" s="16"/>
      <c r="O4" s="2624" t="s">
        <v>294</v>
      </c>
      <c r="P4" s="2624"/>
    </row>
    <row r="5" spans="1:19" ht="14.4" customHeight="1" thickBot="1" x14ac:dyDescent="0.3">
      <c r="A5" s="2108" t="s">
        <v>0</v>
      </c>
      <c r="B5" s="2108" t="s">
        <v>1</v>
      </c>
      <c r="C5" s="2111" t="s">
        <v>2</v>
      </c>
      <c r="D5" s="2108" t="s">
        <v>32</v>
      </c>
      <c r="E5" s="2201" t="s">
        <v>54</v>
      </c>
      <c r="F5" s="2105" t="s">
        <v>3</v>
      </c>
      <c r="G5" s="2111" t="s">
        <v>4</v>
      </c>
      <c r="H5" s="2105" t="s">
        <v>5</v>
      </c>
      <c r="I5" s="2152" t="s">
        <v>523</v>
      </c>
      <c r="J5" s="2105" t="s">
        <v>76</v>
      </c>
      <c r="K5" s="2105" t="s">
        <v>524</v>
      </c>
      <c r="L5" s="2115" t="s">
        <v>11</v>
      </c>
      <c r="M5" s="2116"/>
      <c r="N5" s="2116"/>
      <c r="O5" s="2116"/>
      <c r="P5" s="2117"/>
    </row>
    <row r="6" spans="1:19" ht="13.8" x14ac:dyDescent="0.25">
      <c r="A6" s="2109"/>
      <c r="B6" s="2109"/>
      <c r="C6" s="2112"/>
      <c r="D6" s="2109"/>
      <c r="E6" s="2202"/>
      <c r="F6" s="2106"/>
      <c r="G6" s="2112"/>
      <c r="H6" s="2106"/>
      <c r="I6" s="2153"/>
      <c r="J6" s="2106"/>
      <c r="K6" s="2106"/>
      <c r="L6" s="2118" t="s">
        <v>37</v>
      </c>
      <c r="M6" s="2125" t="s">
        <v>36</v>
      </c>
      <c r="N6" s="2159" t="s">
        <v>38</v>
      </c>
      <c r="O6" s="2159"/>
      <c r="P6" s="2160"/>
    </row>
    <row r="7" spans="1:19" ht="151.94999999999999" customHeight="1" thickBot="1" x14ac:dyDescent="0.3">
      <c r="A7" s="2110"/>
      <c r="B7" s="2110"/>
      <c r="C7" s="2113"/>
      <c r="D7" s="2110"/>
      <c r="E7" s="2203"/>
      <c r="F7" s="2107"/>
      <c r="G7" s="2113"/>
      <c r="H7" s="2107"/>
      <c r="I7" s="2154"/>
      <c r="J7" s="2107"/>
      <c r="K7" s="2107"/>
      <c r="L7" s="2119"/>
      <c r="M7" s="2126"/>
      <c r="N7" s="23" t="s">
        <v>525</v>
      </c>
      <c r="O7" s="23" t="s">
        <v>52</v>
      </c>
      <c r="P7" s="24" t="s">
        <v>526</v>
      </c>
    </row>
    <row r="8" spans="1:19" ht="14.4" thickBot="1" x14ac:dyDescent="0.3">
      <c r="A8" s="868" t="s">
        <v>6</v>
      </c>
      <c r="B8" s="2769" t="s">
        <v>545</v>
      </c>
      <c r="C8" s="2770"/>
      <c r="D8" s="2770"/>
      <c r="E8" s="2770"/>
      <c r="F8" s="2770"/>
      <c r="G8" s="2770"/>
      <c r="H8" s="2770"/>
      <c r="I8" s="2770"/>
      <c r="J8" s="2770"/>
      <c r="K8" s="2770"/>
      <c r="L8" s="2770"/>
      <c r="M8" s="43"/>
      <c r="N8" s="916"/>
      <c r="O8" s="917"/>
      <c r="P8" s="918"/>
    </row>
    <row r="9" spans="1:19" ht="22.2" customHeight="1" thickBot="1" x14ac:dyDescent="0.3">
      <c r="A9" s="919"/>
      <c r="B9" s="661"/>
      <c r="C9" s="988"/>
      <c r="D9" s="988"/>
      <c r="E9" s="989"/>
      <c r="F9" s="988"/>
      <c r="G9" s="988"/>
      <c r="H9" s="988"/>
      <c r="I9" s="988"/>
      <c r="J9" s="988"/>
      <c r="K9" s="990"/>
      <c r="L9" s="53" t="s">
        <v>177</v>
      </c>
      <c r="M9" s="44" t="s">
        <v>70</v>
      </c>
      <c r="N9" s="885">
        <v>99.9</v>
      </c>
      <c r="O9" s="885">
        <v>99.9</v>
      </c>
      <c r="P9" s="991">
        <v>99.9</v>
      </c>
    </row>
    <row r="10" spans="1:19" ht="13.8" thickBot="1" x14ac:dyDescent="0.3">
      <c r="A10" s="623" t="s">
        <v>6</v>
      </c>
      <c r="B10" s="876" t="s">
        <v>6</v>
      </c>
      <c r="C10" s="2783" t="s">
        <v>546</v>
      </c>
      <c r="D10" s="2784"/>
      <c r="E10" s="2784"/>
      <c r="F10" s="2784"/>
      <c r="G10" s="2784"/>
      <c r="H10" s="2784"/>
      <c r="I10" s="2784"/>
      <c r="J10" s="2784"/>
      <c r="K10" s="2784"/>
      <c r="L10" s="2784"/>
      <c r="M10" s="2784"/>
      <c r="N10" s="2784"/>
      <c r="O10" s="2784"/>
      <c r="P10" s="2785"/>
    </row>
    <row r="11" spans="1:19" ht="40.200000000000003" thickBot="1" x14ac:dyDescent="0.3">
      <c r="A11" s="986"/>
      <c r="B11" s="987"/>
      <c r="C11" s="2786"/>
      <c r="D11" s="2787"/>
      <c r="E11" s="2787"/>
      <c r="F11" s="2787"/>
      <c r="G11" s="2787"/>
      <c r="H11" s="2787"/>
      <c r="I11" s="2787"/>
      <c r="J11" s="2787"/>
      <c r="K11" s="2788"/>
      <c r="L11" s="665" t="s">
        <v>178</v>
      </c>
      <c r="M11" s="45" t="s">
        <v>70</v>
      </c>
      <c r="N11" s="617">
        <v>93</v>
      </c>
      <c r="O11" s="617">
        <v>95</v>
      </c>
      <c r="P11" s="618">
        <v>97</v>
      </c>
    </row>
    <row r="12" spans="1:19" ht="13.2" customHeight="1" x14ac:dyDescent="0.25">
      <c r="A12" s="2287" t="s">
        <v>6</v>
      </c>
      <c r="B12" s="2290" t="s">
        <v>6</v>
      </c>
      <c r="C12" s="2628" t="s">
        <v>6</v>
      </c>
      <c r="D12" s="629"/>
      <c r="E12" s="2325" t="s">
        <v>179</v>
      </c>
      <c r="F12" s="2749" t="s">
        <v>62</v>
      </c>
      <c r="G12" s="2709" t="s">
        <v>180</v>
      </c>
      <c r="H12" s="997" t="s">
        <v>67</v>
      </c>
      <c r="I12" s="2049">
        <v>2016.8</v>
      </c>
      <c r="J12" s="900">
        <v>1971</v>
      </c>
      <c r="K12" s="900">
        <v>2070</v>
      </c>
      <c r="L12" s="1026" t="s">
        <v>181</v>
      </c>
      <c r="M12" s="1005" t="s">
        <v>80</v>
      </c>
      <c r="N12" s="1061" t="s">
        <v>549</v>
      </c>
      <c r="O12" s="1000" t="s">
        <v>550</v>
      </c>
      <c r="P12" s="1001" t="s">
        <v>551</v>
      </c>
    </row>
    <row r="13" spans="1:19" ht="26.4" x14ac:dyDescent="0.25">
      <c r="A13" s="2288"/>
      <c r="B13" s="2291"/>
      <c r="C13" s="2628"/>
      <c r="D13" s="629"/>
      <c r="E13" s="2326"/>
      <c r="F13" s="2728"/>
      <c r="G13" s="2710"/>
      <c r="H13" s="872" t="s">
        <v>182</v>
      </c>
      <c r="I13" s="2074">
        <v>25105.1</v>
      </c>
      <c r="J13" s="900">
        <v>25660</v>
      </c>
      <c r="K13" s="900">
        <v>26940</v>
      </c>
      <c r="L13" s="1071" t="s">
        <v>552</v>
      </c>
      <c r="M13" s="1015" t="s">
        <v>68</v>
      </c>
      <c r="N13" s="1072" t="s">
        <v>71</v>
      </c>
      <c r="O13" s="1011" t="s">
        <v>71</v>
      </c>
      <c r="P13" s="1013" t="s">
        <v>71</v>
      </c>
    </row>
    <row r="14" spans="1:19" ht="13.8" thickBot="1" x14ac:dyDescent="0.3">
      <c r="A14" s="2288"/>
      <c r="B14" s="2291"/>
      <c r="C14" s="2628"/>
      <c r="D14" s="629"/>
      <c r="E14" s="2326"/>
      <c r="F14" s="2728"/>
      <c r="G14" s="2710"/>
      <c r="H14" s="998" t="s">
        <v>56</v>
      </c>
      <c r="I14" s="2075">
        <v>383.1</v>
      </c>
      <c r="J14" s="993">
        <v>0</v>
      </c>
      <c r="K14" s="993">
        <v>0</v>
      </c>
      <c r="L14" s="1073"/>
      <c r="M14" s="1009"/>
      <c r="N14" s="1074"/>
      <c r="O14" s="922"/>
      <c r="P14" s="923"/>
    </row>
    <row r="15" spans="1:19" ht="13.8" thickBot="1" x14ac:dyDescent="0.3">
      <c r="A15" s="2289"/>
      <c r="B15" s="2292"/>
      <c r="C15" s="2629"/>
      <c r="D15" s="648"/>
      <c r="E15" s="2330"/>
      <c r="F15" s="2750"/>
      <c r="G15" s="2711"/>
      <c r="H15" s="925" t="s">
        <v>7</v>
      </c>
      <c r="I15" s="2076">
        <f>I12+I13+I14</f>
        <v>27504.999999999996</v>
      </c>
      <c r="J15" s="926">
        <f t="shared" ref="J15:K15" si="0">J12+J13+J14</f>
        <v>27631</v>
      </c>
      <c r="K15" s="926">
        <f t="shared" si="0"/>
        <v>29010</v>
      </c>
      <c r="L15" s="1016"/>
      <c r="M15" s="867"/>
      <c r="N15" s="1017"/>
      <c r="O15" s="1012"/>
      <c r="P15" s="1014"/>
    </row>
    <row r="16" spans="1:19" ht="13.2" customHeight="1" x14ac:dyDescent="0.25">
      <c r="A16" s="2287" t="s">
        <v>6</v>
      </c>
      <c r="B16" s="2290" t="s">
        <v>6</v>
      </c>
      <c r="C16" s="2628" t="s">
        <v>8</v>
      </c>
      <c r="D16" s="629"/>
      <c r="E16" s="2325" t="s">
        <v>183</v>
      </c>
      <c r="F16" s="2749" t="s">
        <v>62</v>
      </c>
      <c r="G16" s="2709" t="s">
        <v>180</v>
      </c>
      <c r="H16" s="901" t="s">
        <v>48</v>
      </c>
      <c r="I16" s="2074">
        <v>7187.7</v>
      </c>
      <c r="J16" s="900">
        <v>7020</v>
      </c>
      <c r="K16" s="900">
        <v>7370</v>
      </c>
      <c r="L16" s="1026" t="s">
        <v>181</v>
      </c>
      <c r="M16" s="1005" t="s">
        <v>80</v>
      </c>
      <c r="N16" s="1000" t="s">
        <v>553</v>
      </c>
      <c r="O16" s="1000" t="s">
        <v>554</v>
      </c>
      <c r="P16" s="1001" t="s">
        <v>555</v>
      </c>
      <c r="R16" s="19"/>
      <c r="S16" s="163"/>
    </row>
    <row r="17" spans="1:18" ht="22.2" customHeight="1" x14ac:dyDescent="0.25">
      <c r="A17" s="2288"/>
      <c r="B17" s="2291"/>
      <c r="C17" s="2628"/>
      <c r="D17" s="629"/>
      <c r="E17" s="2326"/>
      <c r="F17" s="2728"/>
      <c r="G17" s="2710"/>
      <c r="H17" s="630" t="s">
        <v>56</v>
      </c>
      <c r="I17" s="2077">
        <v>659.9</v>
      </c>
      <c r="J17" s="900">
        <v>0</v>
      </c>
      <c r="K17" s="900">
        <v>0</v>
      </c>
      <c r="L17" s="1071" t="s">
        <v>552</v>
      </c>
      <c r="M17" s="1015" t="s">
        <v>68</v>
      </c>
      <c r="N17" s="1011" t="s">
        <v>71</v>
      </c>
      <c r="O17" s="1011" t="s">
        <v>71</v>
      </c>
      <c r="P17" s="1013" t="s">
        <v>71</v>
      </c>
      <c r="R17" s="19"/>
    </row>
    <row r="18" spans="1:18" ht="13.8" thickBot="1" x14ac:dyDescent="0.3">
      <c r="A18" s="2288"/>
      <c r="B18" s="2291"/>
      <c r="C18" s="2628"/>
      <c r="D18" s="629"/>
      <c r="E18" s="2326"/>
      <c r="F18" s="2728"/>
      <c r="G18" s="2710"/>
      <c r="H18" s="998" t="s">
        <v>57</v>
      </c>
      <c r="I18" s="993">
        <v>1106.9000000000001</v>
      </c>
      <c r="J18" s="993">
        <v>0</v>
      </c>
      <c r="K18" s="993">
        <v>0</v>
      </c>
      <c r="L18" s="1073"/>
      <c r="M18" s="1075"/>
      <c r="N18" s="1076"/>
      <c r="O18" s="1076"/>
      <c r="P18" s="1077"/>
    </row>
    <row r="19" spans="1:18" ht="13.8" thickBot="1" x14ac:dyDescent="0.3">
      <c r="A19" s="2289"/>
      <c r="B19" s="2292"/>
      <c r="C19" s="2629"/>
      <c r="D19" s="648"/>
      <c r="E19" s="2330"/>
      <c r="F19" s="2750"/>
      <c r="G19" s="2711"/>
      <c r="H19" s="925" t="s">
        <v>7</v>
      </c>
      <c r="I19" s="2076">
        <f>I16+I17+I18</f>
        <v>8954.5</v>
      </c>
      <c r="J19" s="926">
        <f t="shared" ref="J19:K19" si="1">J16+J17+J18</f>
        <v>7020</v>
      </c>
      <c r="K19" s="926">
        <f t="shared" si="1"/>
        <v>7370</v>
      </c>
      <c r="L19" s="1016"/>
      <c r="M19" s="1043"/>
      <c r="N19" s="1044"/>
      <c r="O19" s="1044"/>
      <c r="P19" s="1045"/>
    </row>
    <row r="20" spans="1:18" ht="13.2" customHeight="1" x14ac:dyDescent="0.25">
      <c r="A20" s="2287" t="s">
        <v>6</v>
      </c>
      <c r="B20" s="2290" t="s">
        <v>6</v>
      </c>
      <c r="C20" s="2628" t="s">
        <v>49</v>
      </c>
      <c r="D20" s="629"/>
      <c r="E20" s="2325" t="s">
        <v>504</v>
      </c>
      <c r="F20" s="2749" t="s">
        <v>184</v>
      </c>
      <c r="G20" s="2766" t="s">
        <v>185</v>
      </c>
      <c r="H20" s="901" t="s">
        <v>48</v>
      </c>
      <c r="I20" s="900">
        <v>187.7</v>
      </c>
      <c r="J20" s="900">
        <v>195</v>
      </c>
      <c r="K20" s="900">
        <v>205</v>
      </c>
      <c r="L20" s="2777" t="s">
        <v>186</v>
      </c>
      <c r="M20" s="2780" t="s">
        <v>80</v>
      </c>
      <c r="N20" s="2771" t="s">
        <v>548</v>
      </c>
      <c r="O20" s="2771" t="s">
        <v>548</v>
      </c>
      <c r="P20" s="2774" t="s">
        <v>548</v>
      </c>
    </row>
    <row r="21" spans="1:18" x14ac:dyDescent="0.25">
      <c r="A21" s="2288"/>
      <c r="B21" s="2291"/>
      <c r="C21" s="2628"/>
      <c r="D21" s="629"/>
      <c r="E21" s="2326"/>
      <c r="F21" s="2728"/>
      <c r="G21" s="2767"/>
      <c r="H21" s="901" t="s">
        <v>67</v>
      </c>
      <c r="I21" s="2074">
        <v>275.10000000000002</v>
      </c>
      <c r="J21" s="900">
        <v>185</v>
      </c>
      <c r="K21" s="900">
        <v>190</v>
      </c>
      <c r="L21" s="2778"/>
      <c r="M21" s="2781"/>
      <c r="N21" s="2772"/>
      <c r="O21" s="2772"/>
      <c r="P21" s="2775"/>
    </row>
    <row r="22" spans="1:18" x14ac:dyDescent="0.25">
      <c r="A22" s="2288"/>
      <c r="B22" s="2291"/>
      <c r="C22" s="2628"/>
      <c r="D22" s="629"/>
      <c r="E22" s="2326"/>
      <c r="F22" s="2728"/>
      <c r="G22" s="2767"/>
      <c r="H22" s="901" t="s">
        <v>113</v>
      </c>
      <c r="I22" s="900">
        <v>74.400000000000006</v>
      </c>
      <c r="J22" s="900">
        <v>78</v>
      </c>
      <c r="K22" s="900">
        <v>82</v>
      </c>
      <c r="L22" s="2778"/>
      <c r="M22" s="2781"/>
      <c r="N22" s="2772"/>
      <c r="O22" s="2772"/>
      <c r="P22" s="2775"/>
    </row>
    <row r="23" spans="1:18" x14ac:dyDescent="0.25">
      <c r="A23" s="2288"/>
      <c r="B23" s="2291"/>
      <c r="C23" s="2628"/>
      <c r="D23" s="629"/>
      <c r="E23" s="2326"/>
      <c r="F23" s="2728"/>
      <c r="G23" s="2767"/>
      <c r="H23" s="901" t="s">
        <v>79</v>
      </c>
      <c r="I23" s="900">
        <v>152.4</v>
      </c>
      <c r="J23" s="900">
        <v>160</v>
      </c>
      <c r="K23" s="900">
        <v>168</v>
      </c>
      <c r="L23" s="2778"/>
      <c r="M23" s="2781"/>
      <c r="N23" s="2772"/>
      <c r="O23" s="2772"/>
      <c r="P23" s="2775"/>
    </row>
    <row r="24" spans="1:18" x14ac:dyDescent="0.25">
      <c r="A24" s="2288"/>
      <c r="B24" s="2291"/>
      <c r="C24" s="2628"/>
      <c r="D24" s="629"/>
      <c r="E24" s="2326"/>
      <c r="F24" s="2728"/>
      <c r="G24" s="2767"/>
      <c r="H24" s="901" t="s">
        <v>103</v>
      </c>
      <c r="I24" s="900">
        <v>153.9</v>
      </c>
      <c r="J24" s="900">
        <v>165</v>
      </c>
      <c r="K24" s="900">
        <v>170</v>
      </c>
      <c r="L24" s="2778"/>
      <c r="M24" s="2781"/>
      <c r="N24" s="2772"/>
      <c r="O24" s="2772"/>
      <c r="P24" s="2775"/>
    </row>
    <row r="25" spans="1:18" x14ac:dyDescent="0.25">
      <c r="A25" s="2288"/>
      <c r="B25" s="2291"/>
      <c r="C25" s="2628"/>
      <c r="D25" s="629"/>
      <c r="E25" s="2326"/>
      <c r="F25" s="2728"/>
      <c r="G25" s="2767"/>
      <c r="H25" s="630" t="s">
        <v>56</v>
      </c>
      <c r="I25" s="900">
        <v>21.1</v>
      </c>
      <c r="J25" s="900">
        <v>0</v>
      </c>
      <c r="K25" s="900">
        <v>0</v>
      </c>
      <c r="L25" s="2778"/>
      <c r="M25" s="2781"/>
      <c r="N25" s="2772"/>
      <c r="O25" s="2772"/>
      <c r="P25" s="2775"/>
    </row>
    <row r="26" spans="1:18" ht="13.8" thickBot="1" x14ac:dyDescent="0.3">
      <c r="A26" s="2288"/>
      <c r="B26" s="2291"/>
      <c r="C26" s="2628"/>
      <c r="D26" s="629"/>
      <c r="E26" s="2326"/>
      <c r="F26" s="2728"/>
      <c r="G26" s="2767"/>
      <c r="H26" s="998" t="s">
        <v>57</v>
      </c>
      <c r="I26" s="993">
        <v>17</v>
      </c>
      <c r="J26" s="993">
        <v>0</v>
      </c>
      <c r="K26" s="993">
        <v>0</v>
      </c>
      <c r="L26" s="2778"/>
      <c r="M26" s="2781"/>
      <c r="N26" s="2772"/>
      <c r="O26" s="2772"/>
      <c r="P26" s="2775"/>
    </row>
    <row r="27" spans="1:18" ht="13.8" thickBot="1" x14ac:dyDescent="0.3">
      <c r="A27" s="2289"/>
      <c r="B27" s="2292"/>
      <c r="C27" s="2629"/>
      <c r="D27" s="648"/>
      <c r="E27" s="2330"/>
      <c r="F27" s="2750"/>
      <c r="G27" s="2768"/>
      <c r="H27" s="925" t="s">
        <v>7</v>
      </c>
      <c r="I27" s="2076">
        <f>SUM(I20:I26)</f>
        <v>881.6</v>
      </c>
      <c r="J27" s="926">
        <f t="shared" ref="J27:K27" si="2">SUM(J20:J26)</f>
        <v>783</v>
      </c>
      <c r="K27" s="926">
        <f t="shared" si="2"/>
        <v>815</v>
      </c>
      <c r="L27" s="2779"/>
      <c r="M27" s="2782"/>
      <c r="N27" s="2773"/>
      <c r="O27" s="2773"/>
      <c r="P27" s="2776"/>
    </row>
    <row r="28" spans="1:18" ht="13.2" customHeight="1" x14ac:dyDescent="0.25">
      <c r="A28" s="2287" t="s">
        <v>6</v>
      </c>
      <c r="B28" s="2290" t="s">
        <v>6</v>
      </c>
      <c r="C28" s="2648" t="s">
        <v>50</v>
      </c>
      <c r="D28" s="625"/>
      <c r="E28" s="2792" t="s">
        <v>187</v>
      </c>
      <c r="F28" s="2795" t="s">
        <v>83</v>
      </c>
      <c r="G28" s="2766" t="s">
        <v>185</v>
      </c>
      <c r="H28" s="999" t="s">
        <v>48</v>
      </c>
      <c r="I28" s="100">
        <v>322.2</v>
      </c>
      <c r="J28" s="100">
        <v>338</v>
      </c>
      <c r="K28" s="100">
        <v>355</v>
      </c>
      <c r="L28" s="2789" t="s">
        <v>186</v>
      </c>
      <c r="M28" s="2780" t="s">
        <v>80</v>
      </c>
      <c r="N28" s="2771" t="s">
        <v>556</v>
      </c>
      <c r="O28" s="2771" t="s">
        <v>556</v>
      </c>
      <c r="P28" s="2774" t="s">
        <v>556</v>
      </c>
    </row>
    <row r="29" spans="1:18" x14ac:dyDescent="0.25">
      <c r="A29" s="2288"/>
      <c r="B29" s="2291"/>
      <c r="C29" s="2628"/>
      <c r="D29" s="629"/>
      <c r="E29" s="2793"/>
      <c r="F29" s="2728"/>
      <c r="G29" s="2767"/>
      <c r="H29" s="631" t="s">
        <v>67</v>
      </c>
      <c r="I29" s="2074">
        <v>401.1</v>
      </c>
      <c r="J29" s="900">
        <v>270</v>
      </c>
      <c r="K29" s="900">
        <v>285</v>
      </c>
      <c r="L29" s="2790"/>
      <c r="M29" s="2781"/>
      <c r="N29" s="2772"/>
      <c r="O29" s="2772"/>
      <c r="P29" s="2775"/>
    </row>
    <row r="30" spans="1:18" x14ac:dyDescent="0.25">
      <c r="A30" s="2288"/>
      <c r="B30" s="2291"/>
      <c r="C30" s="2628"/>
      <c r="D30" s="629"/>
      <c r="E30" s="2793"/>
      <c r="F30" s="2728"/>
      <c r="G30" s="2767"/>
      <c r="H30" s="995" t="s">
        <v>56</v>
      </c>
      <c r="I30" s="900">
        <v>30.2</v>
      </c>
      <c r="J30" s="900">
        <v>0</v>
      </c>
      <c r="K30" s="900">
        <v>0</v>
      </c>
      <c r="L30" s="2790"/>
      <c r="M30" s="2781"/>
      <c r="N30" s="2772"/>
      <c r="O30" s="2772"/>
      <c r="P30" s="2775"/>
    </row>
    <row r="31" spans="1:18" x14ac:dyDescent="0.25">
      <c r="A31" s="2288"/>
      <c r="B31" s="2291"/>
      <c r="C31" s="2628"/>
      <c r="D31" s="629"/>
      <c r="E31" s="2793"/>
      <c r="F31" s="2728"/>
      <c r="G31" s="2767"/>
      <c r="H31" s="948" t="s">
        <v>79</v>
      </c>
      <c r="I31" s="101">
        <v>70</v>
      </c>
      <c r="J31" s="101">
        <v>74</v>
      </c>
      <c r="K31" s="101">
        <v>77</v>
      </c>
      <c r="L31" s="2790"/>
      <c r="M31" s="2781"/>
      <c r="N31" s="2772"/>
      <c r="O31" s="2772"/>
      <c r="P31" s="2775"/>
    </row>
    <row r="32" spans="1:18" ht="13.8" thickBot="1" x14ac:dyDescent="0.3">
      <c r="A32" s="2288"/>
      <c r="B32" s="2291"/>
      <c r="C32" s="2628"/>
      <c r="D32" s="629"/>
      <c r="E32" s="2793"/>
      <c r="F32" s="2728"/>
      <c r="G32" s="2767"/>
      <c r="H32" s="996" t="s">
        <v>57</v>
      </c>
      <c r="I32" s="993">
        <v>8.8000000000000007</v>
      </c>
      <c r="J32" s="993">
        <v>0</v>
      </c>
      <c r="K32" s="993">
        <v>0</v>
      </c>
      <c r="L32" s="2790"/>
      <c r="M32" s="2781"/>
      <c r="N32" s="2772"/>
      <c r="O32" s="2772"/>
      <c r="P32" s="2775"/>
    </row>
    <row r="33" spans="1:20" ht="13.8" thickBot="1" x14ac:dyDescent="0.3">
      <c r="A33" s="2289"/>
      <c r="B33" s="2292"/>
      <c r="C33" s="2629"/>
      <c r="D33" s="648"/>
      <c r="E33" s="2794"/>
      <c r="F33" s="2750"/>
      <c r="G33" s="2768"/>
      <c r="H33" s="925" t="s">
        <v>7</v>
      </c>
      <c r="I33" s="2076">
        <f>SUM(I28:I32)</f>
        <v>832.3</v>
      </c>
      <c r="J33" s="926">
        <f t="shared" ref="J33:K33" si="3">SUM(J28:J32)</f>
        <v>682</v>
      </c>
      <c r="K33" s="926">
        <f t="shared" si="3"/>
        <v>717</v>
      </c>
      <c r="L33" s="2791"/>
      <c r="M33" s="2782"/>
      <c r="N33" s="2773"/>
      <c r="O33" s="2773"/>
      <c r="P33" s="2776"/>
    </row>
    <row r="34" spans="1:20" ht="13.2" customHeight="1" x14ac:dyDescent="0.25">
      <c r="A34" s="2287" t="s">
        <v>6</v>
      </c>
      <c r="B34" s="2290" t="s">
        <v>6</v>
      </c>
      <c r="C34" s="2648" t="s">
        <v>53</v>
      </c>
      <c r="D34" s="625"/>
      <c r="E34" s="2325" t="s">
        <v>188</v>
      </c>
      <c r="F34" s="2795" t="s">
        <v>189</v>
      </c>
      <c r="G34" s="2766" t="s">
        <v>185</v>
      </c>
      <c r="H34" s="626" t="s">
        <v>48</v>
      </c>
      <c r="I34" s="100">
        <v>187.1</v>
      </c>
      <c r="J34" s="683">
        <v>196</v>
      </c>
      <c r="K34" s="683">
        <v>206</v>
      </c>
      <c r="L34" s="2777" t="s">
        <v>181</v>
      </c>
      <c r="M34" s="2780" t="s">
        <v>80</v>
      </c>
      <c r="N34" s="2803" t="s">
        <v>557</v>
      </c>
      <c r="O34" s="2803" t="s">
        <v>557</v>
      </c>
      <c r="P34" s="2796" t="s">
        <v>557</v>
      </c>
    </row>
    <row r="35" spans="1:20" x14ac:dyDescent="0.25">
      <c r="A35" s="2288"/>
      <c r="B35" s="2291"/>
      <c r="C35" s="2628"/>
      <c r="D35" s="629"/>
      <c r="E35" s="2326"/>
      <c r="F35" s="2728"/>
      <c r="G35" s="2767"/>
      <c r="H35" s="630" t="s">
        <v>55</v>
      </c>
      <c r="I35" s="900">
        <v>0.6</v>
      </c>
      <c r="J35" s="102">
        <v>0</v>
      </c>
      <c r="K35" s="102">
        <v>0</v>
      </c>
      <c r="L35" s="2778"/>
      <c r="M35" s="2781"/>
      <c r="N35" s="2804"/>
      <c r="O35" s="2804"/>
      <c r="P35" s="2797"/>
    </row>
    <row r="36" spans="1:20" x14ac:dyDescent="0.25">
      <c r="A36" s="2288"/>
      <c r="B36" s="2291"/>
      <c r="C36" s="2628"/>
      <c r="D36" s="629"/>
      <c r="E36" s="2326"/>
      <c r="F36" s="2728"/>
      <c r="G36" s="2767"/>
      <c r="H36" s="630" t="s">
        <v>57</v>
      </c>
      <c r="I36" s="101">
        <v>2.2999999999999998</v>
      </c>
      <c r="J36" s="682">
        <v>0</v>
      </c>
      <c r="K36" s="682">
        <v>0</v>
      </c>
      <c r="L36" s="2778"/>
      <c r="M36" s="2781"/>
      <c r="N36" s="2804"/>
      <c r="O36" s="2804"/>
      <c r="P36" s="2797"/>
    </row>
    <row r="37" spans="1:20" ht="13.8" thickBot="1" x14ac:dyDescent="0.3">
      <c r="A37" s="2288"/>
      <c r="B37" s="2291"/>
      <c r="C37" s="2628"/>
      <c r="D37" s="629"/>
      <c r="E37" s="2326"/>
      <c r="F37" s="2728"/>
      <c r="G37" s="2767"/>
      <c r="H37" s="992" t="s">
        <v>56</v>
      </c>
      <c r="I37" s="993">
        <v>1.6</v>
      </c>
      <c r="J37" s="994">
        <v>0</v>
      </c>
      <c r="K37" s="994">
        <v>0</v>
      </c>
      <c r="L37" s="2778"/>
      <c r="M37" s="2781"/>
      <c r="N37" s="2804"/>
      <c r="O37" s="2804"/>
      <c r="P37" s="2797"/>
    </row>
    <row r="38" spans="1:20" ht="13.8" thickBot="1" x14ac:dyDescent="0.3">
      <c r="A38" s="2289"/>
      <c r="B38" s="2292"/>
      <c r="C38" s="2629"/>
      <c r="D38" s="648"/>
      <c r="E38" s="2330"/>
      <c r="F38" s="2750"/>
      <c r="G38" s="2768"/>
      <c r="H38" s="925" t="s">
        <v>7</v>
      </c>
      <c r="I38" s="926">
        <f>SUM(I34:I37)</f>
        <v>191.6</v>
      </c>
      <c r="J38" s="926">
        <f t="shared" ref="J38:K38" si="4">SUM(J34:J37)</f>
        <v>196</v>
      </c>
      <c r="K38" s="926">
        <f t="shared" si="4"/>
        <v>206</v>
      </c>
      <c r="L38" s="2779"/>
      <c r="M38" s="2782"/>
      <c r="N38" s="2805"/>
      <c r="O38" s="2805"/>
      <c r="P38" s="2798"/>
    </row>
    <row r="39" spans="1:20" ht="13.2" customHeight="1" x14ac:dyDescent="0.25">
      <c r="A39" s="2287" t="s">
        <v>6</v>
      </c>
      <c r="B39" s="2290" t="s">
        <v>6</v>
      </c>
      <c r="C39" s="2628" t="s">
        <v>58</v>
      </c>
      <c r="D39" s="629"/>
      <c r="E39" s="2325" t="s">
        <v>190</v>
      </c>
      <c r="F39" s="2749" t="s">
        <v>191</v>
      </c>
      <c r="G39" s="2766" t="s">
        <v>185</v>
      </c>
      <c r="H39" s="631" t="s">
        <v>48</v>
      </c>
      <c r="I39" s="100">
        <v>3089.2</v>
      </c>
      <c r="J39" s="100">
        <v>3210</v>
      </c>
      <c r="K39" s="100">
        <v>3370</v>
      </c>
      <c r="L39" s="2789" t="s">
        <v>192</v>
      </c>
      <c r="M39" s="2780" t="s">
        <v>80</v>
      </c>
      <c r="N39" s="2799" t="s">
        <v>558</v>
      </c>
      <c r="O39" s="2799" t="s">
        <v>559</v>
      </c>
      <c r="P39" s="2801" t="s">
        <v>560</v>
      </c>
    </row>
    <row r="40" spans="1:20" x14ac:dyDescent="0.25">
      <c r="A40" s="2288"/>
      <c r="B40" s="2291"/>
      <c r="C40" s="2628"/>
      <c r="D40" s="629"/>
      <c r="E40" s="2326"/>
      <c r="F40" s="2728"/>
      <c r="G40" s="2767"/>
      <c r="H40" s="631" t="s">
        <v>67</v>
      </c>
      <c r="I40" s="2074">
        <v>834.8</v>
      </c>
      <c r="J40" s="900">
        <v>1103</v>
      </c>
      <c r="K40" s="900">
        <v>1160</v>
      </c>
      <c r="L40" s="2790"/>
      <c r="M40" s="2781"/>
      <c r="N40" s="2800"/>
      <c r="O40" s="2800"/>
      <c r="P40" s="2802"/>
    </row>
    <row r="41" spans="1:20" x14ac:dyDescent="0.25">
      <c r="A41" s="2288"/>
      <c r="B41" s="2291"/>
      <c r="C41" s="2628"/>
      <c r="D41" s="629"/>
      <c r="E41" s="2326"/>
      <c r="F41" s="2728"/>
      <c r="G41" s="2767"/>
      <c r="H41" s="995" t="s">
        <v>56</v>
      </c>
      <c r="I41" s="900">
        <v>156.5</v>
      </c>
      <c r="J41" s="900">
        <v>0</v>
      </c>
      <c r="K41" s="900">
        <v>0</v>
      </c>
      <c r="L41" s="2790"/>
      <c r="M41" s="2781"/>
      <c r="N41" s="2800"/>
      <c r="O41" s="2800"/>
      <c r="P41" s="2802"/>
      <c r="T41" s="163"/>
    </row>
    <row r="42" spans="1:20" x14ac:dyDescent="0.25">
      <c r="A42" s="2288"/>
      <c r="B42" s="2291"/>
      <c r="C42" s="2628"/>
      <c r="D42" s="629"/>
      <c r="E42" s="2326"/>
      <c r="F42" s="2728"/>
      <c r="G42" s="2767"/>
      <c r="H42" s="948" t="s">
        <v>79</v>
      </c>
      <c r="I42" s="101">
        <v>135</v>
      </c>
      <c r="J42" s="101">
        <v>141</v>
      </c>
      <c r="K42" s="101">
        <v>150</v>
      </c>
      <c r="L42" s="2790"/>
      <c r="M42" s="2781"/>
      <c r="N42" s="2800"/>
      <c r="O42" s="2800"/>
      <c r="P42" s="2802"/>
    </row>
    <row r="43" spans="1:20" ht="13.8" thickBot="1" x14ac:dyDescent="0.3">
      <c r="A43" s="2288"/>
      <c r="B43" s="2291"/>
      <c r="C43" s="2628"/>
      <c r="D43" s="629"/>
      <c r="E43" s="2326"/>
      <c r="F43" s="2728"/>
      <c r="G43" s="2767"/>
      <c r="H43" s="996" t="s">
        <v>57</v>
      </c>
      <c r="I43" s="993">
        <v>24.9</v>
      </c>
      <c r="J43" s="993">
        <v>0</v>
      </c>
      <c r="K43" s="993">
        <v>0</v>
      </c>
      <c r="L43" s="2790"/>
      <c r="M43" s="2781"/>
      <c r="N43" s="2800"/>
      <c r="O43" s="2800"/>
      <c r="P43" s="2802"/>
    </row>
    <row r="44" spans="1:20" ht="13.8" thickBot="1" x14ac:dyDescent="0.3">
      <c r="A44" s="2289"/>
      <c r="B44" s="2292"/>
      <c r="C44" s="2629"/>
      <c r="D44" s="648"/>
      <c r="E44" s="2330"/>
      <c r="F44" s="2750"/>
      <c r="G44" s="2768"/>
      <c r="H44" s="925" t="s">
        <v>7</v>
      </c>
      <c r="I44" s="2076">
        <f>SUM(I39:I43)</f>
        <v>4240.3999999999996</v>
      </c>
      <c r="J44" s="926">
        <f t="shared" ref="J44:K44" si="5">SUM(J39:J43)</f>
        <v>4454</v>
      </c>
      <c r="K44" s="926">
        <f t="shared" si="5"/>
        <v>4680</v>
      </c>
      <c r="L44" s="2779"/>
      <c r="M44" s="2782"/>
      <c r="N44" s="2746"/>
      <c r="O44" s="2746"/>
      <c r="P44" s="2748"/>
    </row>
    <row r="45" spans="1:20" ht="13.2" customHeight="1" x14ac:dyDescent="0.25">
      <c r="A45" s="2287" t="s">
        <v>6</v>
      </c>
      <c r="B45" s="2290" t="s">
        <v>6</v>
      </c>
      <c r="C45" s="2628" t="s">
        <v>59</v>
      </c>
      <c r="D45" s="629"/>
      <c r="E45" s="2630" t="s">
        <v>193</v>
      </c>
      <c r="F45" s="2749" t="s">
        <v>62</v>
      </c>
      <c r="G45" s="2766" t="s">
        <v>185</v>
      </c>
      <c r="H45" s="901" t="s">
        <v>48</v>
      </c>
      <c r="I45" s="900">
        <v>500</v>
      </c>
      <c r="J45" s="900">
        <v>380</v>
      </c>
      <c r="K45" s="900">
        <v>395</v>
      </c>
      <c r="L45" s="62" t="s">
        <v>194</v>
      </c>
      <c r="M45" s="55" t="s">
        <v>68</v>
      </c>
      <c r="N45" s="1046" t="s">
        <v>561</v>
      </c>
      <c r="O45" s="1046" t="s">
        <v>354</v>
      </c>
      <c r="P45" s="1047" t="s">
        <v>548</v>
      </c>
    </row>
    <row r="46" spans="1:20" ht="39.6" x14ac:dyDescent="0.25">
      <c r="A46" s="2288"/>
      <c r="B46" s="2291"/>
      <c r="C46" s="2628"/>
      <c r="D46" s="629"/>
      <c r="E46" s="2631"/>
      <c r="F46" s="2728"/>
      <c r="G46" s="2767"/>
      <c r="H46" s="630" t="s">
        <v>56</v>
      </c>
      <c r="I46" s="900">
        <v>421.8</v>
      </c>
      <c r="J46" s="900">
        <v>0</v>
      </c>
      <c r="K46" s="900">
        <v>0</v>
      </c>
      <c r="L46" s="103" t="s">
        <v>195</v>
      </c>
      <c r="M46" s="47" t="s">
        <v>70</v>
      </c>
      <c r="N46" s="1048" t="s">
        <v>562</v>
      </c>
      <c r="O46" s="1048" t="s">
        <v>556</v>
      </c>
      <c r="P46" s="1049" t="s">
        <v>563</v>
      </c>
    </row>
    <row r="47" spans="1:20" x14ac:dyDescent="0.25">
      <c r="A47" s="2288"/>
      <c r="B47" s="2291"/>
      <c r="C47" s="2628"/>
      <c r="D47" s="629"/>
      <c r="E47" s="2631"/>
      <c r="F47" s="2728"/>
      <c r="G47" s="2767"/>
      <c r="H47" s="631" t="s">
        <v>67</v>
      </c>
      <c r="I47" s="900">
        <v>37.6</v>
      </c>
      <c r="J47" s="900">
        <v>0</v>
      </c>
      <c r="K47" s="900">
        <v>0</v>
      </c>
      <c r="L47" s="1615"/>
      <c r="M47" s="1613"/>
      <c r="N47" s="1614"/>
      <c r="O47" s="1614"/>
      <c r="P47" s="1612"/>
    </row>
    <row r="48" spans="1:20" x14ac:dyDescent="0.25">
      <c r="A48" s="2288"/>
      <c r="B48" s="2291"/>
      <c r="C48" s="2628"/>
      <c r="D48" s="629"/>
      <c r="E48" s="2631"/>
      <c r="F48" s="2728"/>
      <c r="G48" s="2767"/>
      <c r="H48" s="630" t="s">
        <v>57</v>
      </c>
      <c r="I48" s="900">
        <v>6.6</v>
      </c>
      <c r="J48" s="900">
        <v>0</v>
      </c>
      <c r="K48" s="900">
        <v>0</v>
      </c>
      <c r="L48" s="2736" t="s">
        <v>196</v>
      </c>
      <c r="M48" s="2754" t="s">
        <v>68</v>
      </c>
      <c r="N48" s="2745" t="s">
        <v>564</v>
      </c>
      <c r="O48" s="2745" t="s">
        <v>561</v>
      </c>
      <c r="P48" s="2747" t="s">
        <v>548</v>
      </c>
    </row>
    <row r="49" spans="1:17" ht="26.4" customHeight="1" thickBot="1" x14ac:dyDescent="0.3">
      <c r="A49" s="2289"/>
      <c r="B49" s="2292"/>
      <c r="C49" s="2629"/>
      <c r="D49" s="648"/>
      <c r="E49" s="2632"/>
      <c r="F49" s="2750"/>
      <c r="G49" s="2768"/>
      <c r="H49" s="925" t="s">
        <v>7</v>
      </c>
      <c r="I49" s="926">
        <f>SUM(I45:I48)</f>
        <v>966</v>
      </c>
      <c r="J49" s="926">
        <f t="shared" ref="J49:K49" si="6">SUM(J45:J48)</f>
        <v>380</v>
      </c>
      <c r="K49" s="926">
        <f t="shared" si="6"/>
        <v>395</v>
      </c>
      <c r="L49" s="2737"/>
      <c r="M49" s="2756"/>
      <c r="N49" s="2746"/>
      <c r="O49" s="2746"/>
      <c r="P49" s="2748"/>
    </row>
    <row r="50" spans="1:17" ht="13.2" customHeight="1" x14ac:dyDescent="0.25">
      <c r="A50" s="2287" t="s">
        <v>6</v>
      </c>
      <c r="B50" s="2290" t="s">
        <v>6</v>
      </c>
      <c r="C50" s="2648" t="s">
        <v>60</v>
      </c>
      <c r="D50" s="625"/>
      <c r="E50" s="2679" t="s">
        <v>197</v>
      </c>
      <c r="F50" s="2749" t="s">
        <v>62</v>
      </c>
      <c r="G50" s="2751"/>
      <c r="H50" s="626" t="s">
        <v>48</v>
      </c>
      <c r="I50" s="100">
        <v>0</v>
      </c>
      <c r="J50" s="100">
        <v>85</v>
      </c>
      <c r="K50" s="100">
        <v>88</v>
      </c>
      <c r="L50" s="50" t="s">
        <v>198</v>
      </c>
      <c r="M50" s="55" t="s">
        <v>80</v>
      </c>
      <c r="N50" s="49">
        <v>200</v>
      </c>
      <c r="O50" s="1050">
        <v>200</v>
      </c>
      <c r="P50" s="1051">
        <v>200</v>
      </c>
    </row>
    <row r="51" spans="1:17" ht="13.2" customHeight="1" x14ac:dyDescent="0.25">
      <c r="A51" s="2288"/>
      <c r="B51" s="2291"/>
      <c r="C51" s="2628"/>
      <c r="D51" s="629"/>
      <c r="E51" s="2680"/>
      <c r="F51" s="2728"/>
      <c r="G51" s="2752"/>
      <c r="H51" s="631" t="s">
        <v>56</v>
      </c>
      <c r="I51" s="101">
        <v>37</v>
      </c>
      <c r="J51" s="101">
        <v>92</v>
      </c>
      <c r="K51" s="101">
        <v>97</v>
      </c>
      <c r="L51" s="2712" t="s">
        <v>84</v>
      </c>
      <c r="M51" s="2754" t="s">
        <v>68</v>
      </c>
      <c r="N51" s="2757"/>
      <c r="O51" s="2760">
        <v>1</v>
      </c>
      <c r="P51" s="2763"/>
    </row>
    <row r="52" spans="1:17" x14ac:dyDescent="0.25">
      <c r="A52" s="2288"/>
      <c r="B52" s="2291"/>
      <c r="C52" s="2628"/>
      <c r="D52" s="629"/>
      <c r="E52" s="2680"/>
      <c r="F52" s="2728"/>
      <c r="G52" s="2752"/>
      <c r="H52" s="630" t="s">
        <v>57</v>
      </c>
      <c r="I52" s="101">
        <v>0</v>
      </c>
      <c r="J52" s="101">
        <v>0</v>
      </c>
      <c r="K52" s="101">
        <v>0</v>
      </c>
      <c r="L52" s="2713"/>
      <c r="M52" s="2755"/>
      <c r="N52" s="2758"/>
      <c r="O52" s="2761"/>
      <c r="P52" s="2764"/>
    </row>
    <row r="53" spans="1:17" ht="45.6" customHeight="1" thickBot="1" x14ac:dyDescent="0.3">
      <c r="A53" s="2289"/>
      <c r="B53" s="2292"/>
      <c r="C53" s="2629"/>
      <c r="D53" s="648"/>
      <c r="E53" s="2327"/>
      <c r="F53" s="2750"/>
      <c r="G53" s="2753"/>
      <c r="H53" s="634" t="s">
        <v>7</v>
      </c>
      <c r="I53" s="104">
        <f>SUM(I50:I52)</f>
        <v>37</v>
      </c>
      <c r="J53" s="104">
        <f t="shared" ref="J53:K53" si="7">SUM(J50:J52)</f>
        <v>177</v>
      </c>
      <c r="K53" s="104">
        <f t="shared" si="7"/>
        <v>185</v>
      </c>
      <c r="L53" s="2714"/>
      <c r="M53" s="2756"/>
      <c r="N53" s="2759"/>
      <c r="O53" s="2762"/>
      <c r="P53" s="2765"/>
    </row>
    <row r="54" spans="1:17" ht="39.6" customHeight="1" x14ac:dyDescent="0.25">
      <c r="A54" s="2721" t="s">
        <v>6</v>
      </c>
      <c r="B54" s="2724" t="s">
        <v>6</v>
      </c>
      <c r="C54" s="624" t="s">
        <v>61</v>
      </c>
      <c r="D54" s="625"/>
      <c r="E54" s="2679" t="s">
        <v>199</v>
      </c>
      <c r="F54" s="2727" t="s">
        <v>62</v>
      </c>
      <c r="G54" s="2709" t="s">
        <v>200</v>
      </c>
      <c r="H54" s="626" t="s">
        <v>48</v>
      </c>
      <c r="I54" s="100">
        <v>173.5</v>
      </c>
      <c r="J54" s="100">
        <v>200</v>
      </c>
      <c r="K54" s="100">
        <v>210</v>
      </c>
      <c r="L54" s="50" t="s">
        <v>201</v>
      </c>
      <c r="M54" s="47" t="s">
        <v>70</v>
      </c>
      <c r="N54" s="1050">
        <v>92</v>
      </c>
      <c r="O54" s="1050">
        <v>95</v>
      </c>
      <c r="P54" s="1051">
        <v>96</v>
      </c>
    </row>
    <row r="55" spans="1:17" ht="52.8" x14ac:dyDescent="0.25">
      <c r="A55" s="2722"/>
      <c r="B55" s="2725"/>
      <c r="C55" s="628"/>
      <c r="D55" s="629"/>
      <c r="E55" s="2680"/>
      <c r="F55" s="2728"/>
      <c r="G55" s="2710"/>
      <c r="H55" s="872" t="s">
        <v>56</v>
      </c>
      <c r="I55" s="108">
        <v>390.8</v>
      </c>
      <c r="J55" s="101">
        <v>0</v>
      </c>
      <c r="K55" s="101">
        <v>0</v>
      </c>
      <c r="L55" s="103" t="s">
        <v>202</v>
      </c>
      <c r="M55" s="47" t="s">
        <v>70</v>
      </c>
      <c r="N55" s="1052">
        <v>84</v>
      </c>
      <c r="O55" s="1052">
        <v>86</v>
      </c>
      <c r="P55" s="1053">
        <v>90</v>
      </c>
    </row>
    <row r="56" spans="1:17" x14ac:dyDescent="0.25">
      <c r="A56" s="2722"/>
      <c r="B56" s="2725"/>
      <c r="C56" s="628"/>
      <c r="D56" s="629"/>
      <c r="E56" s="2680"/>
      <c r="F56" s="2728"/>
      <c r="G56" s="2710"/>
      <c r="H56" s="2730" t="s">
        <v>57</v>
      </c>
      <c r="I56" s="2733">
        <v>0</v>
      </c>
      <c r="J56" s="2733">
        <v>0</v>
      </c>
      <c r="K56" s="2733">
        <v>0</v>
      </c>
      <c r="L56" s="103" t="s">
        <v>203</v>
      </c>
      <c r="M56" s="46" t="s">
        <v>204</v>
      </c>
      <c r="N56" s="1052"/>
      <c r="O56" s="1052">
        <v>1</v>
      </c>
      <c r="P56" s="1053">
        <v>1</v>
      </c>
    </row>
    <row r="57" spans="1:17" ht="13.2" customHeight="1" x14ac:dyDescent="0.25">
      <c r="A57" s="2722"/>
      <c r="B57" s="2725"/>
      <c r="C57" s="628"/>
      <c r="D57" s="629"/>
      <c r="E57" s="2680"/>
      <c r="F57" s="2728"/>
      <c r="G57" s="2710"/>
      <c r="H57" s="2731"/>
      <c r="I57" s="2734"/>
      <c r="J57" s="2734"/>
      <c r="K57" s="2734"/>
      <c r="L57" s="666" t="s">
        <v>205</v>
      </c>
      <c r="M57" s="46" t="s">
        <v>204</v>
      </c>
      <c r="N57" s="1054">
        <v>2</v>
      </c>
      <c r="O57" s="1054">
        <v>2</v>
      </c>
      <c r="P57" s="1053">
        <v>3</v>
      </c>
    </row>
    <row r="58" spans="1:17" ht="31.95" customHeight="1" x14ac:dyDescent="0.25">
      <c r="A58" s="2722"/>
      <c r="B58" s="2725"/>
      <c r="C58" s="628"/>
      <c r="D58" s="629"/>
      <c r="E58" s="2680"/>
      <c r="F58" s="2728"/>
      <c r="G58" s="2710"/>
      <c r="H58" s="2732"/>
      <c r="I58" s="2735"/>
      <c r="J58" s="2735"/>
      <c r="K58" s="2735"/>
      <c r="L58" s="2736" t="s">
        <v>206</v>
      </c>
      <c r="M58" s="2738" t="s">
        <v>204</v>
      </c>
      <c r="N58" s="2740"/>
      <c r="O58" s="2740">
        <v>1</v>
      </c>
      <c r="P58" s="2742">
        <v>1</v>
      </c>
    </row>
    <row r="59" spans="1:17" ht="45.6" customHeight="1" thickBot="1" x14ac:dyDescent="0.3">
      <c r="A59" s="2723"/>
      <c r="B59" s="2726"/>
      <c r="C59" s="632"/>
      <c r="D59" s="633"/>
      <c r="E59" s="2327"/>
      <c r="F59" s="2729"/>
      <c r="G59" s="2711"/>
      <c r="H59" s="634" t="s">
        <v>7</v>
      </c>
      <c r="I59" s="104">
        <f>I54+I55+I56</f>
        <v>564.29999999999995</v>
      </c>
      <c r="J59" s="104">
        <f t="shared" ref="J59:K59" si="8">J54+J55+J56</f>
        <v>200</v>
      </c>
      <c r="K59" s="104">
        <f t="shared" si="8"/>
        <v>210</v>
      </c>
      <c r="L59" s="2737"/>
      <c r="M59" s="2739"/>
      <c r="N59" s="2741"/>
      <c r="O59" s="2741"/>
      <c r="P59" s="2720"/>
    </row>
    <row r="60" spans="1:17" ht="13.2" customHeight="1" thickBot="1" x14ac:dyDescent="0.3">
      <c r="A60" s="2721" t="s">
        <v>6</v>
      </c>
      <c r="B60" s="2724" t="s">
        <v>6</v>
      </c>
      <c r="C60" s="624" t="s">
        <v>175</v>
      </c>
      <c r="D60" s="625"/>
      <c r="E60" s="2630" t="s">
        <v>207</v>
      </c>
      <c r="F60" s="2727" t="s">
        <v>62</v>
      </c>
      <c r="G60" s="2709" t="s">
        <v>180</v>
      </c>
      <c r="H60" s="626" t="s">
        <v>48</v>
      </c>
      <c r="I60" s="100">
        <v>881.2</v>
      </c>
      <c r="J60" s="100">
        <v>1140</v>
      </c>
      <c r="K60" s="100">
        <v>1195</v>
      </c>
      <c r="L60" s="1055" t="s">
        <v>208</v>
      </c>
      <c r="M60" s="1056" t="s">
        <v>70</v>
      </c>
      <c r="N60" s="1057">
        <v>40</v>
      </c>
      <c r="O60" s="1057">
        <v>45</v>
      </c>
      <c r="P60" s="1058">
        <v>50</v>
      </c>
    </row>
    <row r="61" spans="1:17" ht="13.2" customHeight="1" x14ac:dyDescent="0.25">
      <c r="A61" s="2722"/>
      <c r="B61" s="2725"/>
      <c r="C61" s="628"/>
      <c r="D61" s="629"/>
      <c r="E61" s="2631"/>
      <c r="F61" s="2728"/>
      <c r="G61" s="2710"/>
      <c r="H61" s="630" t="s">
        <v>56</v>
      </c>
      <c r="I61" s="101">
        <v>100.2</v>
      </c>
      <c r="J61" s="101">
        <v>0</v>
      </c>
      <c r="K61" s="101">
        <v>0</v>
      </c>
      <c r="L61" s="2321" t="s">
        <v>209</v>
      </c>
      <c r="M61" s="2743" t="s">
        <v>204</v>
      </c>
      <c r="N61" s="2715">
        <v>5</v>
      </c>
      <c r="O61" s="2715">
        <v>5</v>
      </c>
      <c r="P61" s="2718">
        <v>5</v>
      </c>
    </row>
    <row r="62" spans="1:17" x14ac:dyDescent="0.25">
      <c r="A62" s="2722"/>
      <c r="B62" s="2725"/>
      <c r="C62" s="628"/>
      <c r="D62" s="629"/>
      <c r="E62" s="2631"/>
      <c r="F62" s="2728"/>
      <c r="G62" s="2710"/>
      <c r="H62" s="631" t="s">
        <v>67</v>
      </c>
      <c r="I62" s="2078">
        <v>1669.8</v>
      </c>
      <c r="J62" s="101">
        <v>980</v>
      </c>
      <c r="K62" s="101">
        <v>1030</v>
      </c>
      <c r="L62" s="2684"/>
      <c r="M62" s="2744"/>
      <c r="N62" s="2716"/>
      <c r="O62" s="2716"/>
      <c r="P62" s="2719"/>
    </row>
    <row r="63" spans="1:17" ht="39.6" customHeight="1" x14ac:dyDescent="0.25">
      <c r="A63" s="2722"/>
      <c r="B63" s="2725"/>
      <c r="C63" s="628"/>
      <c r="D63" s="629"/>
      <c r="E63" s="2631"/>
      <c r="F63" s="2728"/>
      <c r="G63" s="2710"/>
      <c r="H63" s="630" t="s">
        <v>57</v>
      </c>
      <c r="I63" s="101">
        <v>4.2</v>
      </c>
      <c r="J63" s="101">
        <v>0</v>
      </c>
      <c r="K63" s="101">
        <v>0</v>
      </c>
      <c r="L63" s="2684"/>
      <c r="M63" s="2744"/>
      <c r="N63" s="2716"/>
      <c r="O63" s="2716"/>
      <c r="P63" s="2719"/>
      <c r="Q63" s="581"/>
    </row>
    <row r="64" spans="1:17" ht="24.6" customHeight="1" thickBot="1" x14ac:dyDescent="0.3">
      <c r="A64" s="2723"/>
      <c r="B64" s="2726"/>
      <c r="C64" s="632"/>
      <c r="D64" s="633"/>
      <c r="E64" s="2632"/>
      <c r="F64" s="2729"/>
      <c r="G64" s="2711"/>
      <c r="H64" s="634" t="s">
        <v>7</v>
      </c>
      <c r="I64" s="2079">
        <f>SUM(I60:I63)</f>
        <v>2655.3999999999996</v>
      </c>
      <c r="J64" s="104">
        <f t="shared" ref="J64:K64" si="9">SUM(J60:J63)</f>
        <v>2120</v>
      </c>
      <c r="K64" s="104">
        <f t="shared" si="9"/>
        <v>2225</v>
      </c>
      <c r="L64" s="2304"/>
      <c r="M64" s="2739"/>
      <c r="N64" s="2717"/>
      <c r="O64" s="2717"/>
      <c r="P64" s="2720"/>
    </row>
    <row r="65" spans="1:17" ht="26.4" customHeight="1" thickBot="1" x14ac:dyDescent="0.3">
      <c r="A65" s="623" t="s">
        <v>6</v>
      </c>
      <c r="B65" s="635" t="s">
        <v>6</v>
      </c>
      <c r="C65" s="636"/>
      <c r="D65" s="637"/>
      <c r="E65" s="2646" t="s">
        <v>31</v>
      </c>
      <c r="F65" s="2646"/>
      <c r="G65" s="2647"/>
      <c r="H65" s="638" t="s">
        <v>7</v>
      </c>
      <c r="I65" s="2080">
        <f>SUM(I15,I19,I27,I33,I38,I44,I49,I53,I59,I64)</f>
        <v>46828.100000000006</v>
      </c>
      <c r="J65" s="105">
        <f>SUM(J15,J19,J27,J33,J38,J44,J49,J53,J59,J64)</f>
        <v>43643</v>
      </c>
      <c r="K65" s="105">
        <f>SUM(K15,K19,K27,K33,K38,K44,K49,K53,K59,K64)</f>
        <v>45813</v>
      </c>
      <c r="L65" s="639"/>
      <c r="M65" s="640"/>
      <c r="N65" s="641"/>
      <c r="O65" s="641"/>
      <c r="P65" s="642"/>
    </row>
    <row r="66" spans="1:17" ht="55.2" customHeight="1" thickBot="1" x14ac:dyDescent="0.3">
      <c r="A66" s="623" t="s">
        <v>6</v>
      </c>
      <c r="B66" s="635" t="s">
        <v>8</v>
      </c>
      <c r="C66" s="667" t="s">
        <v>210</v>
      </c>
      <c r="D66" s="41"/>
      <c r="E66" s="643"/>
      <c r="F66" s="643"/>
      <c r="G66" s="643"/>
      <c r="H66" s="643"/>
      <c r="I66" s="643"/>
      <c r="J66" s="643"/>
      <c r="K66" s="643"/>
      <c r="L66" s="643"/>
      <c r="M66" s="643"/>
      <c r="N66" s="643"/>
      <c r="O66" s="643"/>
      <c r="P66" s="644"/>
    </row>
    <row r="67" spans="1:17" ht="13.2" customHeight="1" thickBot="1" x14ac:dyDescent="0.3">
      <c r="A67" s="623"/>
      <c r="B67" s="635"/>
      <c r="C67" s="66"/>
      <c r="D67" s="67"/>
      <c r="E67" s="646"/>
      <c r="F67" s="646"/>
      <c r="G67" s="646"/>
      <c r="H67" s="646"/>
      <c r="I67" s="646"/>
      <c r="J67" s="646"/>
      <c r="K67" s="647"/>
      <c r="L67" s="106" t="s">
        <v>211</v>
      </c>
      <c r="M67" s="45" t="s">
        <v>80</v>
      </c>
      <c r="N67" s="1481">
        <v>270</v>
      </c>
      <c r="O67" s="1481">
        <v>268</v>
      </c>
      <c r="P67" s="1482">
        <v>265</v>
      </c>
    </row>
    <row r="68" spans="1:17" ht="13.2" customHeight="1" x14ac:dyDescent="0.25">
      <c r="A68" s="2287" t="s">
        <v>6</v>
      </c>
      <c r="B68" s="2290" t="s">
        <v>8</v>
      </c>
      <c r="C68" s="2648" t="s">
        <v>6</v>
      </c>
      <c r="D68" s="625"/>
      <c r="E68" s="2630" t="s">
        <v>212</v>
      </c>
      <c r="F68" s="2706" t="s">
        <v>62</v>
      </c>
      <c r="G68" s="2709" t="s">
        <v>180</v>
      </c>
      <c r="H68" s="626" t="s">
        <v>48</v>
      </c>
      <c r="I68" s="100">
        <v>150</v>
      </c>
      <c r="J68" s="100">
        <v>315</v>
      </c>
      <c r="K68" s="100">
        <v>330</v>
      </c>
      <c r="L68" s="62" t="s">
        <v>213</v>
      </c>
      <c r="M68" s="55" t="s">
        <v>80</v>
      </c>
      <c r="N68" s="1059">
        <v>50</v>
      </c>
      <c r="O68" s="1059">
        <v>65</v>
      </c>
      <c r="P68" s="1060">
        <v>65</v>
      </c>
    </row>
    <row r="69" spans="1:17" x14ac:dyDescent="0.25">
      <c r="A69" s="2288"/>
      <c r="B69" s="2291"/>
      <c r="C69" s="2628"/>
      <c r="D69" s="629"/>
      <c r="E69" s="2631"/>
      <c r="F69" s="2707"/>
      <c r="G69" s="2710"/>
      <c r="H69" s="631" t="s">
        <v>67</v>
      </c>
      <c r="I69" s="900">
        <v>248</v>
      </c>
      <c r="J69" s="900">
        <v>275</v>
      </c>
      <c r="K69" s="900">
        <v>285</v>
      </c>
      <c r="L69" s="2712" t="s">
        <v>214</v>
      </c>
      <c r="M69" s="2754" t="s">
        <v>80</v>
      </c>
      <c r="N69" s="2806">
        <v>270</v>
      </c>
      <c r="O69" s="2806">
        <v>268</v>
      </c>
      <c r="P69" s="2809">
        <v>265</v>
      </c>
    </row>
    <row r="70" spans="1:17" ht="48.6" customHeight="1" x14ac:dyDescent="0.25">
      <c r="A70" s="2288"/>
      <c r="B70" s="2291"/>
      <c r="C70" s="2628"/>
      <c r="D70" s="629"/>
      <c r="E70" s="2631"/>
      <c r="F70" s="2707"/>
      <c r="G70" s="2710"/>
      <c r="H70" s="630" t="s">
        <v>55</v>
      </c>
      <c r="I70" s="900">
        <v>10</v>
      </c>
      <c r="J70" s="102">
        <v>0</v>
      </c>
      <c r="K70" s="102">
        <v>0</v>
      </c>
      <c r="L70" s="2713"/>
      <c r="M70" s="2755"/>
      <c r="N70" s="2807"/>
      <c r="O70" s="2807"/>
      <c r="P70" s="2810"/>
    </row>
    <row r="71" spans="1:17" ht="13.2" customHeight="1" thickBot="1" x14ac:dyDescent="0.3">
      <c r="A71" s="2289"/>
      <c r="B71" s="2292"/>
      <c r="C71" s="2629"/>
      <c r="D71" s="648"/>
      <c r="E71" s="2632"/>
      <c r="F71" s="2708"/>
      <c r="G71" s="2711"/>
      <c r="H71" s="649" t="s">
        <v>7</v>
      </c>
      <c r="I71" s="104">
        <f>SUM(I68:I70)</f>
        <v>408</v>
      </c>
      <c r="J71" s="104">
        <f t="shared" ref="J71:K71" si="10">SUM(J68:J70)</f>
        <v>590</v>
      </c>
      <c r="K71" s="104">
        <f t="shared" si="10"/>
        <v>615</v>
      </c>
      <c r="L71" s="2714"/>
      <c r="M71" s="2756"/>
      <c r="N71" s="2808"/>
      <c r="O71" s="2808"/>
      <c r="P71" s="2811"/>
      <c r="Q71" s="580"/>
    </row>
    <row r="72" spans="1:17" ht="21" customHeight="1" thickBot="1" x14ac:dyDescent="0.3">
      <c r="A72" s="623" t="s">
        <v>6</v>
      </c>
      <c r="B72" s="635" t="s">
        <v>8</v>
      </c>
      <c r="C72" s="2646" t="s">
        <v>31</v>
      </c>
      <c r="D72" s="2646"/>
      <c r="E72" s="2646"/>
      <c r="F72" s="2646"/>
      <c r="G72" s="2647"/>
      <c r="H72" s="638" t="s">
        <v>7</v>
      </c>
      <c r="I72" s="105">
        <f>SUM(I71)</f>
        <v>408</v>
      </c>
      <c r="J72" s="105">
        <f>SUM(J71)</f>
        <v>590</v>
      </c>
      <c r="K72" s="105">
        <f>SUM(K71)</f>
        <v>615</v>
      </c>
      <c r="L72" s="2649"/>
      <c r="M72" s="2650"/>
      <c r="N72" s="2650"/>
      <c r="O72" s="2650"/>
      <c r="P72" s="2651"/>
    </row>
    <row r="73" spans="1:17" ht="28.2" customHeight="1" thickBot="1" x14ac:dyDescent="0.3">
      <c r="A73" s="600" t="s">
        <v>6</v>
      </c>
      <c r="B73" s="2652" t="s">
        <v>74</v>
      </c>
      <c r="C73" s="2653"/>
      <c r="D73" s="2653"/>
      <c r="E73" s="2653"/>
      <c r="F73" s="2653"/>
      <c r="G73" s="2653"/>
      <c r="H73" s="2654"/>
      <c r="I73" s="2081">
        <f>SUM(I65,I72)</f>
        <v>47236.100000000006</v>
      </c>
      <c r="J73" s="109">
        <f>SUM(J65,J72)</f>
        <v>44233</v>
      </c>
      <c r="K73" s="109">
        <f>SUM(K65,K72)</f>
        <v>46428</v>
      </c>
      <c r="L73" s="651"/>
      <c r="M73" s="651"/>
      <c r="N73" s="651"/>
      <c r="O73" s="651"/>
      <c r="P73" s="652"/>
    </row>
    <row r="74" spans="1:17" ht="27" customHeight="1" thickBot="1" x14ac:dyDescent="0.3">
      <c r="A74" s="2284" t="s">
        <v>9</v>
      </c>
      <c r="B74" s="2285"/>
      <c r="C74" s="2285"/>
      <c r="D74" s="2285"/>
      <c r="E74" s="2285"/>
      <c r="F74" s="2285"/>
      <c r="G74" s="2285"/>
      <c r="H74" s="2286"/>
      <c r="I74" s="2082">
        <f>SUM(I73)</f>
        <v>47236.100000000006</v>
      </c>
      <c r="J74" s="110">
        <f>SUM(J73)</f>
        <v>44233</v>
      </c>
      <c r="K74" s="110">
        <f>SUM(K73)</f>
        <v>46428</v>
      </c>
      <c r="L74" s="2257"/>
      <c r="M74" s="2258"/>
      <c r="N74" s="2258"/>
      <c r="O74" s="2258"/>
      <c r="P74" s="2259"/>
    </row>
    <row r="75" spans="1:17" ht="13.2" customHeight="1" x14ac:dyDescent="0.25">
      <c r="A75" s="585" t="s">
        <v>300</v>
      </c>
      <c r="B75" s="585"/>
      <c r="C75" s="585"/>
      <c r="D75" s="585"/>
      <c r="E75" s="585"/>
      <c r="F75" s="585"/>
      <c r="G75" s="585"/>
      <c r="H75" s="585"/>
      <c r="I75" s="585"/>
      <c r="J75" s="585"/>
      <c r="K75" s="585"/>
      <c r="L75" s="585"/>
      <c r="M75" s="602"/>
      <c r="N75" s="653"/>
      <c r="O75" s="653"/>
      <c r="P75" s="653"/>
    </row>
    <row r="76" spans="1:17" x14ac:dyDescent="0.25">
      <c r="A76" s="602"/>
      <c r="B76" s="602"/>
      <c r="C76" s="602"/>
      <c r="D76" s="602"/>
      <c r="E76" s="602"/>
      <c r="F76" s="602"/>
      <c r="G76" s="602"/>
      <c r="H76" s="602"/>
      <c r="I76" s="602"/>
      <c r="J76" s="602"/>
      <c r="K76" s="602"/>
      <c r="L76" s="602"/>
      <c r="M76" s="602"/>
      <c r="N76" s="653"/>
      <c r="O76" s="653"/>
      <c r="P76" s="653"/>
    </row>
    <row r="77" spans="1:17" ht="16.2" thickBot="1" x14ac:dyDescent="0.3">
      <c r="A77" s="589"/>
      <c r="B77" s="589"/>
      <c r="C77" s="589"/>
      <c r="D77" s="589"/>
      <c r="E77" s="2260" t="s">
        <v>10</v>
      </c>
      <c r="F77" s="2260"/>
      <c r="G77" s="2260"/>
      <c r="H77" s="2260"/>
      <c r="I77" s="2260"/>
      <c r="J77" s="2260"/>
      <c r="K77" s="2260"/>
      <c r="L77" s="654"/>
      <c r="M77" s="654"/>
      <c r="N77" s="589"/>
      <c r="O77" s="589"/>
      <c r="P77" s="589"/>
    </row>
    <row r="78" spans="1:17" ht="37.799999999999997" customHeight="1" thickBot="1" x14ac:dyDescent="0.3">
      <c r="A78" s="589"/>
      <c r="B78" s="589"/>
      <c r="C78" s="589"/>
      <c r="D78" s="589"/>
      <c r="E78" s="614"/>
      <c r="F78" s="615"/>
      <c r="G78" s="615"/>
      <c r="H78" s="616"/>
      <c r="I78" s="588" t="s">
        <v>536</v>
      </c>
      <c r="J78" s="587" t="s">
        <v>76</v>
      </c>
      <c r="K78" s="588" t="s">
        <v>537</v>
      </c>
      <c r="L78" s="589"/>
      <c r="M78" s="589"/>
      <c r="N78" s="589"/>
      <c r="O78" s="589"/>
      <c r="P78" s="589"/>
    </row>
    <row r="79" spans="1:17" ht="13.8" thickBot="1" x14ac:dyDescent="0.3">
      <c r="A79" s="589"/>
      <c r="B79" s="589"/>
      <c r="C79" s="589"/>
      <c r="D79" s="589"/>
      <c r="E79" s="2261" t="s">
        <v>33</v>
      </c>
      <c r="F79" s="2262"/>
      <c r="G79" s="2262"/>
      <c r="H79" s="2263"/>
      <c r="I79" s="2083">
        <f>SUM(I80:I92)</f>
        <v>22131</v>
      </c>
      <c r="J79" s="111">
        <f t="shared" ref="J79:K79" si="11">SUM(J80:J92)</f>
        <v>18573</v>
      </c>
      <c r="K79" s="111">
        <f t="shared" si="11"/>
        <v>19488</v>
      </c>
      <c r="L79" s="655"/>
      <c r="M79" s="589"/>
      <c r="N79" s="589"/>
      <c r="O79" s="589"/>
      <c r="P79" s="589"/>
    </row>
    <row r="80" spans="1:17" ht="24" customHeight="1" x14ac:dyDescent="0.25">
      <c r="A80" s="589"/>
      <c r="B80" s="589"/>
      <c r="C80" s="589"/>
      <c r="D80" s="589"/>
      <c r="E80" s="2264" t="s">
        <v>39</v>
      </c>
      <c r="F80" s="2265"/>
      <c r="G80" s="2265"/>
      <c r="H80" s="2266"/>
      <c r="I80" s="2084">
        <v>12678.6</v>
      </c>
      <c r="J80" s="112">
        <v>13079</v>
      </c>
      <c r="K80" s="112">
        <v>13724</v>
      </c>
      <c r="L80" s="589"/>
      <c r="M80" s="655"/>
      <c r="N80" s="589"/>
      <c r="O80" s="1521"/>
      <c r="P80" s="589"/>
    </row>
    <row r="81" spans="1:17" ht="27.6" customHeight="1" x14ac:dyDescent="0.25">
      <c r="A81" s="589"/>
      <c r="B81" s="589"/>
      <c r="C81" s="589"/>
      <c r="D81" s="589"/>
      <c r="E81" s="2264" t="s">
        <v>632</v>
      </c>
      <c r="F81" s="2265"/>
      <c r="G81" s="2265"/>
      <c r="H81" s="2266"/>
      <c r="I81" s="1522"/>
      <c r="J81" s="1522"/>
      <c r="K81" s="1522"/>
      <c r="L81" s="589"/>
      <c r="M81" s="655"/>
      <c r="N81" s="589"/>
      <c r="O81" s="1521"/>
      <c r="P81" s="589"/>
    </row>
    <row r="82" spans="1:17" x14ac:dyDescent="0.25">
      <c r="A82" s="589"/>
      <c r="B82" s="589"/>
      <c r="C82" s="589"/>
      <c r="D82" s="589"/>
      <c r="E82" s="2264" t="s">
        <v>40</v>
      </c>
      <c r="F82" s="2265"/>
      <c r="G82" s="2265"/>
      <c r="H82" s="2266"/>
      <c r="I82" s="113">
        <v>357.4</v>
      </c>
      <c r="J82" s="113">
        <v>375</v>
      </c>
      <c r="K82" s="113">
        <v>395</v>
      </c>
      <c r="L82" s="589"/>
      <c r="M82" s="589"/>
      <c r="N82" s="589"/>
      <c r="O82" s="589"/>
      <c r="P82" s="589"/>
    </row>
    <row r="83" spans="1:17" ht="13.2" customHeight="1" x14ac:dyDescent="0.25">
      <c r="A83" s="589"/>
      <c r="B83" s="589"/>
      <c r="C83" s="589"/>
      <c r="D83" s="589"/>
      <c r="E83" s="2264" t="s">
        <v>41</v>
      </c>
      <c r="F83" s="2265"/>
      <c r="G83" s="2265"/>
      <c r="H83" s="2266"/>
      <c r="I83" s="2087">
        <v>2202.1999999999998</v>
      </c>
      <c r="J83" s="113">
        <v>92</v>
      </c>
      <c r="K83" s="113">
        <v>97</v>
      </c>
      <c r="L83" s="2073"/>
      <c r="M83" s="589"/>
      <c r="N83" s="589"/>
      <c r="O83" s="589"/>
      <c r="P83" s="589"/>
    </row>
    <row r="84" spans="1:17" ht="27" customHeight="1" x14ac:dyDescent="0.25">
      <c r="A84" s="589"/>
      <c r="B84" s="589"/>
      <c r="C84" s="589"/>
      <c r="D84" s="589"/>
      <c r="E84" s="2264" t="s">
        <v>42</v>
      </c>
      <c r="F84" s="2265"/>
      <c r="G84" s="2265"/>
      <c r="H84" s="2266"/>
      <c r="I84" s="113">
        <v>0</v>
      </c>
      <c r="J84" s="113">
        <v>0</v>
      </c>
      <c r="K84" s="113">
        <v>0</v>
      </c>
      <c r="L84" s="589"/>
      <c r="M84" s="589"/>
      <c r="N84" s="589"/>
      <c r="O84" s="589"/>
      <c r="P84" s="589"/>
    </row>
    <row r="85" spans="1:17" x14ac:dyDescent="0.25">
      <c r="A85" s="589"/>
      <c r="B85" s="589"/>
      <c r="C85" s="589"/>
      <c r="D85" s="589"/>
      <c r="E85" s="2276" t="s">
        <v>43</v>
      </c>
      <c r="F85" s="2277"/>
      <c r="G85" s="2277"/>
      <c r="H85" s="2278"/>
      <c r="I85" s="114">
        <v>0</v>
      </c>
      <c r="J85" s="114">
        <v>0</v>
      </c>
      <c r="K85" s="114">
        <v>0</v>
      </c>
      <c r="L85" s="589"/>
      <c r="M85" s="589"/>
      <c r="N85" s="589"/>
      <c r="O85" s="589"/>
      <c r="P85" s="589"/>
    </row>
    <row r="86" spans="1:17" ht="13.2" customHeight="1" x14ac:dyDescent="0.25">
      <c r="A86" s="589"/>
      <c r="B86" s="589"/>
      <c r="C86" s="589"/>
      <c r="D86" s="589"/>
      <c r="E86" s="11" t="s">
        <v>44</v>
      </c>
      <c r="F86" s="22"/>
      <c r="G86" s="22"/>
      <c r="H86" s="12"/>
      <c r="I86" s="113">
        <v>153.9</v>
      </c>
      <c r="J86" s="113">
        <v>165</v>
      </c>
      <c r="K86" s="113">
        <v>170</v>
      </c>
      <c r="L86" s="589"/>
      <c r="M86" s="589"/>
      <c r="N86" s="589"/>
      <c r="O86" s="589"/>
      <c r="P86" s="589"/>
    </row>
    <row r="87" spans="1:17" ht="25.2" customHeight="1" x14ac:dyDescent="0.25">
      <c r="A87" s="589"/>
      <c r="B87" s="589"/>
      <c r="C87" s="589"/>
      <c r="D87" s="589"/>
      <c r="E87" s="2264" t="s">
        <v>63</v>
      </c>
      <c r="F87" s="2265"/>
      <c r="G87" s="2265"/>
      <c r="H87" s="2266"/>
      <c r="I87" s="2086">
        <v>5483.2</v>
      </c>
      <c r="J87" s="113">
        <v>4784</v>
      </c>
      <c r="K87" s="113">
        <v>5020</v>
      </c>
      <c r="L87" s="589"/>
      <c r="M87" s="589"/>
      <c r="N87" s="1497"/>
      <c r="O87" s="1497"/>
      <c r="P87" s="1497"/>
    </row>
    <row r="88" spans="1:17" ht="27.6" customHeight="1" x14ac:dyDescent="0.25">
      <c r="A88" s="589"/>
      <c r="B88" s="589"/>
      <c r="C88" s="589"/>
      <c r="D88" s="589"/>
      <c r="E88" s="2264" t="s">
        <v>64</v>
      </c>
      <c r="F88" s="2265"/>
      <c r="G88" s="2265"/>
      <c r="H88" s="2266"/>
      <c r="I88" s="115">
        <v>74.400000000000006</v>
      </c>
      <c r="J88" s="115">
        <v>78</v>
      </c>
      <c r="K88" s="115">
        <v>82</v>
      </c>
      <c r="L88" s="589"/>
      <c r="M88" s="589"/>
      <c r="N88" s="589"/>
      <c r="O88" s="589"/>
      <c r="P88" s="589"/>
      <c r="Q88" s="217"/>
    </row>
    <row r="89" spans="1:17" ht="13.2" customHeight="1" x14ac:dyDescent="0.25">
      <c r="A89" s="589"/>
      <c r="B89" s="589"/>
      <c r="C89" s="589"/>
      <c r="D89" s="589"/>
      <c r="E89" s="2264" t="s">
        <v>47</v>
      </c>
      <c r="F89" s="2265"/>
      <c r="G89" s="2265"/>
      <c r="H89" s="2266"/>
      <c r="I89" s="115">
        <v>0</v>
      </c>
      <c r="J89" s="115">
        <v>0</v>
      </c>
      <c r="K89" s="115">
        <v>0</v>
      </c>
      <c r="L89" s="589"/>
      <c r="M89" s="589"/>
      <c r="N89" s="589"/>
      <c r="O89" s="589"/>
      <c r="P89" s="589"/>
    </row>
    <row r="90" spans="1:17" x14ac:dyDescent="0.25">
      <c r="A90" s="589"/>
      <c r="B90" s="589"/>
      <c r="C90" s="589"/>
      <c r="D90" s="589"/>
      <c r="E90" s="2264" t="s">
        <v>45</v>
      </c>
      <c r="F90" s="2265"/>
      <c r="G90" s="2265"/>
      <c r="H90" s="2266"/>
      <c r="I90" s="115">
        <v>10.6</v>
      </c>
      <c r="J90" s="115">
        <v>0</v>
      </c>
      <c r="K90" s="115">
        <v>0</v>
      </c>
      <c r="L90" s="589"/>
      <c r="M90" s="589"/>
      <c r="N90" s="589"/>
      <c r="O90" s="589"/>
      <c r="P90" s="589"/>
      <c r="Q90" s="217"/>
    </row>
    <row r="91" spans="1:17" ht="18.600000000000001" customHeight="1" x14ac:dyDescent="0.25">
      <c r="A91" s="19"/>
      <c r="B91" s="19"/>
      <c r="C91" s="19"/>
      <c r="D91" s="19"/>
      <c r="E91" s="2264" t="s">
        <v>65</v>
      </c>
      <c r="F91" s="2265"/>
      <c r="G91" s="2265"/>
      <c r="H91" s="2266"/>
      <c r="I91" s="113">
        <v>1170.7</v>
      </c>
      <c r="J91" s="113">
        <v>0</v>
      </c>
      <c r="K91" s="113">
        <v>0</v>
      </c>
      <c r="L91" s="589"/>
      <c r="M91" s="589"/>
      <c r="N91" s="19"/>
      <c r="O91" s="19"/>
      <c r="P91" s="19"/>
      <c r="Q91" s="217"/>
    </row>
    <row r="92" spans="1:17" ht="28.8" customHeight="1" thickBot="1" x14ac:dyDescent="0.3">
      <c r="A92" s="19"/>
      <c r="B92" s="19"/>
      <c r="C92" s="19"/>
      <c r="D92" s="19"/>
      <c r="E92" s="2270" t="s">
        <v>630</v>
      </c>
      <c r="F92" s="2271"/>
      <c r="G92" s="2271"/>
      <c r="H92" s="2272"/>
      <c r="I92" s="1523"/>
      <c r="J92" s="1523"/>
      <c r="K92" s="1523"/>
      <c r="L92" s="589"/>
      <c r="M92" s="589"/>
      <c r="N92" s="19"/>
      <c r="O92" s="19"/>
      <c r="P92" s="19"/>
    </row>
    <row r="93" spans="1:17" ht="13.95" customHeight="1" thickBot="1" x14ac:dyDescent="0.3">
      <c r="A93" s="19"/>
      <c r="B93" s="19"/>
      <c r="C93" s="19"/>
      <c r="D93" s="19"/>
      <c r="E93" s="2279" t="s">
        <v>34</v>
      </c>
      <c r="F93" s="2280"/>
      <c r="G93" s="2280"/>
      <c r="H93" s="2280"/>
      <c r="I93" s="2083">
        <f>I94*1</f>
        <v>25105.1</v>
      </c>
      <c r="J93" s="111">
        <f t="shared" ref="J93:K93" si="12">J94*1</f>
        <v>25660</v>
      </c>
      <c r="K93" s="111">
        <f t="shared" si="12"/>
        <v>26940</v>
      </c>
      <c r="L93" s="589"/>
      <c r="M93" s="589"/>
      <c r="N93" s="19"/>
      <c r="O93" s="19"/>
      <c r="P93" s="19"/>
    </row>
    <row r="94" spans="1:17" ht="13.8" customHeight="1" thickBot="1" x14ac:dyDescent="0.3">
      <c r="A94" s="19"/>
      <c r="B94" s="19"/>
      <c r="C94" s="19"/>
      <c r="D94" s="19"/>
      <c r="E94" s="2655" t="s">
        <v>46</v>
      </c>
      <c r="F94" s="2656"/>
      <c r="G94" s="2656"/>
      <c r="H94" s="2657"/>
      <c r="I94" s="2084">
        <v>25105.1</v>
      </c>
      <c r="J94" s="112">
        <v>25660</v>
      </c>
      <c r="K94" s="112">
        <v>26940</v>
      </c>
      <c r="L94" s="19"/>
      <c r="M94" s="19"/>
      <c r="N94" s="19"/>
      <c r="O94" s="19"/>
      <c r="P94" s="19"/>
    </row>
    <row r="95" spans="1:17" ht="13.8" thickBot="1" x14ac:dyDescent="0.3">
      <c r="A95" s="19"/>
      <c r="B95" s="19"/>
      <c r="C95" s="19"/>
      <c r="D95" s="19"/>
      <c r="E95" s="2658"/>
      <c r="F95" s="2659"/>
      <c r="G95" s="2659"/>
      <c r="H95" s="2660"/>
      <c r="I95" s="2085">
        <f>I79+I94</f>
        <v>47236.1</v>
      </c>
      <c r="J95" s="116">
        <f t="shared" ref="J95:K95" si="13">J79+J94</f>
        <v>44233</v>
      </c>
      <c r="K95" s="116">
        <f t="shared" si="13"/>
        <v>46428</v>
      </c>
      <c r="L95" s="19"/>
      <c r="M95" s="19"/>
      <c r="N95" s="19"/>
      <c r="O95" s="19"/>
      <c r="P95" s="19"/>
    </row>
    <row r="96" spans="1:17" x14ac:dyDescent="0.25">
      <c r="E96" s="19"/>
      <c r="F96" s="19"/>
      <c r="G96" s="19"/>
      <c r="H96" s="19"/>
      <c r="I96" s="19"/>
      <c r="J96" s="19"/>
      <c r="K96" s="19"/>
      <c r="L96" s="19"/>
    </row>
    <row r="97" spans="5:12" x14ac:dyDescent="0.25">
      <c r="E97" s="19"/>
      <c r="F97" s="19"/>
      <c r="G97" s="19"/>
      <c r="H97" s="19"/>
      <c r="I97" s="19"/>
      <c r="J97" s="19"/>
      <c r="K97" s="19"/>
      <c r="L97" s="19"/>
    </row>
    <row r="98" spans="5:12" x14ac:dyDescent="0.25">
      <c r="E98" s="19"/>
      <c r="F98" s="19"/>
      <c r="G98" s="19"/>
      <c r="H98" s="19"/>
      <c r="I98" s="19"/>
      <c r="J98" s="19"/>
      <c r="K98" s="19"/>
      <c r="L98" s="19"/>
    </row>
  </sheetData>
  <mergeCells count="158">
    <mergeCell ref="N69:N71"/>
    <mergeCell ref="O69:O71"/>
    <mergeCell ref="P69:P71"/>
    <mergeCell ref="C72:G72"/>
    <mergeCell ref="L72:P72"/>
    <mergeCell ref="B73:H73"/>
    <mergeCell ref="A74:H74"/>
    <mergeCell ref="L74:P74"/>
    <mergeCell ref="E77:K77"/>
    <mergeCell ref="M69:M71"/>
    <mergeCell ref="P34:P38"/>
    <mergeCell ref="G34:G38"/>
    <mergeCell ref="G39:G44"/>
    <mergeCell ref="L39:L44"/>
    <mergeCell ref="M39:M44"/>
    <mergeCell ref="N39:N44"/>
    <mergeCell ref="O39:O44"/>
    <mergeCell ref="P39:P44"/>
    <mergeCell ref="L34:L38"/>
    <mergeCell ref="M34:M38"/>
    <mergeCell ref="N34:N38"/>
    <mergeCell ref="O34:O38"/>
    <mergeCell ref="A39:A44"/>
    <mergeCell ref="B39:B44"/>
    <mergeCell ref="C39:C44"/>
    <mergeCell ref="E39:E44"/>
    <mergeCell ref="F39:F44"/>
    <mergeCell ref="A34:A38"/>
    <mergeCell ref="B34:B38"/>
    <mergeCell ref="C34:C38"/>
    <mergeCell ref="E34:E38"/>
    <mergeCell ref="F34:F38"/>
    <mergeCell ref="A28:A33"/>
    <mergeCell ref="B28:B33"/>
    <mergeCell ref="C28:C33"/>
    <mergeCell ref="E28:E33"/>
    <mergeCell ref="F28:F33"/>
    <mergeCell ref="G28:G33"/>
    <mergeCell ref="A16:A19"/>
    <mergeCell ref="B16:B19"/>
    <mergeCell ref="C16:C19"/>
    <mergeCell ref="E16:E19"/>
    <mergeCell ref="F16:F19"/>
    <mergeCell ref="G16:G19"/>
    <mergeCell ref="A20:A27"/>
    <mergeCell ref="B20:B27"/>
    <mergeCell ref="C20:C27"/>
    <mergeCell ref="E20:E27"/>
    <mergeCell ref="F20:F27"/>
    <mergeCell ref="G20:G27"/>
    <mergeCell ref="N28:N33"/>
    <mergeCell ref="O28:O33"/>
    <mergeCell ref="P28:P33"/>
    <mergeCell ref="L20:L27"/>
    <mergeCell ref="M20:M27"/>
    <mergeCell ref="N20:N27"/>
    <mergeCell ref="O20:O27"/>
    <mergeCell ref="P20:P27"/>
    <mergeCell ref="L1:O1"/>
    <mergeCell ref="C10:P10"/>
    <mergeCell ref="C11:K11"/>
    <mergeCell ref="L5:P5"/>
    <mergeCell ref="L6:L7"/>
    <mergeCell ref="M6:M7"/>
    <mergeCell ref="N6:P6"/>
    <mergeCell ref="L28:L33"/>
    <mergeCell ref="M28:M33"/>
    <mergeCell ref="A12:A15"/>
    <mergeCell ref="B12:B15"/>
    <mergeCell ref="C12:C15"/>
    <mergeCell ref="E12:E15"/>
    <mergeCell ref="F12:F15"/>
    <mergeCell ref="G12:G15"/>
    <mergeCell ref="B8:L8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N48:N49"/>
    <mergeCell ref="O48:O49"/>
    <mergeCell ref="P48:P49"/>
    <mergeCell ref="A50:A53"/>
    <mergeCell ref="B50:B53"/>
    <mergeCell ref="C50:C53"/>
    <mergeCell ref="E50:E53"/>
    <mergeCell ref="F50:F53"/>
    <mergeCell ref="G50:G53"/>
    <mergeCell ref="L51:L53"/>
    <mergeCell ref="M51:M53"/>
    <mergeCell ref="N51:N53"/>
    <mergeCell ref="O51:O53"/>
    <mergeCell ref="P51:P53"/>
    <mergeCell ref="C45:C49"/>
    <mergeCell ref="E45:E49"/>
    <mergeCell ref="F45:F49"/>
    <mergeCell ref="A45:A49"/>
    <mergeCell ref="B45:B49"/>
    <mergeCell ref="G45:G49"/>
    <mergeCell ref="L48:L49"/>
    <mergeCell ref="M48:M49"/>
    <mergeCell ref="O61:O64"/>
    <mergeCell ref="P61:P64"/>
    <mergeCell ref="A54:A59"/>
    <mergeCell ref="B54:B59"/>
    <mergeCell ref="E54:E59"/>
    <mergeCell ref="F54:F59"/>
    <mergeCell ref="G54:G59"/>
    <mergeCell ref="H56:H58"/>
    <mergeCell ref="I56:I58"/>
    <mergeCell ref="J56:J58"/>
    <mergeCell ref="K56:K58"/>
    <mergeCell ref="L58:L59"/>
    <mergeCell ref="M58:M59"/>
    <mergeCell ref="N58:N59"/>
    <mergeCell ref="O58:O59"/>
    <mergeCell ref="P58:P59"/>
    <mergeCell ref="A60:A64"/>
    <mergeCell ref="B60:B64"/>
    <mergeCell ref="E60:E64"/>
    <mergeCell ref="F60:F64"/>
    <mergeCell ref="G60:G64"/>
    <mergeCell ref="L61:L64"/>
    <mergeCell ref="M61:M64"/>
    <mergeCell ref="N61:N64"/>
    <mergeCell ref="E95:H95"/>
    <mergeCell ref="E65:G65"/>
    <mergeCell ref="A68:A71"/>
    <mergeCell ref="B68:B71"/>
    <mergeCell ref="C68:C71"/>
    <mergeCell ref="E68:E71"/>
    <mergeCell ref="F68:F71"/>
    <mergeCell ref="G68:G71"/>
    <mergeCell ref="L69:L71"/>
    <mergeCell ref="E89:H89"/>
    <mergeCell ref="E90:H90"/>
    <mergeCell ref="E92:H92"/>
    <mergeCell ref="E93:H93"/>
    <mergeCell ref="E94:H94"/>
    <mergeCell ref="E87:H87"/>
    <mergeCell ref="E88:H88"/>
    <mergeCell ref="E82:H82"/>
    <mergeCell ref="E83:H83"/>
    <mergeCell ref="E84:H84"/>
    <mergeCell ref="E91:H91"/>
    <mergeCell ref="E85:H85"/>
    <mergeCell ref="E79:H79"/>
    <mergeCell ref="E81:H81"/>
    <mergeCell ref="E80:H80"/>
  </mergeCells>
  <pageMargins left="0.7" right="0.7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C22"/>
  <sheetViews>
    <sheetView zoomScaleNormal="100" workbookViewId="0">
      <selection activeCell="F18" sqref="F18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19</v>
      </c>
    </row>
    <row r="3" spans="2:3" ht="31.8" thickBot="1" x14ac:dyDescent="0.3">
      <c r="B3" s="1" t="s">
        <v>12</v>
      </c>
      <c r="C3" s="2" t="s">
        <v>13</v>
      </c>
    </row>
    <row r="4" spans="2:3" ht="14.25" customHeight="1" x14ac:dyDescent="0.25">
      <c r="B4" s="7">
        <v>0</v>
      </c>
      <c r="C4" s="8" t="s">
        <v>14</v>
      </c>
    </row>
    <row r="5" spans="2:3" ht="14.25" customHeight="1" x14ac:dyDescent="0.25">
      <c r="B5" s="3">
        <v>1</v>
      </c>
      <c r="C5" s="4" t="s">
        <v>506</v>
      </c>
    </row>
    <row r="6" spans="2:3" ht="14.25" customHeight="1" x14ac:dyDescent="0.25">
      <c r="B6" s="3">
        <v>2</v>
      </c>
      <c r="C6" s="4" t="s">
        <v>15</v>
      </c>
    </row>
    <row r="7" spans="2:3" ht="14.25" customHeight="1" x14ac:dyDescent="0.25">
      <c r="B7" s="3">
        <v>3</v>
      </c>
      <c r="C7" s="4" t="s">
        <v>17</v>
      </c>
    </row>
    <row r="8" spans="2:3" ht="14.25" customHeight="1" x14ac:dyDescent="0.25">
      <c r="B8" s="3">
        <v>4</v>
      </c>
      <c r="C8" s="4" t="s">
        <v>23</v>
      </c>
    </row>
    <row r="9" spans="2:3" ht="14.25" customHeight="1" x14ac:dyDescent="0.25">
      <c r="B9" s="3">
        <v>5</v>
      </c>
      <c r="C9" s="4" t="s">
        <v>26</v>
      </c>
    </row>
    <row r="10" spans="2:3" ht="14.25" customHeight="1" x14ac:dyDescent="0.25">
      <c r="B10" s="3">
        <v>6</v>
      </c>
      <c r="C10" s="4" t="s">
        <v>18</v>
      </c>
    </row>
    <row r="11" spans="2:3" ht="14.25" customHeight="1" x14ac:dyDescent="0.25">
      <c r="B11" s="3">
        <v>7</v>
      </c>
      <c r="C11" s="4" t="s">
        <v>24</v>
      </c>
    </row>
    <row r="12" spans="2:3" ht="14.25" customHeight="1" x14ac:dyDescent="0.25">
      <c r="B12" s="3">
        <v>8</v>
      </c>
      <c r="C12" s="4" t="s">
        <v>22</v>
      </c>
    </row>
    <row r="13" spans="2:3" ht="14.25" customHeight="1" x14ac:dyDescent="0.25">
      <c r="B13" s="3">
        <v>9</v>
      </c>
      <c r="C13" s="4" t="s">
        <v>27</v>
      </c>
    </row>
    <row r="14" spans="2:3" ht="14.25" customHeight="1" x14ac:dyDescent="0.25">
      <c r="B14" s="3">
        <v>10</v>
      </c>
      <c r="C14" s="4" t="s">
        <v>20</v>
      </c>
    </row>
    <row r="15" spans="2:3" ht="13.95" customHeight="1" x14ac:dyDescent="0.25">
      <c r="B15" s="3">
        <v>11</v>
      </c>
      <c r="C15" s="4" t="s">
        <v>29</v>
      </c>
    </row>
    <row r="16" spans="2:3" ht="13.95" customHeight="1" x14ac:dyDescent="0.25">
      <c r="B16" s="3">
        <v>12</v>
      </c>
      <c r="C16" s="4" t="s">
        <v>30</v>
      </c>
    </row>
    <row r="17" spans="2:3" ht="14.25" customHeight="1" x14ac:dyDescent="0.25">
      <c r="B17" s="3">
        <v>13</v>
      </c>
      <c r="C17" s="4" t="s">
        <v>507</v>
      </c>
    </row>
    <row r="18" spans="2:3" ht="14.25" customHeight="1" x14ac:dyDescent="0.25">
      <c r="B18" s="3">
        <v>14</v>
      </c>
      <c r="C18" s="4" t="s">
        <v>21</v>
      </c>
    </row>
    <row r="19" spans="2:3" ht="14.4" customHeight="1" x14ac:dyDescent="0.25">
      <c r="B19" s="3">
        <v>15</v>
      </c>
      <c r="C19" s="4" t="s">
        <v>28</v>
      </c>
    </row>
    <row r="20" spans="2:3" ht="14.25" customHeight="1" x14ac:dyDescent="0.25">
      <c r="B20" s="3">
        <v>16</v>
      </c>
      <c r="C20" s="4" t="s">
        <v>25</v>
      </c>
    </row>
    <row r="21" spans="2:3" ht="14.25" customHeight="1" x14ac:dyDescent="0.25">
      <c r="B21" s="3">
        <v>17</v>
      </c>
      <c r="C21" s="4" t="s">
        <v>16</v>
      </c>
    </row>
    <row r="22" spans="2:3" ht="15.75" customHeight="1" thickBot="1" x14ac:dyDescent="0.3">
      <c r="B22" s="5">
        <v>18</v>
      </c>
      <c r="C22" s="6" t="s">
        <v>508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01</vt:lpstr>
      <vt:lpstr>05</vt:lpstr>
      <vt:lpstr>06</vt:lpstr>
      <vt:lpstr>10</vt:lpstr>
      <vt:lpstr>11</vt:lpstr>
      <vt:lpstr>12</vt:lpstr>
      <vt:lpstr>13</vt:lpstr>
      <vt:lpstr>15</vt:lpstr>
      <vt:lpstr>Priemoniu vykdytoju kodai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Skaistė Bakanauskienė</cp:lastModifiedBy>
  <cp:lastPrinted>2023-08-09T11:37:33Z</cp:lastPrinted>
  <dcterms:created xsi:type="dcterms:W3CDTF">1996-10-14T23:33:28Z</dcterms:created>
  <dcterms:modified xsi:type="dcterms:W3CDTF">2023-08-10T10:20:23Z</dcterms:modified>
</cp:coreProperties>
</file>