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9-28 medžiaga\"/>
    </mc:Choice>
  </mc:AlternateContent>
  <bookViews>
    <workbookView xWindow="-120" yWindow="-120" windowWidth="29040" windowHeight="15840" activeTab="3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priedas'!$5:$5</definedName>
    <definedName name="_xlnm.Print_Titles" localSheetId="1">'2 priedas'!$4:$6</definedName>
    <definedName name="_xlnm.Print_Titles" localSheetId="2">'3 priedas'!$6:$8</definedName>
    <definedName name="_xlnm.Print_Titles" localSheetId="3">'4 priedas'!$12:$14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2" i="4" l="1"/>
  <c r="B209" i="4"/>
  <c r="B198" i="4"/>
  <c r="B192" i="4"/>
  <c r="B138" i="4"/>
  <c r="B135" i="4"/>
  <c r="B124" i="4"/>
  <c r="B117" i="4"/>
  <c r="B121" i="4" s="1"/>
  <c r="B107" i="4"/>
  <c r="B104" i="4"/>
  <c r="C99" i="4"/>
  <c r="B99" i="4"/>
  <c r="B42" i="4"/>
  <c r="C39" i="4"/>
  <c r="C108" i="4" s="1"/>
  <c r="B39" i="4"/>
  <c r="B29" i="4"/>
  <c r="B26" i="4"/>
  <c r="B23" i="4"/>
  <c r="B20" i="4"/>
  <c r="B17" i="4"/>
  <c r="E80" i="3"/>
  <c r="D80" i="3"/>
  <c r="C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199" i="4" l="1"/>
  <c r="B108" i="4"/>
  <c r="B213" i="4"/>
  <c r="B80" i="3"/>
  <c r="C412" i="2" l="1"/>
  <c r="B412" i="2"/>
  <c r="C406" i="2"/>
  <c r="B406" i="2"/>
  <c r="B71" i="2"/>
  <c r="B63" i="2"/>
  <c r="C27" i="2"/>
  <c r="B27" i="2"/>
  <c r="C69" i="2" l="1"/>
  <c r="B69" i="2"/>
  <c r="C66" i="2"/>
  <c r="C68" i="2" s="1"/>
  <c r="B66" i="2"/>
  <c r="B68" i="2" s="1"/>
  <c r="B473" i="2"/>
  <c r="B461" i="2"/>
  <c r="C450" i="2"/>
  <c r="B450" i="2"/>
  <c r="C423" i="2"/>
  <c r="C418" i="2"/>
  <c r="C421" i="2" s="1"/>
  <c r="C415" i="2"/>
  <c r="B415" i="2"/>
  <c r="C382" i="2"/>
  <c r="B382" i="2"/>
  <c r="C365" i="2"/>
  <c r="B365" i="2"/>
  <c r="C351" i="2"/>
  <c r="B351" i="2"/>
  <c r="C346" i="2"/>
  <c r="B346" i="2"/>
  <c r="C341" i="2"/>
  <c r="B341" i="2"/>
  <c r="C335" i="2"/>
  <c r="B335" i="2"/>
  <c r="C330" i="2"/>
  <c r="B330" i="2"/>
  <c r="C324" i="2"/>
  <c r="B324" i="2"/>
  <c r="C314" i="2"/>
  <c r="B314" i="2"/>
  <c r="C299" i="2"/>
  <c r="B299" i="2"/>
  <c r="C294" i="2"/>
  <c r="B294" i="2"/>
  <c r="C160" i="2"/>
  <c r="B160" i="2"/>
  <c r="B25" i="2"/>
  <c r="C458" i="2" l="1"/>
  <c r="C487" i="2" s="1"/>
  <c r="B458" i="2"/>
  <c r="B429" i="2"/>
  <c r="B418" i="2"/>
  <c r="B423" i="2"/>
  <c r="C376" i="2"/>
  <c r="B376" i="2"/>
  <c r="C370" i="2"/>
  <c r="B370" i="2"/>
  <c r="C360" i="2"/>
  <c r="B360" i="2"/>
  <c r="C319" i="2"/>
  <c r="B319" i="2"/>
  <c r="C304" i="2"/>
  <c r="B304" i="2"/>
  <c r="C289" i="2"/>
  <c r="B289" i="2"/>
  <c r="C280" i="2"/>
  <c r="B280" i="2"/>
  <c r="C275" i="2"/>
  <c r="B275" i="2"/>
  <c r="C270" i="2"/>
  <c r="B270" i="2"/>
  <c r="C265" i="2"/>
  <c r="B265" i="2"/>
  <c r="C260" i="2"/>
  <c r="B260" i="2"/>
  <c r="C255" i="2"/>
  <c r="B255" i="2"/>
  <c r="C245" i="2"/>
  <c r="B245" i="2"/>
  <c r="C220" i="2"/>
  <c r="B220" i="2"/>
  <c r="C215" i="2"/>
  <c r="B215" i="2"/>
  <c r="C185" i="2"/>
  <c r="B185" i="2"/>
  <c r="C180" i="2"/>
  <c r="B180" i="2"/>
  <c r="C170" i="2"/>
  <c r="B170" i="2"/>
  <c r="B125" i="2"/>
  <c r="C99" i="2"/>
  <c r="B99" i="2"/>
  <c r="B103" i="2"/>
  <c r="C103" i="2"/>
  <c r="C443" i="2" l="1"/>
  <c r="B443" i="2"/>
  <c r="C438" i="2"/>
  <c r="B438" i="2"/>
  <c r="C433" i="2" l="1"/>
  <c r="B433" i="2"/>
  <c r="C250" i="2" l="1"/>
  <c r="B250" i="2"/>
  <c r="C240" i="2"/>
  <c r="B240" i="2"/>
  <c r="C235" i="2"/>
  <c r="B235" i="2"/>
  <c r="C230" i="2"/>
  <c r="B230" i="2"/>
  <c r="C225" i="2"/>
  <c r="B225" i="2"/>
  <c r="C210" i="2"/>
  <c r="B210" i="2"/>
  <c r="C205" i="2"/>
  <c r="B205" i="2"/>
  <c r="C200" i="2"/>
  <c r="B200" i="2"/>
  <c r="C195" i="2"/>
  <c r="B195" i="2"/>
  <c r="C190" i="2"/>
  <c r="B190" i="2"/>
  <c r="C175" i="2"/>
  <c r="B175" i="2"/>
  <c r="C165" i="2"/>
  <c r="B165" i="2"/>
  <c r="C155" i="2"/>
  <c r="B155" i="2"/>
  <c r="C150" i="2"/>
  <c r="B150" i="2"/>
  <c r="C141" i="2"/>
  <c r="B141" i="2"/>
  <c r="B136" i="2" l="1"/>
  <c r="B56" i="2"/>
  <c r="B51" i="2"/>
  <c r="C10" i="2"/>
  <c r="B10" i="2"/>
  <c r="B43" i="2" l="1"/>
  <c r="B34" i="2"/>
  <c r="C472" i="2"/>
  <c r="B472" i="2"/>
  <c r="C463" i="2"/>
  <c r="B463" i="2"/>
  <c r="C413" i="2"/>
  <c r="B413" i="2"/>
  <c r="C411" i="2"/>
  <c r="B411" i="2"/>
  <c r="C402" i="2"/>
  <c r="B402" i="2"/>
  <c r="C399" i="2"/>
  <c r="B399" i="2"/>
  <c r="C396" i="2"/>
  <c r="B396" i="2"/>
  <c r="C392" i="2"/>
  <c r="B392" i="2"/>
  <c r="C388" i="2"/>
  <c r="B388" i="2"/>
  <c r="C356" i="2"/>
  <c r="B356" i="2"/>
  <c r="C309" i="2"/>
  <c r="B309" i="2"/>
  <c r="C285" i="2"/>
  <c r="B285" i="2"/>
  <c r="C146" i="2"/>
  <c r="B146" i="2"/>
  <c r="C129" i="2"/>
  <c r="B129" i="2"/>
  <c r="B123" i="2"/>
  <c r="B487" i="2" s="1"/>
  <c r="C112" i="2"/>
  <c r="B112" i="2"/>
  <c r="C109" i="2"/>
  <c r="B109" i="2"/>
  <c r="C106" i="2"/>
  <c r="B106" i="2"/>
  <c r="C96" i="2"/>
  <c r="B96" i="2"/>
  <c r="B83" i="2"/>
  <c r="B410" i="2" l="1"/>
  <c r="B29" i="2" l="1"/>
  <c r="C410" i="2" l="1"/>
  <c r="C124" i="2" l="1"/>
  <c r="B124" i="2"/>
  <c r="B115" i="2"/>
  <c r="C476" i="2" l="1"/>
  <c r="B476" i="2"/>
  <c r="C475" i="2"/>
  <c r="B475" i="2"/>
  <c r="B474" i="2"/>
  <c r="C465" i="2"/>
  <c r="B465" i="2"/>
  <c r="B471" i="2" s="1"/>
  <c r="C460" i="2"/>
  <c r="B460" i="2"/>
  <c r="C459" i="2"/>
  <c r="B459" i="2"/>
  <c r="C457" i="2"/>
  <c r="B457" i="2"/>
  <c r="C456" i="2"/>
  <c r="B456" i="2"/>
  <c r="C455" i="2"/>
  <c r="B455" i="2"/>
  <c r="B425" i="2"/>
  <c r="B422" i="2"/>
  <c r="B421" i="2"/>
  <c r="C416" i="2"/>
  <c r="B416" i="2"/>
  <c r="C414" i="2"/>
  <c r="B414" i="2"/>
  <c r="B134" i="2"/>
  <c r="C133" i="2"/>
  <c r="B133" i="2"/>
  <c r="C132" i="2"/>
  <c r="B127" i="2"/>
  <c r="C122" i="2"/>
  <c r="B122" i="2"/>
  <c r="C118" i="2"/>
  <c r="B118" i="2"/>
  <c r="C115" i="2"/>
  <c r="C92" i="2"/>
  <c r="B92" i="2"/>
  <c r="B90" i="2"/>
  <c r="B88" i="2"/>
  <c r="B485" i="2" s="1"/>
  <c r="B87" i="2"/>
  <c r="B86" i="2"/>
  <c r="B81" i="2"/>
  <c r="B78" i="2"/>
  <c r="B80" i="2" s="1"/>
  <c r="B76" i="2"/>
  <c r="B73" i="2"/>
  <c r="B75" i="2" s="1"/>
  <c r="B70" i="2"/>
  <c r="B61" i="2"/>
  <c r="B58" i="2"/>
  <c r="B60" i="2" s="1"/>
  <c r="B55" i="2"/>
  <c r="B479" i="2" s="1"/>
  <c r="B54" i="2"/>
  <c r="B49" i="2"/>
  <c r="B46" i="2"/>
  <c r="B48" i="2" s="1"/>
  <c r="C44" i="2"/>
  <c r="B44" i="2"/>
  <c r="B486" i="2"/>
  <c r="B42" i="2"/>
  <c r="B484" i="2" s="1"/>
  <c r="C41" i="2"/>
  <c r="B41" i="2"/>
  <c r="B37" i="2"/>
  <c r="C29" i="2"/>
  <c r="C40" i="2" s="1"/>
  <c r="C26" i="2"/>
  <c r="B26" i="2"/>
  <c r="C25" i="2"/>
  <c r="C22" i="2"/>
  <c r="B22" i="2"/>
  <c r="B19" i="2"/>
  <c r="C8" i="2"/>
  <c r="B8" i="2"/>
  <c r="B40" i="1"/>
  <c r="B38" i="1"/>
  <c r="B35" i="1"/>
  <c r="B31" i="1"/>
  <c r="B27" i="1"/>
  <c r="B22" i="1"/>
  <c r="B17" i="1"/>
  <c r="B13" i="1"/>
  <c r="B9" i="1"/>
  <c r="B7" i="1"/>
  <c r="B488" i="2" l="1"/>
  <c r="C478" i="2"/>
  <c r="C488" i="2"/>
  <c r="B478" i="2"/>
  <c r="C480" i="2"/>
  <c r="B24" i="2"/>
  <c r="B121" i="2"/>
  <c r="C482" i="2"/>
  <c r="B480" i="2"/>
  <c r="C481" i="2"/>
  <c r="B40" i="2"/>
  <c r="B132" i="2"/>
  <c r="B483" i="2"/>
  <c r="C454" i="2"/>
  <c r="C24" i="2"/>
  <c r="B454" i="2"/>
  <c r="C483" i="2"/>
  <c r="B482" i="2"/>
  <c r="C471" i="2"/>
  <c r="C121" i="2"/>
  <c r="B481" i="2"/>
  <c r="B26" i="1"/>
  <c r="B16" i="1"/>
  <c r="B15" i="1" s="1"/>
  <c r="B6" i="1"/>
  <c r="B477" i="2" l="1"/>
  <c r="C477" i="2"/>
  <c r="C489" i="2" s="1"/>
  <c r="B43" i="1"/>
  <c r="B489" i="2" l="1"/>
</calcChain>
</file>

<file path=xl/sharedStrings.xml><?xml version="1.0" encoding="utf-8"?>
<sst xmlns="http://schemas.openxmlformats.org/spreadsheetml/2006/main" count="806" uniqueCount="281">
  <si>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</si>
  <si>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</si>
  <si>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</si>
  <si>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</si>
  <si>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</si>
  <si>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</si>
  <si>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</si>
  <si>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</si>
  <si>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</si>
  <si>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</si>
  <si>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</si>
  <si>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</si>
  <si>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</si>
  <si>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</si>
  <si>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</si>
  <si>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</si>
  <si>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</si>
  <si>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</si>
  <si>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</si>
  <si>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</si>
  <si>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</si>
  <si>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</si>
  <si>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</si>
  <si>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</si>
  <si>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</si>
  <si>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</si>
  <si>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</si>
  <si>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</si>
  <si>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</si>
  <si>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</si>
  <si>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</si>
  <si>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</si>
  <si>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</si>
  <si>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</si>
  <si>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</si>
  <si>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</si>
  <si>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</si>
  <si>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</si>
  <si>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</si>
  <si>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</si>
  <si>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</si>
  <si>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</si>
  <si>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</si>
  <si>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</si>
  <si>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</si>
  <si>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</si>
  <si>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</si>
  <si>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</si>
  <si>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</si>
  <si>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</si>
  <si>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</si>
  <si>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</si>
  <si>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</si>
  <si>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</si>
  <si>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</si>
  <si>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</si>
  <si>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</si>
  <si>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</si>
  <si>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</si>
  <si>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</si>
  <si>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</si>
  <si>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</si>
  <si>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</si>
  <si>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</si>
  <si>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</si>
  <si>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</si>
  <si>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</si>
  <si>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</si>
  <si>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</si>
  <si>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</si>
  <si>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</si>
  <si>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</si>
  <si>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</si>
  <si>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</si>
  <si>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</si>
  <si>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</si>
  <si>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</si>
  <si>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</si>
  <si>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</si>
  <si>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</si>
  <si>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</si>
  <si>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</si>
  <si>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</si>
  <si>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</si>
  <si>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</si>
  <si>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</si>
  <si>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</si>
  <si>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</si>
  <si>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</si>
  <si>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</si>
  <si>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</si>
  <si>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</si>
  <si>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</si>
  <si>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</si>
  <si>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</si>
  <si>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</si>
  <si>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</si>
  <si>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</si>
  <si>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</si>
  <si>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</si>
  <si>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</si>
  <si>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</si>
  <si>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</si>
  <si>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</si>
  <si>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</si>
  <si>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</si>
  <si>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</si>
  <si>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</si>
  <si>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</si>
  <si>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</si>
  <si>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</si>
  <si>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</si>
  <si>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</si>
  <si>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</si>
  <si>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</si>
  <si>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</si>
  <si>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</si>
  <si>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</si>
  <si>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</si>
  <si>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</si>
  <si>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</si>
  <si>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</si>
  <si>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</si>
  <si>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</si>
  <si>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</si>
  <si>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</si>
  <si>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</si>
  <si>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</si>
  <si>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</si>
  <si>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</si>
  <si>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</si>
  <si>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</si>
  <si>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</si>
  <si>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</si>
  <si>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</si>
  <si>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</si>
  <si>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</si>
  <si>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</si>
  <si>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</si>
  <si>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</si>
  <si>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</si>
  <si>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</si>
  <si>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</si>
  <si>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</si>
  <si>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</si>
  <si>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</si>
  <si>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</si>
  <si>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</si>
  <si>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</si>
  <si>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</si>
  <si>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</si>
  <si>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</si>
  <si>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</si>
  <si>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</si>
  <si>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</si>
  <si>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</si>
  <si>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</si>
  <si>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</si>
  <si>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</si>
  <si>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</si>
  <si>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</si>
  <si>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</si>
  <si>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 xml:space="preserve">        PANEVĖŽIO MIESTO SAVIVALDYBĖS 2023 METŲ BIUDŽETAS           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</si>
  <si>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</si>
  <si>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</si>
  <si>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</si>
  <si>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</si>
  <si>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</si>
  <si>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</si>
  <si>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</si>
  <si>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</si>
  <si>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</si>
  <si>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>16 VISUOMENĖS SVEIKATOS RĖMIMO 
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</si>
  <si>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</si>
  <si>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</si>
  <si>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</si>
  <si>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</si>
  <si>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</si>
  <si>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</si>
  <si>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</si>
  <si>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</si>
  <si>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</si>
  <si>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</si>
  <si>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</si>
  <si>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</si>
  <si>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</si>
  <si>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</si>
  <si>
    <t>Panevėžio nekilnojamojo turto valdymo centras</t>
  </si>
  <si>
    <t xml:space="preserve">           pajamos už prekes ir paslaugas</t>
  </si>
  <si>
    <t xml:space="preserve">         Valstybės  biudžeto lėšos Tarybos, Mero, jo politinio (asmeninio) pasitikėjimo tarnautojų darbui</t>
  </si>
  <si>
    <t>Iš jų: pajamos už prekes ir paslaugas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</si>
  <si>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</si>
  <si>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</si>
  <si>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</si>
  <si>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</si>
  <si>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</si>
  <si>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</si>
  <si>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</si>
  <si>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</si>
  <si>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</si>
  <si>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</si>
  <si>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</si>
  <si>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</si>
  <si>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</si>
  <si>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</si>
  <si>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</si>
  <si>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</si>
  <si>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</si>
  <si>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</si>
  <si>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</si>
  <si>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</si>
  <si>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</si>
  <si>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</si>
  <si>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</si>
  <si>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</si>
  <si>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</si>
  <si>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</si>
  <si>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</si>
  <si>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</si>
  <si>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</si>
  <si>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</si>
  <si>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</si>
  <si>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</si>
  <si>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</si>
  <si>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</si>
  <si>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</si>
  <si>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</si>
  <si>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</si>
  <si>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</si>
  <si>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</si>
  <si>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</si>
  <si>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</si>
  <si>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</si>
  <si>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</si>
  <si>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</si>
  <si>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</si>
  <si>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</si>
  <si>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</si>
  <si>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</si>
  <si>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ASIGNAVIMAI IŠ SAVIVALDYBĖS 2022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</si>
  <si>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</si>
  <si>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</si>
  <si>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</si>
  <si>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</si>
  <si>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</si>
  <si>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</si>
  <si>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</si>
  <si>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</si>
  <si>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</si>
  <si>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</si>
  <si>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</si>
  <si>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</si>
  <si>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</si>
  <si>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</si>
  <si>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</si>
  <si>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</si>
  <si>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</si>
  <si>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</si>
  <si>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</si>
  <si>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</si>
  <si>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</si>
  <si>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</si>
  <si>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</si>
  <si>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</si>
  <si>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</si>
  <si>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2022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</si>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</sst>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wrapText="1"/>
    </xf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2" fontId="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rugsėjo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2895600</xdr:colOff>
      <xdr:row>0</xdr:row>
      <xdr:rowOff>152400</xdr:rowOff>
    </xdr:from>
    <xdr:to>
      <xdr:col>4</xdr:col>
      <xdr:colOff>761999</xdr:colOff>
      <xdr:row>1</xdr:row>
      <xdr:rowOff>609600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3EBB3BE3-B197-471F-BBC3-B16E646F7E37}"/>
            </a:ext>
          </a:extLst>
        </xdr:cNvPr>
        <xdr:cNvSpPr txBox="1">
          <a:spLocks noChangeArrowheads="1"/>
        </xdr:cNvSpPr>
      </xdr:nvSpPr>
      <xdr:spPr bwMode="auto">
        <a:xfrm>
          <a:off x="2895600" y="152400"/>
          <a:ext cx="2828924" cy="1323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rugsėjo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1E1C6F58-9FB9-4B7A-BA45-149144405097}"/>
            </a:ext>
          </a:extLst>
        </xdr:cNvPr>
        <xdr:cNvSpPr txBox="1">
          <a:spLocks noChangeArrowheads="1"/>
        </xdr:cNvSpPr>
      </xdr:nvSpPr>
      <xdr:spPr bwMode="auto">
        <a:xfrm>
          <a:off x="2045970" y="108585"/>
          <a:ext cx="264033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285750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F10E55AC-5BB1-4052-ABCC-0E84CBFED7E1}"/>
            </a:ext>
          </a:extLst>
        </xdr:cNvPr>
        <xdr:cNvSpPr txBox="1">
          <a:spLocks noChangeArrowheads="1"/>
        </xdr:cNvSpPr>
      </xdr:nvSpPr>
      <xdr:spPr bwMode="auto">
        <a:xfrm>
          <a:off x="2045970" y="108585"/>
          <a:ext cx="2640330" cy="136969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</a:t>
          </a:r>
          <a:b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Nr. 1-2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rugs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ėjo d. sprendimo Nr.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18" workbookViewId="0">
      <selection activeCell="E36" sqref="E36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39" t="s">
        <v>162</v>
      </c>
      <c r="B2" s="139"/>
    </row>
    <row r="3" spans="1:2" ht="13.8" x14ac:dyDescent="0.25">
      <c r="A3" s="140"/>
      <c r="B3" s="140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80726</v>
      </c>
    </row>
    <row r="7" spans="1:2" ht="15.75" customHeight="1" x14ac:dyDescent="0.25">
      <c r="A7" s="5" t="s">
        <v>3</v>
      </c>
      <c r="B7" s="6">
        <f>SUM(B8:B8)</f>
        <v>76481</v>
      </c>
    </row>
    <row r="8" spans="1:2" ht="17.25" customHeight="1" x14ac:dyDescent="0.25">
      <c r="A8" s="7" t="s">
        <v>4</v>
      </c>
      <c r="B8" s="8">
        <v>76481</v>
      </c>
    </row>
    <row r="9" spans="1:2" ht="15.75" customHeight="1" x14ac:dyDescent="0.25">
      <c r="A9" s="5" t="s">
        <v>5</v>
      </c>
      <c r="B9" s="6">
        <f>SUM(B10:B12)</f>
        <v>3965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3300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163</v>
      </c>
      <c r="B14" s="8">
        <v>280</v>
      </c>
    </row>
    <row r="15" spans="1:2" ht="16.5" customHeight="1" x14ac:dyDescent="0.25">
      <c r="A15" s="5" t="s">
        <v>10</v>
      </c>
      <c r="B15" s="6">
        <f>B16</f>
        <v>76121.900000000009</v>
      </c>
    </row>
    <row r="16" spans="1:2" ht="13.8" x14ac:dyDescent="0.25">
      <c r="A16" s="5" t="s">
        <v>11</v>
      </c>
      <c r="B16" s="6">
        <f>SUM(B17+B22+B21)</f>
        <v>76121.900000000009</v>
      </c>
    </row>
    <row r="17" spans="1:2" ht="13.8" x14ac:dyDescent="0.25">
      <c r="A17" s="5" t="s">
        <v>12</v>
      </c>
      <c r="B17" s="6">
        <f>B18+B19+B20</f>
        <v>48941.3</v>
      </c>
    </row>
    <row r="18" spans="1:2" ht="27.75" customHeight="1" x14ac:dyDescent="0.25">
      <c r="A18" s="7" t="s">
        <v>13</v>
      </c>
      <c r="B18" s="8">
        <v>6962.7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10112.1</v>
      </c>
    </row>
    <row r="22" spans="1:2" ht="16.5" customHeight="1" x14ac:dyDescent="0.25">
      <c r="A22" s="5" t="s">
        <v>17</v>
      </c>
      <c r="B22" s="6">
        <f>B23+B24+B25</f>
        <v>17068.5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3877.6</v>
      </c>
    </row>
    <row r="26" spans="1:2" ht="13.8" x14ac:dyDescent="0.25">
      <c r="A26" s="5" t="s">
        <v>20</v>
      </c>
      <c r="B26" s="6">
        <f>SUM(B27+B31+B35+B38+B40)</f>
        <v>6676.4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4259.8999999999996</v>
      </c>
    </row>
    <row r="32" spans="1:2" ht="17.25" customHeight="1" x14ac:dyDescent="0.25">
      <c r="A32" s="7" t="s">
        <v>26</v>
      </c>
      <c r="B32" s="9">
        <v>752.7</v>
      </c>
    </row>
    <row r="33" spans="1:2" ht="14.4" customHeight="1" x14ac:dyDescent="0.25">
      <c r="A33" s="7" t="s">
        <v>27</v>
      </c>
      <c r="B33" s="9">
        <v>794.2</v>
      </c>
    </row>
    <row r="34" spans="1:2" ht="16.2" customHeight="1" x14ac:dyDescent="0.25">
      <c r="A34" s="7" t="s">
        <v>28</v>
      </c>
      <c r="B34" s="9">
        <v>2713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250</v>
      </c>
    </row>
    <row r="43" spans="1:2" ht="18" customHeight="1" x14ac:dyDescent="0.25">
      <c r="A43" s="5" t="s">
        <v>35</v>
      </c>
      <c r="B43" s="6">
        <f>B6+B15+B26+B42</f>
        <v>163774.30000000002</v>
      </c>
    </row>
    <row r="51" spans="2:2" x14ac:dyDescent="0.25">
      <c r="B51" s="56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3"/>
  <sheetViews>
    <sheetView topLeftCell="A468" workbookViewId="0">
      <selection activeCell="E484" sqref="E484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155" t="s">
        <v>36</v>
      </c>
      <c r="B2" s="156"/>
      <c r="C2" s="156"/>
    </row>
    <row r="4" spans="1:3" ht="12.75" customHeight="1" x14ac:dyDescent="0.25">
      <c r="A4" s="157" t="s">
        <v>37</v>
      </c>
      <c r="B4" s="157" t="s">
        <v>1</v>
      </c>
      <c r="C4" s="157" t="s">
        <v>38</v>
      </c>
    </row>
    <row r="5" spans="1:3" ht="12.75" customHeight="1" x14ac:dyDescent="0.25">
      <c r="A5" s="158"/>
      <c r="B5" s="157"/>
      <c r="C5" s="157"/>
    </row>
    <row r="6" spans="1:3" ht="18" customHeight="1" x14ac:dyDescent="0.25">
      <c r="A6" s="159"/>
      <c r="B6" s="160"/>
      <c r="C6" s="157"/>
    </row>
    <row r="7" spans="1:3" ht="24" customHeight="1" x14ac:dyDescent="0.25">
      <c r="A7" s="161" t="s">
        <v>39</v>
      </c>
      <c r="B7" s="162"/>
      <c r="C7" s="162"/>
    </row>
    <row r="8" spans="1:3" ht="19.5" customHeight="1" x14ac:dyDescent="0.25">
      <c r="A8" s="12" t="s">
        <v>40</v>
      </c>
      <c r="B8" s="13">
        <f>B9</f>
        <v>335.4</v>
      </c>
      <c r="C8" s="13">
        <f t="shared" ref="C8" si="0">C9</f>
        <v>315.60000000000002</v>
      </c>
    </row>
    <row r="9" spans="1:3" ht="14.25" customHeight="1" x14ac:dyDescent="0.25">
      <c r="A9" s="14" t="s">
        <v>41</v>
      </c>
      <c r="B9" s="15">
        <v>335.4</v>
      </c>
      <c r="C9" s="16">
        <v>315.60000000000002</v>
      </c>
    </row>
    <row r="10" spans="1:3" ht="20.25" customHeight="1" x14ac:dyDescent="0.25">
      <c r="A10" s="12" t="s">
        <v>42</v>
      </c>
      <c r="B10" s="17">
        <f>SUM(B11:B18)</f>
        <v>8214.5999999999985</v>
      </c>
      <c r="C10" s="17">
        <f>SUM(C11:C18)</f>
        <v>6603.7</v>
      </c>
    </row>
    <row r="11" spans="1:3" ht="29.25" customHeight="1" x14ac:dyDescent="0.25">
      <c r="A11" s="14" t="s">
        <v>185</v>
      </c>
      <c r="B11" s="18">
        <v>647.6</v>
      </c>
      <c r="C11" s="19">
        <v>501.1</v>
      </c>
    </row>
    <row r="12" spans="1:3" ht="29.25" customHeight="1" x14ac:dyDescent="0.25">
      <c r="A12" s="14" t="s">
        <v>189</v>
      </c>
      <c r="B12" s="18">
        <v>12.2</v>
      </c>
      <c r="C12" s="19">
        <v>12.1</v>
      </c>
    </row>
    <row r="13" spans="1:3" ht="17.25" customHeight="1" x14ac:dyDescent="0.25">
      <c r="A13" s="14" t="s">
        <v>43</v>
      </c>
      <c r="B13" s="18">
        <v>20</v>
      </c>
      <c r="C13" s="19"/>
    </row>
    <row r="14" spans="1:3" ht="17.25" customHeight="1" x14ac:dyDescent="0.25">
      <c r="A14" s="14" t="s">
        <v>186</v>
      </c>
      <c r="B14" s="18">
        <v>32.6</v>
      </c>
      <c r="C14" s="19"/>
    </row>
    <row r="15" spans="1:3" ht="15.75" customHeight="1" x14ac:dyDescent="0.25">
      <c r="A15" s="14" t="s">
        <v>44</v>
      </c>
      <c r="B15" s="18">
        <v>6740.4</v>
      </c>
      <c r="C15" s="19">
        <v>5590</v>
      </c>
    </row>
    <row r="16" spans="1:3" ht="32.25" customHeight="1" x14ac:dyDescent="0.25">
      <c r="A16" s="14" t="s">
        <v>173</v>
      </c>
      <c r="B16" s="18">
        <v>520.5</v>
      </c>
      <c r="C16" s="19">
        <v>452.4</v>
      </c>
    </row>
    <row r="17" spans="1:3" ht="21.6" customHeight="1" x14ac:dyDescent="0.25">
      <c r="A17" s="14" t="s">
        <v>164</v>
      </c>
      <c r="B17" s="18">
        <v>50.2</v>
      </c>
      <c r="C17" s="19">
        <v>48.1</v>
      </c>
    </row>
    <row r="18" spans="1:3" ht="18" customHeight="1" x14ac:dyDescent="0.25">
      <c r="A18" s="14" t="s">
        <v>45</v>
      </c>
      <c r="B18" s="18">
        <v>191.1</v>
      </c>
      <c r="C18" s="19"/>
    </row>
    <row r="19" spans="1:3" ht="35.25" customHeight="1" x14ac:dyDescent="0.25">
      <c r="A19" s="12" t="s">
        <v>46</v>
      </c>
      <c r="B19" s="17">
        <f>SUM(B20:B21)</f>
        <v>3724.5</v>
      </c>
      <c r="C19" s="17"/>
    </row>
    <row r="20" spans="1:3" ht="17.25" customHeight="1" x14ac:dyDescent="0.25">
      <c r="A20" s="14" t="s">
        <v>47</v>
      </c>
      <c r="B20" s="20">
        <v>3544.5</v>
      </c>
      <c r="C20" s="21"/>
    </row>
    <row r="21" spans="1:3" ht="28.5" customHeight="1" x14ac:dyDescent="0.25">
      <c r="A21" s="22" t="s">
        <v>48</v>
      </c>
      <c r="B21" s="19">
        <v>180</v>
      </c>
      <c r="C21" s="19"/>
    </row>
    <row r="22" spans="1:3" ht="19.95" customHeight="1" x14ac:dyDescent="0.25">
      <c r="A22" s="12" t="s">
        <v>49</v>
      </c>
      <c r="B22" s="17">
        <f>SUM(B23)</f>
        <v>1293.7</v>
      </c>
      <c r="C22" s="17">
        <f>SUM(C23)</f>
        <v>1134.9000000000001</v>
      </c>
    </row>
    <row r="23" spans="1:3" ht="16.2" customHeight="1" x14ac:dyDescent="0.25">
      <c r="A23" s="23" t="s">
        <v>41</v>
      </c>
      <c r="B23" s="18">
        <v>1293.7</v>
      </c>
      <c r="C23" s="19">
        <v>1134.9000000000001</v>
      </c>
    </row>
    <row r="24" spans="1:3" ht="18" customHeight="1" x14ac:dyDescent="0.25">
      <c r="A24" s="12" t="s">
        <v>50</v>
      </c>
      <c r="B24" s="17">
        <f>B8+B10+B19+B22</f>
        <v>13568.199999999999</v>
      </c>
      <c r="C24" s="17">
        <f>C8+C10+C19+C22</f>
        <v>8054.2000000000007</v>
      </c>
    </row>
    <row r="25" spans="1:3" ht="18" customHeight="1" x14ac:dyDescent="0.25">
      <c r="A25" s="14" t="s">
        <v>51</v>
      </c>
      <c r="B25" s="18">
        <f>B9+B11+B14+B13+B15+B18+B20+B21+B23</f>
        <v>12985.300000000001</v>
      </c>
      <c r="C25" s="18">
        <f>C9+C11+C13+C15+C18+C20+C21+C23</f>
        <v>7541.6</v>
      </c>
    </row>
    <row r="26" spans="1:3" ht="26.25" customHeight="1" x14ac:dyDescent="0.25">
      <c r="A26" s="22" t="s">
        <v>182</v>
      </c>
      <c r="B26" s="19">
        <f>B16</f>
        <v>520.5</v>
      </c>
      <c r="C26" s="19">
        <f>C16</f>
        <v>452.4</v>
      </c>
    </row>
    <row r="27" spans="1:3" ht="26.25" customHeight="1" x14ac:dyDescent="0.25">
      <c r="A27" s="22" t="s">
        <v>164</v>
      </c>
      <c r="B27" s="19">
        <f>B12+B17</f>
        <v>62.400000000000006</v>
      </c>
      <c r="C27" s="19">
        <f>C12+C17</f>
        <v>60.2</v>
      </c>
    </row>
    <row r="28" spans="1:3" ht="26.4" customHeight="1" x14ac:dyDescent="0.25">
      <c r="A28" s="141" t="s">
        <v>52</v>
      </c>
      <c r="B28" s="163"/>
      <c r="C28" s="164"/>
    </row>
    <row r="29" spans="1:3" x14ac:dyDescent="0.25">
      <c r="A29" s="24" t="s">
        <v>42</v>
      </c>
      <c r="B29" s="57">
        <f>B30+B32+B31+B33</f>
        <v>19136.099999999999</v>
      </c>
      <c r="C29" s="57">
        <f>C30+C32+C31+C33</f>
        <v>81.2</v>
      </c>
    </row>
    <row r="30" spans="1:3" ht="21" customHeight="1" x14ac:dyDescent="0.25">
      <c r="A30" s="14" t="s">
        <v>51</v>
      </c>
      <c r="B30" s="20">
        <v>77.900000000000006</v>
      </c>
      <c r="C30" s="21">
        <v>24.3</v>
      </c>
    </row>
    <row r="31" spans="1:3" ht="16.5" customHeight="1" x14ac:dyDescent="0.25">
      <c r="A31" s="14" t="s">
        <v>53</v>
      </c>
      <c r="B31" s="20">
        <v>6716</v>
      </c>
      <c r="C31" s="19"/>
    </row>
    <row r="32" spans="1:3" ht="15.75" customHeight="1" x14ac:dyDescent="0.25">
      <c r="A32" s="14" t="s">
        <v>160</v>
      </c>
      <c r="B32" s="20">
        <v>5665.8</v>
      </c>
      <c r="C32" s="21"/>
    </row>
    <row r="33" spans="1:3" ht="15.75" customHeight="1" x14ac:dyDescent="0.25">
      <c r="A33" s="23" t="s">
        <v>54</v>
      </c>
      <c r="B33" s="20">
        <v>6676.4</v>
      </c>
      <c r="C33" s="19">
        <v>56.9</v>
      </c>
    </row>
    <row r="34" spans="1:3" x14ac:dyDescent="0.25">
      <c r="A34" s="24" t="s">
        <v>55</v>
      </c>
      <c r="B34" s="58">
        <f>B35+B36</f>
        <v>1700</v>
      </c>
      <c r="C34" s="57"/>
    </row>
    <row r="35" spans="1:3" x14ac:dyDescent="0.25">
      <c r="A35" s="14" t="s">
        <v>51</v>
      </c>
      <c r="B35" s="20">
        <v>800</v>
      </c>
      <c r="C35" s="59"/>
    </row>
    <row r="36" spans="1:3" ht="15.75" customHeight="1" x14ac:dyDescent="0.25">
      <c r="A36" s="23" t="s">
        <v>92</v>
      </c>
      <c r="B36" s="20">
        <v>900</v>
      </c>
      <c r="C36" s="19"/>
    </row>
    <row r="37" spans="1:3" ht="15.75" customHeight="1" x14ac:dyDescent="0.25">
      <c r="A37" s="24" t="s">
        <v>57</v>
      </c>
      <c r="B37" s="58">
        <f>B39+B38</f>
        <v>2291.6999999999998</v>
      </c>
      <c r="C37" s="58"/>
    </row>
    <row r="38" spans="1:3" ht="15.75" customHeight="1" x14ac:dyDescent="0.25">
      <c r="A38" s="14" t="s">
        <v>51</v>
      </c>
      <c r="B38" s="20">
        <v>110</v>
      </c>
      <c r="C38" s="58"/>
    </row>
    <row r="39" spans="1:3" ht="15.75" customHeight="1" x14ac:dyDescent="0.25">
      <c r="A39" s="23" t="s">
        <v>92</v>
      </c>
      <c r="B39" s="20">
        <v>2181.6999999999998</v>
      </c>
      <c r="C39" s="18"/>
    </row>
    <row r="40" spans="1:3" ht="21" customHeight="1" x14ac:dyDescent="0.25">
      <c r="A40" s="25" t="s">
        <v>58</v>
      </c>
      <c r="B40" s="17">
        <f>B29+B34+B37</f>
        <v>23127.8</v>
      </c>
      <c r="C40" s="17">
        <f>C29+C34+C37</f>
        <v>81.2</v>
      </c>
    </row>
    <row r="41" spans="1:3" ht="21" customHeight="1" x14ac:dyDescent="0.25">
      <c r="A41" s="14" t="s">
        <v>51</v>
      </c>
      <c r="B41" s="18">
        <f>B30+B35+B38</f>
        <v>987.9</v>
      </c>
      <c r="C41" s="18">
        <f>C30</f>
        <v>24.3</v>
      </c>
    </row>
    <row r="42" spans="1:3" ht="15.75" customHeight="1" x14ac:dyDescent="0.25">
      <c r="A42" s="14" t="s">
        <v>53</v>
      </c>
      <c r="B42" s="18">
        <f>B31</f>
        <v>6716</v>
      </c>
      <c r="C42" s="18"/>
    </row>
    <row r="43" spans="1:3" ht="15.75" customHeight="1" x14ac:dyDescent="0.25">
      <c r="A43" s="14" t="s">
        <v>160</v>
      </c>
      <c r="B43" s="18">
        <f>B32</f>
        <v>5665.8</v>
      </c>
      <c r="C43" s="18"/>
    </row>
    <row r="44" spans="1:3" ht="15.75" customHeight="1" x14ac:dyDescent="0.25">
      <c r="A44" s="23" t="s">
        <v>54</v>
      </c>
      <c r="B44" s="19">
        <f>B33+B36+B39</f>
        <v>9758.0999999999985</v>
      </c>
      <c r="C44" s="19">
        <f>C33+C36+C39</f>
        <v>56.9</v>
      </c>
    </row>
    <row r="45" spans="1:3" ht="27" customHeight="1" x14ac:dyDescent="0.25">
      <c r="A45" s="141" t="s">
        <v>59</v>
      </c>
      <c r="B45" s="165"/>
      <c r="C45" s="166"/>
    </row>
    <row r="46" spans="1:3" ht="19.5" customHeight="1" x14ac:dyDescent="0.25">
      <c r="A46" s="24" t="s">
        <v>42</v>
      </c>
      <c r="B46" s="17">
        <f>B47</f>
        <v>430.5</v>
      </c>
      <c r="C46" s="17"/>
    </row>
    <row r="47" spans="1:3" ht="17.25" customHeight="1" x14ac:dyDescent="0.25">
      <c r="A47" s="14" t="s">
        <v>60</v>
      </c>
      <c r="B47" s="18">
        <v>430.5</v>
      </c>
      <c r="C47" s="19"/>
    </row>
    <row r="48" spans="1:3" ht="19.5" customHeight="1" x14ac:dyDescent="0.25">
      <c r="A48" s="12" t="s">
        <v>61</v>
      </c>
      <c r="B48" s="17">
        <f>B46</f>
        <v>430.5</v>
      </c>
      <c r="C48" s="17"/>
    </row>
    <row r="49" spans="1:3" ht="19.5" customHeight="1" x14ac:dyDescent="0.25">
      <c r="A49" s="23" t="s">
        <v>60</v>
      </c>
      <c r="B49" s="20">
        <f>B47</f>
        <v>430.5</v>
      </c>
      <c r="C49" s="21"/>
    </row>
    <row r="50" spans="1:3" ht="29.4" customHeight="1" x14ac:dyDescent="0.25">
      <c r="A50" s="141" t="s">
        <v>171</v>
      </c>
      <c r="B50" s="165"/>
      <c r="C50" s="166"/>
    </row>
    <row r="51" spans="1:3" ht="21" customHeight="1" x14ac:dyDescent="0.25">
      <c r="A51" s="26" t="s">
        <v>42</v>
      </c>
      <c r="B51" s="27">
        <f>B52+B53</f>
        <v>673.2</v>
      </c>
      <c r="C51" s="27"/>
    </row>
    <row r="52" spans="1:3" ht="29.25" customHeight="1" x14ac:dyDescent="0.25">
      <c r="A52" s="22" t="s">
        <v>183</v>
      </c>
      <c r="B52" s="19">
        <v>252</v>
      </c>
      <c r="C52" s="19"/>
    </row>
    <row r="53" spans="1:3" ht="17.25" customHeight="1" x14ac:dyDescent="0.25">
      <c r="A53" s="22" t="s">
        <v>164</v>
      </c>
      <c r="B53" s="19">
        <v>421.2</v>
      </c>
      <c r="C53" s="19"/>
    </row>
    <row r="54" spans="1:3" ht="18" customHeight="1" x14ac:dyDescent="0.25">
      <c r="A54" s="28" t="s">
        <v>62</v>
      </c>
      <c r="B54" s="27">
        <f>B51</f>
        <v>673.2</v>
      </c>
      <c r="C54" s="27"/>
    </row>
    <row r="55" spans="1:3" ht="26.25" customHeight="1" x14ac:dyDescent="0.25">
      <c r="A55" s="22" t="s">
        <v>183</v>
      </c>
      <c r="B55" s="19">
        <f>B52</f>
        <v>252</v>
      </c>
      <c r="C55" s="19"/>
    </row>
    <row r="56" spans="1:3" ht="19.2" customHeight="1" x14ac:dyDescent="0.25">
      <c r="A56" s="22" t="s">
        <v>164</v>
      </c>
      <c r="B56" s="19">
        <f>B53</f>
        <v>421.2</v>
      </c>
      <c r="C56" s="19"/>
    </row>
    <row r="57" spans="1:3" ht="31.95" customHeight="1" x14ac:dyDescent="0.25">
      <c r="A57" s="141" t="s">
        <v>64</v>
      </c>
      <c r="B57" s="142"/>
      <c r="C57" s="143"/>
    </row>
    <row r="58" spans="1:3" ht="19.5" customHeight="1" x14ac:dyDescent="0.25">
      <c r="A58" s="24" t="s">
        <v>65</v>
      </c>
      <c r="B58" s="13">
        <f>SUM(B59:B59)</f>
        <v>3029.2</v>
      </c>
      <c r="C58" s="13"/>
    </row>
    <row r="59" spans="1:3" ht="17.399999999999999" customHeight="1" x14ac:dyDescent="0.25">
      <c r="A59" s="14" t="s">
        <v>60</v>
      </c>
      <c r="B59" s="18">
        <v>3029.2</v>
      </c>
      <c r="C59" s="19"/>
    </row>
    <row r="60" spans="1:3" ht="23.25" customHeight="1" x14ac:dyDescent="0.25">
      <c r="A60" s="24" t="s">
        <v>66</v>
      </c>
      <c r="B60" s="17">
        <f>SUM(B58)</f>
        <v>3029.2</v>
      </c>
      <c r="C60" s="17"/>
    </row>
    <row r="61" spans="1:3" ht="18.600000000000001" customHeight="1" x14ac:dyDescent="0.25">
      <c r="A61" s="23" t="s">
        <v>60</v>
      </c>
      <c r="B61" s="19">
        <f>B59</f>
        <v>3029.2</v>
      </c>
      <c r="C61" s="19"/>
    </row>
    <row r="62" spans="1:3" ht="27" customHeight="1" x14ac:dyDescent="0.25">
      <c r="A62" s="167" t="s">
        <v>67</v>
      </c>
      <c r="B62" s="165"/>
      <c r="C62" s="166"/>
    </row>
    <row r="63" spans="1:3" ht="15" customHeight="1" x14ac:dyDescent="0.25">
      <c r="A63" s="24" t="s">
        <v>42</v>
      </c>
      <c r="B63" s="13">
        <f>SUM(B64:B65)</f>
        <v>310.3</v>
      </c>
      <c r="C63" s="13"/>
    </row>
    <row r="64" spans="1:3" ht="18" customHeight="1" x14ac:dyDescent="0.25">
      <c r="A64" s="34" t="s">
        <v>190</v>
      </c>
      <c r="B64" s="18">
        <v>260</v>
      </c>
      <c r="C64" s="19"/>
    </row>
    <row r="65" spans="1:3" ht="18" customHeight="1" x14ac:dyDescent="0.25">
      <c r="A65" s="23" t="s">
        <v>164</v>
      </c>
      <c r="B65" s="18">
        <v>50.3</v>
      </c>
      <c r="C65" s="18"/>
    </row>
    <row r="66" spans="1:3" ht="30.75" customHeight="1" x14ac:dyDescent="0.25">
      <c r="A66" s="67" t="s">
        <v>187</v>
      </c>
      <c r="B66" s="17">
        <f>SUM(B67)</f>
        <v>33.4</v>
      </c>
      <c r="C66" s="17">
        <f>SUM(C67)</f>
        <v>22</v>
      </c>
    </row>
    <row r="67" spans="1:3" ht="18" customHeight="1" x14ac:dyDescent="0.25">
      <c r="A67" s="34" t="s">
        <v>60</v>
      </c>
      <c r="B67" s="18">
        <v>33.4</v>
      </c>
      <c r="C67" s="19">
        <v>22</v>
      </c>
    </row>
    <row r="68" spans="1:3" ht="17.25" customHeight="1" x14ac:dyDescent="0.25">
      <c r="A68" s="12" t="s">
        <v>68</v>
      </c>
      <c r="B68" s="17">
        <f>B63+B66</f>
        <v>343.7</v>
      </c>
      <c r="C68" s="27">
        <f>C63+C66</f>
        <v>22</v>
      </c>
    </row>
    <row r="69" spans="1:3" ht="17.25" customHeight="1" x14ac:dyDescent="0.25">
      <c r="A69" s="14" t="s">
        <v>51</v>
      </c>
      <c r="B69" s="18">
        <f>B67</f>
        <v>33.4</v>
      </c>
      <c r="C69" s="19">
        <f>C67</f>
        <v>22</v>
      </c>
    </row>
    <row r="70" spans="1:3" ht="15.75" customHeight="1" x14ac:dyDescent="0.25">
      <c r="A70" s="34" t="s">
        <v>188</v>
      </c>
      <c r="B70" s="18">
        <f>B64</f>
        <v>260</v>
      </c>
      <c r="C70" s="19"/>
    </row>
    <row r="71" spans="1:3" ht="15.75" customHeight="1" x14ac:dyDescent="0.25">
      <c r="A71" s="23" t="s">
        <v>164</v>
      </c>
      <c r="B71" s="18">
        <f>B65</f>
        <v>50.3</v>
      </c>
      <c r="C71" s="19"/>
    </row>
    <row r="72" spans="1:3" ht="23.4" customHeight="1" x14ac:dyDescent="0.25">
      <c r="A72" s="148" t="s">
        <v>69</v>
      </c>
      <c r="B72" s="142"/>
      <c r="C72" s="143"/>
    </row>
    <row r="73" spans="1:3" x14ac:dyDescent="0.25">
      <c r="A73" s="24" t="s">
        <v>42</v>
      </c>
      <c r="B73" s="27">
        <f>B74</f>
        <v>297.5</v>
      </c>
      <c r="C73" s="27"/>
    </row>
    <row r="74" spans="1:3" x14ac:dyDescent="0.25">
      <c r="A74" s="23" t="s">
        <v>60</v>
      </c>
      <c r="B74" s="19">
        <v>297.5</v>
      </c>
      <c r="C74" s="19"/>
    </row>
    <row r="75" spans="1:3" ht="15.6" x14ac:dyDescent="0.25">
      <c r="A75" s="12" t="s">
        <v>70</v>
      </c>
      <c r="B75" s="27">
        <f>B73</f>
        <v>297.5</v>
      </c>
      <c r="C75" s="27"/>
    </row>
    <row r="76" spans="1:3" x14ac:dyDescent="0.25">
      <c r="A76" s="23" t="s">
        <v>60</v>
      </c>
      <c r="B76" s="19">
        <f>B74</f>
        <v>297.5</v>
      </c>
      <c r="C76" s="19"/>
    </row>
    <row r="77" spans="1:3" ht="30.6" customHeight="1" x14ac:dyDescent="0.25">
      <c r="A77" s="141" t="s">
        <v>71</v>
      </c>
      <c r="B77" s="142"/>
      <c r="C77" s="143"/>
    </row>
    <row r="78" spans="1:3" x14ac:dyDescent="0.25">
      <c r="A78" s="24" t="s">
        <v>42</v>
      </c>
      <c r="B78" s="17">
        <f>B79</f>
        <v>190</v>
      </c>
      <c r="C78" s="17"/>
    </row>
    <row r="79" spans="1:3" x14ac:dyDescent="0.25">
      <c r="A79" s="23" t="s">
        <v>60</v>
      </c>
      <c r="B79" s="18">
        <v>190</v>
      </c>
      <c r="C79" s="19"/>
    </row>
    <row r="80" spans="1:3" ht="15.6" x14ac:dyDescent="0.25">
      <c r="A80" s="25" t="s">
        <v>72</v>
      </c>
      <c r="B80" s="30">
        <f>B78</f>
        <v>190</v>
      </c>
      <c r="C80" s="30"/>
    </row>
    <row r="81" spans="1:3" x14ac:dyDescent="0.25">
      <c r="A81" s="31" t="s">
        <v>60</v>
      </c>
      <c r="B81" s="32">
        <f>B79</f>
        <v>190</v>
      </c>
      <c r="C81" s="32"/>
    </row>
    <row r="82" spans="1:3" ht="33.6" customHeight="1" x14ac:dyDescent="0.25">
      <c r="A82" s="141" t="s">
        <v>73</v>
      </c>
      <c r="B82" s="144"/>
      <c r="C82" s="145"/>
    </row>
    <row r="83" spans="1:3" ht="16.5" customHeight="1" x14ac:dyDescent="0.25">
      <c r="A83" s="24" t="s">
        <v>42</v>
      </c>
      <c r="B83" s="13">
        <f>B84+B85</f>
        <v>19036.5</v>
      </c>
      <c r="C83" s="13"/>
    </row>
    <row r="84" spans="1:3" ht="21.6" customHeight="1" x14ac:dyDescent="0.25">
      <c r="A84" s="14" t="s">
        <v>51</v>
      </c>
      <c r="B84" s="18">
        <v>12561.6</v>
      </c>
      <c r="C84" s="19"/>
    </row>
    <row r="85" spans="1:3" ht="42.6" customHeight="1" x14ac:dyDescent="0.25">
      <c r="A85" s="23" t="s">
        <v>74</v>
      </c>
      <c r="B85" s="18">
        <v>6474.9</v>
      </c>
      <c r="C85" s="19"/>
    </row>
    <row r="86" spans="1:3" ht="18.75" customHeight="1" x14ac:dyDescent="0.25">
      <c r="A86" s="25" t="s">
        <v>75</v>
      </c>
      <c r="B86" s="27">
        <f>B83</f>
        <v>19036.5</v>
      </c>
      <c r="C86" s="27"/>
    </row>
    <row r="87" spans="1:3" ht="17.25" customHeight="1" x14ac:dyDescent="0.25">
      <c r="A87" s="14" t="s">
        <v>63</v>
      </c>
      <c r="B87" s="19">
        <f>B84</f>
        <v>12561.6</v>
      </c>
      <c r="C87" s="19"/>
    </row>
    <row r="88" spans="1:3" ht="42" customHeight="1" x14ac:dyDescent="0.25">
      <c r="A88" s="14" t="s">
        <v>77</v>
      </c>
      <c r="B88" s="21">
        <f>B85</f>
        <v>6474.9</v>
      </c>
      <c r="C88" s="21"/>
    </row>
    <row r="89" spans="1:3" ht="23.4" customHeight="1" x14ac:dyDescent="0.25">
      <c r="A89" s="141" t="s">
        <v>78</v>
      </c>
      <c r="B89" s="146"/>
      <c r="C89" s="147"/>
    </row>
    <row r="90" spans="1:3" ht="18.75" customHeight="1" x14ac:dyDescent="0.25">
      <c r="A90" s="24" t="s">
        <v>42</v>
      </c>
      <c r="B90" s="27">
        <f>B91</f>
        <v>183</v>
      </c>
      <c r="C90" s="27"/>
    </row>
    <row r="91" spans="1:3" ht="16.5" customHeight="1" x14ac:dyDescent="0.25">
      <c r="A91" s="14" t="s">
        <v>60</v>
      </c>
      <c r="B91" s="19">
        <v>183</v>
      </c>
      <c r="C91" s="19"/>
    </row>
    <row r="92" spans="1:3" ht="19.5" customHeight="1" x14ac:dyDescent="0.3">
      <c r="A92" s="33" t="s">
        <v>79</v>
      </c>
      <c r="B92" s="17">
        <f>B93+B95+B94</f>
        <v>1212.9000000000001</v>
      </c>
      <c r="C92" s="17">
        <f t="shared" ref="C92" si="1">C93+C95+C94</f>
        <v>1029.9000000000001</v>
      </c>
    </row>
    <row r="93" spans="1:3" x14ac:dyDescent="0.25">
      <c r="A93" s="14" t="s">
        <v>51</v>
      </c>
      <c r="B93" s="18">
        <v>1176.9000000000001</v>
      </c>
      <c r="C93" s="19">
        <v>1029.9000000000001</v>
      </c>
    </row>
    <row r="94" spans="1:3" x14ac:dyDescent="0.25">
      <c r="A94" s="14" t="s">
        <v>164</v>
      </c>
      <c r="B94" s="18">
        <v>33</v>
      </c>
      <c r="C94" s="19"/>
    </row>
    <row r="95" spans="1:3" ht="15.6" customHeight="1" x14ac:dyDescent="0.25">
      <c r="A95" s="34" t="s">
        <v>170</v>
      </c>
      <c r="B95" s="18">
        <v>3</v>
      </c>
      <c r="C95" s="19"/>
    </row>
    <row r="96" spans="1:3" ht="19.2" customHeight="1" x14ac:dyDescent="0.3">
      <c r="A96" s="33" t="s">
        <v>80</v>
      </c>
      <c r="B96" s="17">
        <f>B97+B98</f>
        <v>370.3</v>
      </c>
      <c r="C96" s="17">
        <f>C97+C98</f>
        <v>278.7</v>
      </c>
    </row>
    <row r="97" spans="1:3" ht="20.25" customHeight="1" x14ac:dyDescent="0.25">
      <c r="A97" s="14" t="s">
        <v>63</v>
      </c>
      <c r="B97" s="18">
        <v>356.7</v>
      </c>
      <c r="C97" s="19">
        <v>278.7</v>
      </c>
    </row>
    <row r="98" spans="1:3" ht="15.6" customHeight="1" x14ac:dyDescent="0.25">
      <c r="A98" s="34" t="s">
        <v>170</v>
      </c>
      <c r="B98" s="18">
        <v>13.6</v>
      </c>
      <c r="C98" s="19"/>
    </row>
    <row r="99" spans="1:3" ht="20.399999999999999" customHeight="1" x14ac:dyDescent="0.3">
      <c r="A99" s="33" t="s">
        <v>81</v>
      </c>
      <c r="B99" s="17">
        <f>B100+B101+B102</f>
        <v>714.09999999999991</v>
      </c>
      <c r="C99" s="17">
        <f>C100+C101+C102</f>
        <v>582.6</v>
      </c>
    </row>
    <row r="100" spans="1:3" ht="19.5" customHeight="1" x14ac:dyDescent="0.25">
      <c r="A100" s="14" t="s">
        <v>63</v>
      </c>
      <c r="B100" s="18">
        <v>693.8</v>
      </c>
      <c r="C100" s="19">
        <v>582.6</v>
      </c>
    </row>
    <row r="101" spans="1:3" ht="17.25" customHeight="1" x14ac:dyDescent="0.25">
      <c r="A101" s="34" t="s">
        <v>170</v>
      </c>
      <c r="B101" s="20">
        <v>15</v>
      </c>
      <c r="C101" s="21"/>
    </row>
    <row r="102" spans="1:3" ht="17.25" customHeight="1" x14ac:dyDescent="0.25">
      <c r="A102" s="23" t="s">
        <v>92</v>
      </c>
      <c r="B102" s="20">
        <v>5.3</v>
      </c>
      <c r="C102" s="20"/>
    </row>
    <row r="103" spans="1:3" ht="18.75" customHeight="1" x14ac:dyDescent="0.3">
      <c r="A103" s="33" t="s">
        <v>82</v>
      </c>
      <c r="B103" s="17">
        <f>B104+B105</f>
        <v>584.5</v>
      </c>
      <c r="C103" s="17">
        <f>C104+C105</f>
        <v>505.1</v>
      </c>
    </row>
    <row r="104" spans="1:3" ht="18" customHeight="1" x14ac:dyDescent="0.25">
      <c r="A104" s="14" t="s">
        <v>63</v>
      </c>
      <c r="B104" s="18">
        <v>536.5</v>
      </c>
      <c r="C104" s="19">
        <v>505.1</v>
      </c>
    </row>
    <row r="105" spans="1:3" ht="17.25" customHeight="1" x14ac:dyDescent="0.25">
      <c r="A105" s="29" t="s">
        <v>170</v>
      </c>
      <c r="B105" s="18">
        <v>48</v>
      </c>
      <c r="C105" s="19"/>
    </row>
    <row r="106" spans="1:3" ht="20.399999999999999" customHeight="1" x14ac:dyDescent="0.3">
      <c r="A106" s="33" t="s">
        <v>83</v>
      </c>
      <c r="B106" s="17">
        <f>B107+B108</f>
        <v>662.1</v>
      </c>
      <c r="C106" s="17">
        <f>C107+C108</f>
        <v>545.5</v>
      </c>
    </row>
    <row r="107" spans="1:3" ht="15" customHeight="1" x14ac:dyDescent="0.25">
      <c r="A107" s="14" t="s">
        <v>51</v>
      </c>
      <c r="B107" s="18">
        <v>622.1</v>
      </c>
      <c r="C107" s="19">
        <v>545.5</v>
      </c>
    </row>
    <row r="108" spans="1:3" ht="16.95" customHeight="1" x14ac:dyDescent="0.25">
      <c r="A108" s="29" t="s">
        <v>170</v>
      </c>
      <c r="B108" s="18">
        <v>40</v>
      </c>
      <c r="C108" s="19"/>
    </row>
    <row r="109" spans="1:3" ht="33.6" customHeight="1" x14ac:dyDescent="0.3">
      <c r="A109" s="35" t="s">
        <v>84</v>
      </c>
      <c r="B109" s="17">
        <f>B110+B111</f>
        <v>1227.5</v>
      </c>
      <c r="C109" s="17">
        <f>C110+C111</f>
        <v>765.4</v>
      </c>
    </row>
    <row r="110" spans="1:3" ht="18" customHeight="1" x14ac:dyDescent="0.25">
      <c r="A110" s="14" t="s">
        <v>51</v>
      </c>
      <c r="B110" s="18">
        <v>1090</v>
      </c>
      <c r="C110" s="19">
        <v>758</v>
      </c>
    </row>
    <row r="111" spans="1:3" ht="16.95" customHeight="1" x14ac:dyDescent="0.25">
      <c r="A111" s="34" t="s">
        <v>170</v>
      </c>
      <c r="B111" s="18">
        <v>137.5</v>
      </c>
      <c r="C111" s="19">
        <v>7.4</v>
      </c>
    </row>
    <row r="112" spans="1:3" ht="20.399999999999999" customHeight="1" x14ac:dyDescent="0.3">
      <c r="A112" s="33" t="s">
        <v>85</v>
      </c>
      <c r="B112" s="17">
        <f>B113+B114</f>
        <v>2005.2</v>
      </c>
      <c r="C112" s="17">
        <f>C113+C114</f>
        <v>1742.7</v>
      </c>
    </row>
    <row r="113" spans="1:3" x14ac:dyDescent="0.25">
      <c r="A113" s="14" t="s">
        <v>51</v>
      </c>
      <c r="B113" s="18">
        <v>1880.2</v>
      </c>
      <c r="C113" s="19">
        <v>1742.7</v>
      </c>
    </row>
    <row r="114" spans="1:3" ht="16.95" customHeight="1" x14ac:dyDescent="0.25">
      <c r="A114" s="29" t="s">
        <v>170</v>
      </c>
      <c r="B114" s="18">
        <v>125</v>
      </c>
      <c r="C114" s="19"/>
    </row>
    <row r="115" spans="1:3" ht="19.95" customHeight="1" x14ac:dyDescent="0.3">
      <c r="A115" s="35" t="s">
        <v>55</v>
      </c>
      <c r="B115" s="17">
        <f>B116+B117</f>
        <v>709.3</v>
      </c>
      <c r="C115" s="17">
        <f>C116</f>
        <v>213.5</v>
      </c>
    </row>
    <row r="116" spans="1:3" ht="19.5" customHeight="1" x14ac:dyDescent="0.25">
      <c r="A116" s="34" t="s">
        <v>51</v>
      </c>
      <c r="B116" s="18">
        <v>707.3</v>
      </c>
      <c r="C116" s="19">
        <v>213.5</v>
      </c>
    </row>
    <row r="117" spans="1:3" ht="19.5" customHeight="1" x14ac:dyDescent="0.25">
      <c r="A117" s="34" t="s">
        <v>170</v>
      </c>
      <c r="B117" s="18">
        <v>2</v>
      </c>
      <c r="C117" s="18"/>
    </row>
    <row r="118" spans="1:3" ht="18.600000000000001" customHeight="1" x14ac:dyDescent="0.3">
      <c r="A118" s="33" t="s">
        <v>86</v>
      </c>
      <c r="B118" s="17">
        <f>B119+B120</f>
        <v>411.7</v>
      </c>
      <c r="C118" s="17">
        <f>C119+C120</f>
        <v>270</v>
      </c>
    </row>
    <row r="119" spans="1:3" ht="18.75" customHeight="1" x14ac:dyDescent="0.25">
      <c r="A119" s="14" t="s">
        <v>51</v>
      </c>
      <c r="B119" s="18">
        <v>336.7</v>
      </c>
      <c r="C119" s="19">
        <v>270</v>
      </c>
    </row>
    <row r="120" spans="1:3" ht="15" customHeight="1" x14ac:dyDescent="0.25">
      <c r="A120" s="34" t="s">
        <v>170</v>
      </c>
      <c r="B120" s="18">
        <v>75</v>
      </c>
      <c r="C120" s="19"/>
    </row>
    <row r="121" spans="1:3" ht="21" customHeight="1" x14ac:dyDescent="0.25">
      <c r="A121" s="36" t="s">
        <v>87</v>
      </c>
      <c r="B121" s="17">
        <f>B90+B92+B96+B99+B103+B106+B109+B112+B118+B115</f>
        <v>8080.5999999999995</v>
      </c>
      <c r="C121" s="17">
        <f>C90+C92+C96+C99+C103+C106+C109+C112+C118+C115</f>
        <v>5933.4000000000005</v>
      </c>
    </row>
    <row r="122" spans="1:3" x14ac:dyDescent="0.25">
      <c r="A122" s="14" t="s">
        <v>51</v>
      </c>
      <c r="B122" s="18">
        <f>B91+B93+B97+B100+B104+B107+B110+B113+B119+B116</f>
        <v>7583.2</v>
      </c>
      <c r="C122" s="18">
        <f>C91+C93+C97+C100+C104+C107+C110+C113+C119+C116</f>
        <v>5926</v>
      </c>
    </row>
    <row r="123" spans="1:3" x14ac:dyDescent="0.25">
      <c r="A123" s="14" t="s">
        <v>164</v>
      </c>
      <c r="B123" s="20">
        <f>B94</f>
        <v>33</v>
      </c>
      <c r="C123" s="20"/>
    </row>
    <row r="124" spans="1:3" ht="16.95" customHeight="1" x14ac:dyDescent="0.25">
      <c r="A124" s="34" t="s">
        <v>170</v>
      </c>
      <c r="B124" s="18">
        <f>B95+B101+B105+B108+B111+B114+B120+B98+B117</f>
        <v>459.1</v>
      </c>
      <c r="C124" s="18">
        <f>C95+C101+C105+C108+C111+C114+C120+C98+C117</f>
        <v>7.4</v>
      </c>
    </row>
    <row r="125" spans="1:3" ht="16.95" customHeight="1" x14ac:dyDescent="0.25">
      <c r="A125" s="23" t="s">
        <v>92</v>
      </c>
      <c r="B125" s="19">
        <f>B102</f>
        <v>5.3</v>
      </c>
      <c r="C125" s="19"/>
    </row>
    <row r="126" spans="1:3" ht="24" customHeight="1" x14ac:dyDescent="0.25">
      <c r="A126" s="148" t="s">
        <v>88</v>
      </c>
      <c r="B126" s="149"/>
      <c r="C126" s="150"/>
    </row>
    <row r="127" spans="1:3" ht="24.75" customHeight="1" x14ac:dyDescent="0.25">
      <c r="A127" s="24" t="s">
        <v>42</v>
      </c>
      <c r="B127" s="27">
        <f>B128</f>
        <v>1685.7</v>
      </c>
      <c r="C127" s="27"/>
    </row>
    <row r="128" spans="1:3" ht="15.75" customHeight="1" x14ac:dyDescent="0.25">
      <c r="A128" s="23" t="s">
        <v>60</v>
      </c>
      <c r="B128" s="19">
        <v>1685.7</v>
      </c>
      <c r="C128" s="19"/>
    </row>
    <row r="129" spans="1:3" ht="18.75" customHeight="1" x14ac:dyDescent="0.25">
      <c r="A129" s="36" t="s">
        <v>89</v>
      </c>
      <c r="B129" s="13">
        <f>B130+B131</f>
        <v>3335.6</v>
      </c>
      <c r="C129" s="13">
        <f>C130+C131</f>
        <v>2142</v>
      </c>
    </row>
    <row r="130" spans="1:3" ht="17.25" customHeight="1" x14ac:dyDescent="0.25">
      <c r="A130" s="14" t="s">
        <v>51</v>
      </c>
      <c r="B130" s="18">
        <v>2985.6</v>
      </c>
      <c r="C130" s="19">
        <v>2142</v>
      </c>
    </row>
    <row r="131" spans="1:3" ht="18" customHeight="1" x14ac:dyDescent="0.25">
      <c r="A131" s="34" t="s">
        <v>170</v>
      </c>
      <c r="B131" s="18">
        <v>350</v>
      </c>
      <c r="C131" s="19"/>
    </row>
    <row r="132" spans="1:3" ht="21.75" customHeight="1" x14ac:dyDescent="0.25">
      <c r="A132" s="36" t="s">
        <v>90</v>
      </c>
      <c r="B132" s="17">
        <f>B129+B127</f>
        <v>5021.3</v>
      </c>
      <c r="C132" s="17">
        <f>C129+C127</f>
        <v>2142</v>
      </c>
    </row>
    <row r="133" spans="1:3" ht="18.75" customHeight="1" x14ac:dyDescent="0.25">
      <c r="A133" s="14" t="s">
        <v>51</v>
      </c>
      <c r="B133" s="18">
        <f>B130+B128</f>
        <v>4671.3</v>
      </c>
      <c r="C133" s="18">
        <f>C130+C128</f>
        <v>2142</v>
      </c>
    </row>
    <row r="134" spans="1:3" ht="16.95" customHeight="1" x14ac:dyDescent="0.25">
      <c r="A134" s="34" t="s">
        <v>170</v>
      </c>
      <c r="B134" s="18">
        <f>B131</f>
        <v>350</v>
      </c>
      <c r="C134" s="18"/>
    </row>
    <row r="135" spans="1:3" ht="22.95" customHeight="1" x14ac:dyDescent="0.25">
      <c r="A135" s="141" t="s">
        <v>91</v>
      </c>
      <c r="B135" s="151"/>
      <c r="C135" s="152"/>
    </row>
    <row r="136" spans="1:3" ht="20.399999999999999" customHeight="1" x14ac:dyDescent="0.3">
      <c r="A136" s="33" t="s">
        <v>42</v>
      </c>
      <c r="B136" s="17">
        <f>SUM(B137:B140)</f>
        <v>3859.1000000000004</v>
      </c>
      <c r="C136" s="17"/>
    </row>
    <row r="137" spans="1:3" ht="19.95" customHeight="1" x14ac:dyDescent="0.25">
      <c r="A137" s="14" t="s">
        <v>63</v>
      </c>
      <c r="B137" s="18">
        <v>334.1</v>
      </c>
      <c r="C137" s="19"/>
    </row>
    <row r="138" spans="1:3" ht="21.6" customHeight="1" x14ac:dyDescent="0.25">
      <c r="A138" s="34" t="s">
        <v>167</v>
      </c>
      <c r="B138" s="18">
        <v>2643.4</v>
      </c>
      <c r="C138" s="19"/>
    </row>
    <row r="139" spans="1:3" ht="16.5" customHeight="1" x14ac:dyDescent="0.25">
      <c r="A139" s="14" t="s">
        <v>56</v>
      </c>
      <c r="B139" s="18">
        <v>214.8</v>
      </c>
      <c r="C139" s="19"/>
    </row>
    <row r="140" spans="1:3" ht="16.5" customHeight="1" x14ac:dyDescent="0.25">
      <c r="A140" s="14" t="s">
        <v>164</v>
      </c>
      <c r="B140" s="18">
        <v>666.8</v>
      </c>
      <c r="C140" s="18"/>
    </row>
    <row r="141" spans="1:3" ht="18" customHeight="1" x14ac:dyDescent="0.3">
      <c r="A141" s="33" t="s">
        <v>93</v>
      </c>
      <c r="B141" s="17">
        <f>B142+B143+B144+B145</f>
        <v>1714.8</v>
      </c>
      <c r="C141" s="17">
        <f>C142+C143+C144+C145</f>
        <v>1436.3</v>
      </c>
    </row>
    <row r="142" spans="1:3" x14ac:dyDescent="0.25">
      <c r="A142" s="14" t="s">
        <v>51</v>
      </c>
      <c r="B142" s="18">
        <v>968</v>
      </c>
      <c r="C142" s="19">
        <v>846.8</v>
      </c>
    </row>
    <row r="143" spans="1:3" ht="14.25" customHeight="1" x14ac:dyDescent="0.25">
      <c r="A143" s="34" t="s">
        <v>170</v>
      </c>
      <c r="B143" s="18">
        <v>130.6</v>
      </c>
      <c r="C143" s="19"/>
    </row>
    <row r="144" spans="1:3" ht="14.4" customHeight="1" x14ac:dyDescent="0.25">
      <c r="A144" s="34" t="s">
        <v>166</v>
      </c>
      <c r="B144" s="18">
        <v>598.70000000000005</v>
      </c>
      <c r="C144" s="19">
        <v>577.40000000000009</v>
      </c>
    </row>
    <row r="145" spans="1:3" ht="14.4" customHeight="1" x14ac:dyDescent="0.25">
      <c r="A145" s="29" t="s">
        <v>164</v>
      </c>
      <c r="B145" s="15">
        <v>17.5</v>
      </c>
      <c r="C145" s="15">
        <v>12.1</v>
      </c>
    </row>
    <row r="146" spans="1:3" ht="21" customHeight="1" x14ac:dyDescent="0.25">
      <c r="A146" s="25" t="s">
        <v>94</v>
      </c>
      <c r="B146" s="13">
        <f>B147+B148+B149</f>
        <v>650.20000000000005</v>
      </c>
      <c r="C146" s="13">
        <f>C147+C148+C149</f>
        <v>543.6</v>
      </c>
    </row>
    <row r="147" spans="1:3" x14ac:dyDescent="0.25">
      <c r="A147" s="14" t="s">
        <v>51</v>
      </c>
      <c r="B147" s="18">
        <v>343.7</v>
      </c>
      <c r="C147" s="19">
        <v>302.5</v>
      </c>
    </row>
    <row r="148" spans="1:3" x14ac:dyDescent="0.25">
      <c r="A148" s="34" t="s">
        <v>170</v>
      </c>
      <c r="B148" s="18">
        <v>55</v>
      </c>
      <c r="C148" s="19"/>
    </row>
    <row r="149" spans="1:3" ht="16.2" customHeight="1" x14ac:dyDescent="0.25">
      <c r="A149" s="34" t="s">
        <v>166</v>
      </c>
      <c r="B149" s="18">
        <v>251.5</v>
      </c>
      <c r="C149" s="19">
        <v>241.1</v>
      </c>
    </row>
    <row r="150" spans="1:3" ht="17.399999999999999" customHeight="1" x14ac:dyDescent="0.25">
      <c r="A150" s="12" t="s">
        <v>95</v>
      </c>
      <c r="B150" s="17">
        <f>B151+B152+B153+B154</f>
        <v>1365.9</v>
      </c>
      <c r="C150" s="17">
        <f>C151+C152+C153+C154</f>
        <v>1189.5</v>
      </c>
    </row>
    <row r="151" spans="1:3" ht="17.25" customHeight="1" x14ac:dyDescent="0.25">
      <c r="A151" s="14" t="s">
        <v>51</v>
      </c>
      <c r="B151" s="18">
        <v>725.8</v>
      </c>
      <c r="C151" s="19">
        <v>647.4</v>
      </c>
    </row>
    <row r="152" spans="1:3" ht="15.75" customHeight="1" x14ac:dyDescent="0.25">
      <c r="A152" s="34" t="s">
        <v>170</v>
      </c>
      <c r="B152" s="18">
        <v>79.2</v>
      </c>
      <c r="C152" s="19"/>
    </row>
    <row r="153" spans="1:3" ht="15.75" customHeight="1" x14ac:dyDescent="0.25">
      <c r="A153" s="34" t="s">
        <v>166</v>
      </c>
      <c r="B153" s="18">
        <v>557.4</v>
      </c>
      <c r="C153" s="19">
        <v>540.4</v>
      </c>
    </row>
    <row r="154" spans="1:3" ht="15.75" customHeight="1" x14ac:dyDescent="0.25">
      <c r="A154" s="29" t="s">
        <v>164</v>
      </c>
      <c r="B154" s="18">
        <v>3.5</v>
      </c>
      <c r="C154" s="18">
        <v>1.7</v>
      </c>
    </row>
    <row r="155" spans="1:3" ht="20.399999999999999" customHeight="1" x14ac:dyDescent="0.25">
      <c r="A155" s="12" t="s">
        <v>96</v>
      </c>
      <c r="B155" s="17">
        <f>B156+B157+B158+B159</f>
        <v>1014.6999999999999</v>
      </c>
      <c r="C155" s="17">
        <f>C156+C157+C158+C159</f>
        <v>837.4</v>
      </c>
    </row>
    <row r="156" spans="1:3" ht="16.5" customHeight="1" x14ac:dyDescent="0.25">
      <c r="A156" s="14" t="s">
        <v>51</v>
      </c>
      <c r="B156" s="18">
        <v>509</v>
      </c>
      <c r="C156" s="19">
        <v>434.2</v>
      </c>
    </row>
    <row r="157" spans="1:3" ht="15" customHeight="1" x14ac:dyDescent="0.25">
      <c r="A157" s="34" t="s">
        <v>170</v>
      </c>
      <c r="B157" s="18">
        <v>84</v>
      </c>
      <c r="C157" s="19"/>
    </row>
    <row r="158" spans="1:3" ht="15.75" customHeight="1" x14ac:dyDescent="0.25">
      <c r="A158" s="34" t="s">
        <v>166</v>
      </c>
      <c r="B158" s="18">
        <v>414.9</v>
      </c>
      <c r="C158" s="19">
        <v>398.2</v>
      </c>
    </row>
    <row r="159" spans="1:3" ht="15.75" customHeight="1" x14ac:dyDescent="0.25">
      <c r="A159" s="29" t="s">
        <v>164</v>
      </c>
      <c r="B159" s="18">
        <v>6.8</v>
      </c>
      <c r="C159" s="18">
        <v>5</v>
      </c>
    </row>
    <row r="160" spans="1:3" ht="18" customHeight="1" x14ac:dyDescent="0.25">
      <c r="A160" s="12" t="s">
        <v>97</v>
      </c>
      <c r="B160" s="17">
        <f>B161+B162+B163+B164</f>
        <v>1132.5</v>
      </c>
      <c r="C160" s="17">
        <f>C161+C162+C163+C164</f>
        <v>916.9</v>
      </c>
    </row>
    <row r="161" spans="1:3" ht="17.25" customHeight="1" x14ac:dyDescent="0.25">
      <c r="A161" s="14" t="s">
        <v>51</v>
      </c>
      <c r="B161" s="18">
        <v>574.9</v>
      </c>
      <c r="C161" s="19">
        <v>485.5</v>
      </c>
    </row>
    <row r="162" spans="1:3" x14ac:dyDescent="0.25">
      <c r="A162" s="34" t="s">
        <v>170</v>
      </c>
      <c r="B162" s="18">
        <v>105</v>
      </c>
      <c r="C162" s="18"/>
    </row>
    <row r="163" spans="1:3" ht="18" customHeight="1" x14ac:dyDescent="0.25">
      <c r="A163" s="34" t="s">
        <v>166</v>
      </c>
      <c r="B163" s="18">
        <v>450.8</v>
      </c>
      <c r="C163" s="19">
        <v>430.5</v>
      </c>
    </row>
    <row r="164" spans="1:3" ht="18" customHeight="1" x14ac:dyDescent="0.25">
      <c r="A164" s="29" t="s">
        <v>164</v>
      </c>
      <c r="B164" s="18">
        <v>1.8</v>
      </c>
      <c r="C164" s="18">
        <v>0.9</v>
      </c>
    </row>
    <row r="165" spans="1:3" ht="17.25" customHeight="1" x14ac:dyDescent="0.25">
      <c r="A165" s="12" t="s">
        <v>98</v>
      </c>
      <c r="B165" s="17">
        <f>B166+B167+B168+B169</f>
        <v>632.9</v>
      </c>
      <c r="C165" s="17">
        <f>C166+C167+C168+C169</f>
        <v>517.29999999999995</v>
      </c>
    </row>
    <row r="166" spans="1:3" ht="17.25" customHeight="1" x14ac:dyDescent="0.25">
      <c r="A166" s="14" t="s">
        <v>51</v>
      </c>
      <c r="B166" s="18">
        <v>322.39999999999998</v>
      </c>
      <c r="C166" s="19">
        <v>267.39999999999998</v>
      </c>
    </row>
    <row r="167" spans="1:3" ht="15" customHeight="1" x14ac:dyDescent="0.25">
      <c r="A167" s="34" t="s">
        <v>170</v>
      </c>
      <c r="B167" s="18">
        <v>47.6</v>
      </c>
      <c r="C167" s="19"/>
    </row>
    <row r="168" spans="1:3" ht="16.5" customHeight="1" x14ac:dyDescent="0.25">
      <c r="A168" s="34" t="s">
        <v>166</v>
      </c>
      <c r="B168" s="18">
        <v>255.8</v>
      </c>
      <c r="C168" s="19">
        <v>246.4</v>
      </c>
    </row>
    <row r="169" spans="1:3" ht="16.5" customHeight="1" x14ac:dyDescent="0.25">
      <c r="A169" s="29" t="s">
        <v>164</v>
      </c>
      <c r="B169" s="15">
        <v>7.1</v>
      </c>
      <c r="C169" s="15">
        <v>3.5</v>
      </c>
    </row>
    <row r="170" spans="1:3" ht="15.6" x14ac:dyDescent="0.25">
      <c r="A170" s="25" t="s">
        <v>99</v>
      </c>
      <c r="B170" s="13">
        <f>B171+B172+B173+B174</f>
        <v>619.59999999999991</v>
      </c>
      <c r="C170" s="13">
        <f>C171+C172+C173+C174</f>
        <v>512.69999999999993</v>
      </c>
    </row>
    <row r="171" spans="1:3" ht="17.25" customHeight="1" x14ac:dyDescent="0.25">
      <c r="A171" s="14" t="s">
        <v>51</v>
      </c>
      <c r="B171" s="18">
        <v>331.6</v>
      </c>
      <c r="C171" s="19">
        <v>292.39999999999998</v>
      </c>
    </row>
    <row r="172" spans="1:3" ht="15" customHeight="1" x14ac:dyDescent="0.25">
      <c r="A172" s="34" t="s">
        <v>170</v>
      </c>
      <c r="B172" s="18">
        <v>55</v>
      </c>
      <c r="C172" s="19"/>
    </row>
    <row r="173" spans="1:3" ht="16.95" customHeight="1" x14ac:dyDescent="0.25">
      <c r="A173" s="34" t="s">
        <v>166</v>
      </c>
      <c r="B173" s="37">
        <v>230.2</v>
      </c>
      <c r="C173" s="60">
        <v>218.4</v>
      </c>
    </row>
    <row r="174" spans="1:3" ht="16.95" customHeight="1" x14ac:dyDescent="0.25">
      <c r="A174" s="29" t="s">
        <v>164</v>
      </c>
      <c r="B174" s="37">
        <v>2.8</v>
      </c>
      <c r="C174" s="63">
        <v>1.9</v>
      </c>
    </row>
    <row r="175" spans="1:3" ht="18" customHeight="1" x14ac:dyDescent="0.3">
      <c r="A175" s="38" t="s">
        <v>100</v>
      </c>
      <c r="B175" s="39">
        <f>B176+B177+B178+B179</f>
        <v>1039.7</v>
      </c>
      <c r="C175" s="39">
        <f>C176+C177+C178+C179</f>
        <v>861.9</v>
      </c>
    </row>
    <row r="176" spans="1:3" x14ac:dyDescent="0.25">
      <c r="A176" s="14" t="s">
        <v>51</v>
      </c>
      <c r="B176" s="37">
        <v>509.8</v>
      </c>
      <c r="C176" s="40">
        <v>437.7</v>
      </c>
    </row>
    <row r="177" spans="1:3" x14ac:dyDescent="0.25">
      <c r="A177" s="34" t="s">
        <v>170</v>
      </c>
      <c r="B177" s="37">
        <v>80.400000000000006</v>
      </c>
      <c r="C177" s="40"/>
    </row>
    <row r="178" spans="1:3" ht="17.399999999999999" customHeight="1" x14ac:dyDescent="0.25">
      <c r="A178" s="34" t="s">
        <v>166</v>
      </c>
      <c r="B178" s="37">
        <v>420.8</v>
      </c>
      <c r="C178" s="40">
        <v>404.6</v>
      </c>
    </row>
    <row r="179" spans="1:3" ht="17.399999999999999" customHeight="1" x14ac:dyDescent="0.25">
      <c r="A179" s="29" t="s">
        <v>164</v>
      </c>
      <c r="B179" s="37">
        <v>28.7</v>
      </c>
      <c r="C179" s="41">
        <v>19.600000000000001</v>
      </c>
    </row>
    <row r="180" spans="1:3" ht="19.2" customHeight="1" x14ac:dyDescent="0.3">
      <c r="A180" s="38" t="s">
        <v>101</v>
      </c>
      <c r="B180" s="39">
        <f>B181+B182+B183+B184</f>
        <v>990.9</v>
      </c>
      <c r="C180" s="39">
        <f>C181+C182+C183+C184</f>
        <v>834</v>
      </c>
    </row>
    <row r="181" spans="1:3" x14ac:dyDescent="0.25">
      <c r="A181" s="14" t="s">
        <v>51</v>
      </c>
      <c r="B181" s="37">
        <v>523.5</v>
      </c>
      <c r="C181" s="40">
        <v>458.1</v>
      </c>
    </row>
    <row r="182" spans="1:3" x14ac:dyDescent="0.25">
      <c r="A182" s="34" t="s">
        <v>170</v>
      </c>
      <c r="B182" s="37">
        <v>76.5</v>
      </c>
      <c r="C182" s="40"/>
    </row>
    <row r="183" spans="1:3" ht="18.600000000000001" customHeight="1" x14ac:dyDescent="0.25">
      <c r="A183" s="34" t="s">
        <v>166</v>
      </c>
      <c r="B183" s="37">
        <v>383.1</v>
      </c>
      <c r="C183" s="40">
        <v>368.1</v>
      </c>
    </row>
    <row r="184" spans="1:3" ht="18.600000000000001" customHeight="1" x14ac:dyDescent="0.25">
      <c r="A184" s="29" t="s">
        <v>164</v>
      </c>
      <c r="B184" s="37">
        <v>7.8</v>
      </c>
      <c r="C184" s="41">
        <v>7.8</v>
      </c>
    </row>
    <row r="185" spans="1:3" ht="21" customHeight="1" x14ac:dyDescent="0.3">
      <c r="A185" s="38" t="s">
        <v>102</v>
      </c>
      <c r="B185" s="39">
        <f>B186+B187+B188+B189</f>
        <v>640.99999999999989</v>
      </c>
      <c r="C185" s="39">
        <f>C186+C187+C188+C189</f>
        <v>530.6</v>
      </c>
    </row>
    <row r="186" spans="1:3" x14ac:dyDescent="0.25">
      <c r="A186" s="14" t="s">
        <v>51</v>
      </c>
      <c r="B186" s="37">
        <v>317.39999999999998</v>
      </c>
      <c r="C186" s="40">
        <v>271.39999999999998</v>
      </c>
    </row>
    <row r="187" spans="1:3" x14ac:dyDescent="0.25">
      <c r="A187" s="34" t="s">
        <v>170</v>
      </c>
      <c r="B187" s="37">
        <v>55</v>
      </c>
      <c r="C187" s="40"/>
    </row>
    <row r="188" spans="1:3" ht="18" customHeight="1" x14ac:dyDescent="0.25">
      <c r="A188" s="34" t="s">
        <v>166</v>
      </c>
      <c r="B188" s="37">
        <v>264.2</v>
      </c>
      <c r="C188" s="40">
        <v>254.8</v>
      </c>
    </row>
    <row r="189" spans="1:3" ht="18" customHeight="1" x14ac:dyDescent="0.25">
      <c r="A189" s="29" t="s">
        <v>164</v>
      </c>
      <c r="B189" s="37">
        <v>4.4000000000000004</v>
      </c>
      <c r="C189" s="41">
        <v>4.4000000000000004</v>
      </c>
    </row>
    <row r="190" spans="1:3" ht="15.6" x14ac:dyDescent="0.3">
      <c r="A190" s="38" t="s">
        <v>103</v>
      </c>
      <c r="B190" s="39">
        <f>B191+B192+B193+B194</f>
        <v>625.70000000000005</v>
      </c>
      <c r="C190" s="39">
        <f>C191+C192+C193+C194</f>
        <v>528.09999999999991</v>
      </c>
    </row>
    <row r="191" spans="1:3" x14ac:dyDescent="0.25">
      <c r="A191" s="14" t="s">
        <v>51</v>
      </c>
      <c r="B191" s="37">
        <v>311.10000000000002</v>
      </c>
      <c r="C191" s="40">
        <v>273.39999999999998</v>
      </c>
    </row>
    <row r="192" spans="1:3" x14ac:dyDescent="0.25">
      <c r="A192" s="34" t="s">
        <v>170</v>
      </c>
      <c r="B192" s="37">
        <v>46.8</v>
      </c>
      <c r="C192" s="40"/>
    </row>
    <row r="193" spans="1:3" ht="17.399999999999999" customHeight="1" x14ac:dyDescent="0.25">
      <c r="A193" s="34" t="s">
        <v>166</v>
      </c>
      <c r="B193" s="37">
        <v>257.2</v>
      </c>
      <c r="C193" s="40">
        <v>247.7</v>
      </c>
    </row>
    <row r="194" spans="1:3" ht="17.399999999999999" customHeight="1" x14ac:dyDescent="0.25">
      <c r="A194" s="29" t="s">
        <v>164</v>
      </c>
      <c r="B194" s="61">
        <v>10.6</v>
      </c>
      <c r="C194" s="62">
        <v>7</v>
      </c>
    </row>
    <row r="195" spans="1:3" ht="18.600000000000001" customHeight="1" x14ac:dyDescent="0.3">
      <c r="A195" s="42" t="s">
        <v>104</v>
      </c>
      <c r="B195" s="43">
        <f>B196+B197+B198+B199</f>
        <v>1067.8</v>
      </c>
      <c r="C195" s="43">
        <f>C196+C197+C198+C199</f>
        <v>895</v>
      </c>
    </row>
    <row r="196" spans="1:3" x14ac:dyDescent="0.25">
      <c r="A196" s="14" t="s">
        <v>51</v>
      </c>
      <c r="B196" s="37">
        <v>552.79999999999995</v>
      </c>
      <c r="C196" s="40">
        <v>490.3</v>
      </c>
    </row>
    <row r="197" spans="1:3" x14ac:dyDescent="0.25">
      <c r="A197" s="34" t="s">
        <v>170</v>
      </c>
      <c r="B197" s="37">
        <v>91.5</v>
      </c>
      <c r="C197" s="40"/>
    </row>
    <row r="198" spans="1:3" ht="18.600000000000001" customHeight="1" x14ac:dyDescent="0.25">
      <c r="A198" s="34" t="s">
        <v>166</v>
      </c>
      <c r="B198" s="37">
        <v>420</v>
      </c>
      <c r="C198" s="40">
        <v>403</v>
      </c>
    </row>
    <row r="199" spans="1:3" ht="18.600000000000001" customHeight="1" x14ac:dyDescent="0.25">
      <c r="A199" s="34" t="s">
        <v>164</v>
      </c>
      <c r="B199" s="37">
        <v>3.5</v>
      </c>
      <c r="C199" s="41">
        <v>1.7</v>
      </c>
    </row>
    <row r="200" spans="1:3" ht="15.6" x14ac:dyDescent="0.3">
      <c r="A200" s="38" t="s">
        <v>105</v>
      </c>
      <c r="B200" s="39">
        <f>B201+B202+B203+B204</f>
        <v>606.29999999999995</v>
      </c>
      <c r="C200" s="39">
        <f>C201+C202+C203+C204</f>
        <v>508.70000000000005</v>
      </c>
    </row>
    <row r="201" spans="1:3" x14ac:dyDescent="0.25">
      <c r="A201" s="14" t="s">
        <v>51</v>
      </c>
      <c r="B201" s="37">
        <v>364.2</v>
      </c>
      <c r="C201" s="40">
        <v>325</v>
      </c>
    </row>
    <row r="202" spans="1:3" x14ac:dyDescent="0.25">
      <c r="A202" s="34" t="s">
        <v>170</v>
      </c>
      <c r="B202" s="37">
        <v>40</v>
      </c>
      <c r="C202" s="40"/>
    </row>
    <row r="203" spans="1:3" x14ac:dyDescent="0.25">
      <c r="A203" s="34" t="s">
        <v>166</v>
      </c>
      <c r="B203" s="37">
        <v>188.2</v>
      </c>
      <c r="C203" s="40">
        <v>172.6</v>
      </c>
    </row>
    <row r="204" spans="1:3" x14ac:dyDescent="0.25">
      <c r="A204" s="29" t="s">
        <v>164</v>
      </c>
      <c r="B204" s="61">
        <v>13.9</v>
      </c>
      <c r="C204" s="62">
        <v>11.1</v>
      </c>
    </row>
    <row r="205" spans="1:3" ht="19.95" customHeight="1" x14ac:dyDescent="0.3">
      <c r="A205" s="42" t="s">
        <v>106</v>
      </c>
      <c r="B205" s="43">
        <f>B206+B207+B208+B209</f>
        <v>772.5</v>
      </c>
      <c r="C205" s="43">
        <f>C206+C207+C208+C209</f>
        <v>646.30000000000007</v>
      </c>
    </row>
    <row r="206" spans="1:3" x14ac:dyDescent="0.25">
      <c r="A206" s="14" t="s">
        <v>51</v>
      </c>
      <c r="B206" s="37">
        <v>409.3</v>
      </c>
      <c r="C206" s="40">
        <v>362</v>
      </c>
    </row>
    <row r="207" spans="1:3" x14ac:dyDescent="0.25">
      <c r="A207" s="34" t="s">
        <v>170</v>
      </c>
      <c r="B207" s="37">
        <v>67</v>
      </c>
      <c r="C207" s="40"/>
    </row>
    <row r="208" spans="1:3" ht="16.2" customHeight="1" x14ac:dyDescent="0.25">
      <c r="A208" s="34" t="s">
        <v>166</v>
      </c>
      <c r="B208" s="37">
        <v>288</v>
      </c>
      <c r="C208" s="40">
        <v>277.90000000000003</v>
      </c>
    </row>
    <row r="209" spans="1:3" ht="16.2" customHeight="1" x14ac:dyDescent="0.25">
      <c r="A209" s="29" t="s">
        <v>164</v>
      </c>
      <c r="B209" s="37">
        <v>8.1999999999999993</v>
      </c>
      <c r="C209" s="41">
        <v>6.4</v>
      </c>
    </row>
    <row r="210" spans="1:3" ht="19.2" customHeight="1" x14ac:dyDescent="0.3">
      <c r="A210" s="38" t="s">
        <v>107</v>
      </c>
      <c r="B210" s="39">
        <f>B211+B212+B213+B214</f>
        <v>1112.7</v>
      </c>
      <c r="C210" s="39">
        <f>C211+C212+C213+C214</f>
        <v>969.6</v>
      </c>
    </row>
    <row r="211" spans="1:3" x14ac:dyDescent="0.25">
      <c r="A211" s="14" t="s">
        <v>51</v>
      </c>
      <c r="B211" s="37">
        <v>657.9</v>
      </c>
      <c r="C211" s="40">
        <v>573.5</v>
      </c>
    </row>
    <row r="212" spans="1:3" x14ac:dyDescent="0.25">
      <c r="A212" s="34" t="s">
        <v>170</v>
      </c>
      <c r="B212" s="37">
        <v>45</v>
      </c>
      <c r="C212" s="40"/>
    </row>
    <row r="213" spans="1:3" ht="17.399999999999999" customHeight="1" x14ac:dyDescent="0.25">
      <c r="A213" s="34" t="s">
        <v>166</v>
      </c>
      <c r="B213" s="37">
        <v>402.09999999999997</v>
      </c>
      <c r="C213" s="40">
        <v>390.2</v>
      </c>
    </row>
    <row r="214" spans="1:3" ht="17.399999999999999" customHeight="1" x14ac:dyDescent="0.25">
      <c r="A214" s="34" t="s">
        <v>164</v>
      </c>
      <c r="B214" s="37">
        <v>7.7</v>
      </c>
      <c r="C214" s="41">
        <v>5.9</v>
      </c>
    </row>
    <row r="215" spans="1:3" ht="15.6" x14ac:dyDescent="0.3">
      <c r="A215" s="38" t="s">
        <v>108</v>
      </c>
      <c r="B215" s="39">
        <f>B216+B217+B218+B219</f>
        <v>1041.5999999999999</v>
      </c>
      <c r="C215" s="39">
        <f>C216+C217+C218+C219</f>
        <v>870.30000000000007</v>
      </c>
    </row>
    <row r="216" spans="1:3" x14ac:dyDescent="0.25">
      <c r="A216" s="14" t="s">
        <v>51</v>
      </c>
      <c r="B216" s="37">
        <v>497.8</v>
      </c>
      <c r="C216" s="40">
        <v>434</v>
      </c>
    </row>
    <row r="217" spans="1:3" x14ac:dyDescent="0.25">
      <c r="A217" s="34" t="s">
        <v>170</v>
      </c>
      <c r="B217" s="37">
        <v>90</v>
      </c>
      <c r="C217" s="40"/>
    </row>
    <row r="218" spans="1:3" ht="17.399999999999999" customHeight="1" x14ac:dyDescent="0.25">
      <c r="A218" s="34" t="s">
        <v>166</v>
      </c>
      <c r="B218" s="37">
        <v>450.7</v>
      </c>
      <c r="C218" s="40">
        <v>433.2</v>
      </c>
    </row>
    <row r="219" spans="1:3" ht="17.399999999999999" customHeight="1" x14ac:dyDescent="0.25">
      <c r="A219" s="29" t="s">
        <v>164</v>
      </c>
      <c r="B219" s="61">
        <v>3.1</v>
      </c>
      <c r="C219" s="62">
        <v>3.1</v>
      </c>
    </row>
    <row r="220" spans="1:3" ht="19.2" customHeight="1" x14ac:dyDescent="0.3">
      <c r="A220" s="42" t="s">
        <v>109</v>
      </c>
      <c r="B220" s="43">
        <f>B221+B222+B223+B224</f>
        <v>837.2</v>
      </c>
      <c r="C220" s="43">
        <f>C221+C222+C223+C224</f>
        <v>702.40000000000009</v>
      </c>
    </row>
    <row r="221" spans="1:3" x14ac:dyDescent="0.25">
      <c r="A221" s="14" t="s">
        <v>51</v>
      </c>
      <c r="B221" s="37">
        <v>483.6</v>
      </c>
      <c r="C221" s="40">
        <v>426</v>
      </c>
    </row>
    <row r="222" spans="1:3" x14ac:dyDescent="0.25">
      <c r="A222" s="34" t="s">
        <v>170</v>
      </c>
      <c r="B222" s="37">
        <v>66.2</v>
      </c>
      <c r="C222" s="40"/>
    </row>
    <row r="223" spans="1:3" ht="18" customHeight="1" x14ac:dyDescent="0.25">
      <c r="A223" s="34" t="s">
        <v>166</v>
      </c>
      <c r="B223" s="37">
        <v>284.89999999999998</v>
      </c>
      <c r="C223" s="40">
        <v>273.90000000000003</v>
      </c>
    </row>
    <row r="224" spans="1:3" ht="18" customHeight="1" x14ac:dyDescent="0.25">
      <c r="A224" s="29" t="s">
        <v>164</v>
      </c>
      <c r="B224" s="37">
        <v>2.5</v>
      </c>
      <c r="C224" s="41">
        <v>2.5</v>
      </c>
    </row>
    <row r="225" spans="1:3" ht="20.399999999999999" customHeight="1" x14ac:dyDescent="0.3">
      <c r="A225" s="38" t="s">
        <v>110</v>
      </c>
      <c r="B225" s="39">
        <f>B226+B227+B228+B229</f>
        <v>942.4</v>
      </c>
      <c r="C225" s="39">
        <f>C226+C227+C228+C229</f>
        <v>778.5</v>
      </c>
    </row>
    <row r="226" spans="1:3" x14ac:dyDescent="0.25">
      <c r="A226" s="14" t="s">
        <v>51</v>
      </c>
      <c r="B226" s="37">
        <v>494.4</v>
      </c>
      <c r="C226" s="40">
        <v>430.5</v>
      </c>
    </row>
    <row r="227" spans="1:3" x14ac:dyDescent="0.25">
      <c r="A227" s="34" t="s">
        <v>170</v>
      </c>
      <c r="B227" s="37">
        <v>73</v>
      </c>
      <c r="C227" s="40"/>
    </row>
    <row r="228" spans="1:3" ht="14.4" customHeight="1" x14ac:dyDescent="0.25">
      <c r="A228" s="34" t="s">
        <v>166</v>
      </c>
      <c r="B228" s="37">
        <v>359.9</v>
      </c>
      <c r="C228" s="40">
        <v>340.9</v>
      </c>
    </row>
    <row r="229" spans="1:3" ht="14.4" customHeight="1" x14ac:dyDescent="0.25">
      <c r="A229" s="29" t="s">
        <v>164</v>
      </c>
      <c r="B229" s="61">
        <v>15.1</v>
      </c>
      <c r="C229" s="62">
        <v>7.1</v>
      </c>
    </row>
    <row r="230" spans="1:3" ht="19.2" customHeight="1" x14ac:dyDescent="0.3">
      <c r="A230" s="42" t="s">
        <v>111</v>
      </c>
      <c r="B230" s="43">
        <f>B231+B232+B233+B234</f>
        <v>946.80000000000007</v>
      </c>
      <c r="C230" s="43">
        <f>C231+C232+C233+C234</f>
        <v>779.60000000000014</v>
      </c>
    </row>
    <row r="231" spans="1:3" x14ac:dyDescent="0.25">
      <c r="A231" s="14" t="s">
        <v>63</v>
      </c>
      <c r="B231" s="37">
        <v>566.70000000000005</v>
      </c>
      <c r="C231" s="40">
        <v>506.1</v>
      </c>
    </row>
    <row r="232" spans="1:3" x14ac:dyDescent="0.25">
      <c r="A232" s="34" t="s">
        <v>170</v>
      </c>
      <c r="B232" s="37">
        <v>75.7</v>
      </c>
      <c r="C232" s="40"/>
    </row>
    <row r="233" spans="1:3" ht="16.2" customHeight="1" x14ac:dyDescent="0.25">
      <c r="A233" s="34" t="s">
        <v>166</v>
      </c>
      <c r="B233" s="37">
        <v>291.89999999999998</v>
      </c>
      <c r="C233" s="40">
        <v>268.3</v>
      </c>
    </row>
    <row r="234" spans="1:3" ht="16.2" customHeight="1" x14ac:dyDescent="0.25">
      <c r="A234" s="34" t="s">
        <v>164</v>
      </c>
      <c r="B234" s="37">
        <v>12.5</v>
      </c>
      <c r="C234" s="41">
        <v>5.2</v>
      </c>
    </row>
    <row r="235" spans="1:3" ht="19.95" customHeight="1" x14ac:dyDescent="0.3">
      <c r="A235" s="38" t="s">
        <v>112</v>
      </c>
      <c r="B235" s="39">
        <f>B236+B237+B238+B239</f>
        <v>860.90000000000009</v>
      </c>
      <c r="C235" s="39">
        <f>C236+C237+C238+C239</f>
        <v>713.2</v>
      </c>
    </row>
    <row r="236" spans="1:3" x14ac:dyDescent="0.25">
      <c r="A236" s="14" t="s">
        <v>63</v>
      </c>
      <c r="B236" s="37">
        <v>462.3</v>
      </c>
      <c r="C236" s="40">
        <v>397.3</v>
      </c>
    </row>
    <row r="237" spans="1:3" x14ac:dyDescent="0.25">
      <c r="A237" s="34" t="s">
        <v>170</v>
      </c>
      <c r="B237" s="37">
        <v>64.400000000000006</v>
      </c>
      <c r="C237" s="40"/>
    </row>
    <row r="238" spans="1:3" ht="15.6" customHeight="1" x14ac:dyDescent="0.25">
      <c r="A238" s="34" t="s">
        <v>166</v>
      </c>
      <c r="B238" s="37">
        <v>316.10000000000002</v>
      </c>
      <c r="C238" s="40">
        <v>303.2</v>
      </c>
    </row>
    <row r="239" spans="1:3" ht="15.6" customHeight="1" x14ac:dyDescent="0.25">
      <c r="A239" s="29" t="s">
        <v>164</v>
      </c>
      <c r="B239" s="61">
        <v>18.100000000000001</v>
      </c>
      <c r="C239" s="62">
        <v>12.7</v>
      </c>
    </row>
    <row r="240" spans="1:3" ht="18" customHeight="1" x14ac:dyDescent="0.3">
      <c r="A240" s="42" t="s">
        <v>113</v>
      </c>
      <c r="B240" s="43">
        <f>B241+B242+B243+B244</f>
        <v>1162.7</v>
      </c>
      <c r="C240" s="43">
        <f>C241+C242+C243+C244</f>
        <v>999.1</v>
      </c>
    </row>
    <row r="241" spans="1:3" x14ac:dyDescent="0.25">
      <c r="A241" s="14" t="s">
        <v>63</v>
      </c>
      <c r="B241" s="37">
        <v>692.4</v>
      </c>
      <c r="C241" s="40">
        <v>624</v>
      </c>
    </row>
    <row r="242" spans="1:3" x14ac:dyDescent="0.25">
      <c r="A242" s="34" t="s">
        <v>170</v>
      </c>
      <c r="B242" s="37">
        <v>77</v>
      </c>
      <c r="C242" s="40"/>
    </row>
    <row r="243" spans="1:3" ht="17.399999999999999" customHeight="1" x14ac:dyDescent="0.25">
      <c r="A243" s="34" t="s">
        <v>166</v>
      </c>
      <c r="B243" s="37">
        <v>387.9</v>
      </c>
      <c r="C243" s="40">
        <v>371.5</v>
      </c>
    </row>
    <row r="244" spans="1:3" ht="17.399999999999999" customHeight="1" x14ac:dyDescent="0.25">
      <c r="A244" s="34" t="s">
        <v>164</v>
      </c>
      <c r="B244" s="37">
        <v>5.4</v>
      </c>
      <c r="C244" s="41">
        <v>3.6</v>
      </c>
    </row>
    <row r="245" spans="1:3" ht="18" customHeight="1" x14ac:dyDescent="0.3">
      <c r="A245" s="38" t="s">
        <v>114</v>
      </c>
      <c r="B245" s="39">
        <f>B246+B247+B248+B249</f>
        <v>964.99999999999989</v>
      </c>
      <c r="C245" s="39">
        <f>C246+C247+C248+C249</f>
        <v>814.19999999999993</v>
      </c>
    </row>
    <row r="246" spans="1:3" x14ac:dyDescent="0.25">
      <c r="A246" s="14" t="s">
        <v>63</v>
      </c>
      <c r="B246" s="37">
        <v>492</v>
      </c>
      <c r="C246" s="40">
        <v>432.7</v>
      </c>
    </row>
    <row r="247" spans="1:3" x14ac:dyDescent="0.25">
      <c r="A247" s="34" t="s">
        <v>170</v>
      </c>
      <c r="B247" s="37">
        <v>77</v>
      </c>
      <c r="C247" s="40"/>
    </row>
    <row r="248" spans="1:3" ht="15" customHeight="1" x14ac:dyDescent="0.25">
      <c r="A248" s="34" t="s">
        <v>166</v>
      </c>
      <c r="B248" s="37">
        <v>393.59999999999997</v>
      </c>
      <c r="C248" s="40">
        <v>379.1</v>
      </c>
    </row>
    <row r="249" spans="1:3" ht="15" customHeight="1" x14ac:dyDescent="0.25">
      <c r="A249" s="29" t="s">
        <v>164</v>
      </c>
      <c r="B249" s="61">
        <v>2.4</v>
      </c>
      <c r="C249" s="62">
        <v>2.4</v>
      </c>
    </row>
    <row r="250" spans="1:3" ht="16.95" customHeight="1" x14ac:dyDescent="0.3">
      <c r="A250" s="42" t="s">
        <v>115</v>
      </c>
      <c r="B250" s="43">
        <f>B251+B252+B253+B254</f>
        <v>1015.6999999999999</v>
      </c>
      <c r="C250" s="43">
        <f>C251+C252+C253+C254</f>
        <v>833.69999999999993</v>
      </c>
    </row>
    <row r="251" spans="1:3" x14ac:dyDescent="0.25">
      <c r="A251" s="14" t="s">
        <v>63</v>
      </c>
      <c r="B251" s="37">
        <v>491.9</v>
      </c>
      <c r="C251" s="40">
        <v>429.2</v>
      </c>
    </row>
    <row r="252" spans="1:3" x14ac:dyDescent="0.25">
      <c r="A252" s="34" t="s">
        <v>170</v>
      </c>
      <c r="B252" s="37">
        <v>95.7</v>
      </c>
      <c r="C252" s="40"/>
    </row>
    <row r="253" spans="1:3" ht="15.6" customHeight="1" x14ac:dyDescent="0.25">
      <c r="A253" s="34" t="s">
        <v>166</v>
      </c>
      <c r="B253" s="37">
        <v>409.7</v>
      </c>
      <c r="C253" s="40">
        <v>393.2</v>
      </c>
    </row>
    <row r="254" spans="1:3" ht="15.6" customHeight="1" x14ac:dyDescent="0.25">
      <c r="A254" s="34" t="s">
        <v>164</v>
      </c>
      <c r="B254" s="37">
        <v>18.399999999999999</v>
      </c>
      <c r="C254" s="41">
        <v>11.3</v>
      </c>
    </row>
    <row r="255" spans="1:3" ht="17.399999999999999" customHeight="1" x14ac:dyDescent="0.3">
      <c r="A255" s="38" t="s">
        <v>116</v>
      </c>
      <c r="B255" s="39">
        <f>B256+B257+B258+B259</f>
        <v>1113.3</v>
      </c>
      <c r="C255" s="39">
        <f>C256+C257+C258+C259</f>
        <v>920.60000000000014</v>
      </c>
    </row>
    <row r="256" spans="1:3" x14ac:dyDescent="0.25">
      <c r="A256" s="14" t="s">
        <v>63</v>
      </c>
      <c r="B256" s="37">
        <v>583.1</v>
      </c>
      <c r="C256" s="40">
        <v>503.1</v>
      </c>
    </row>
    <row r="257" spans="1:3" x14ac:dyDescent="0.25">
      <c r="A257" s="34" t="s">
        <v>170</v>
      </c>
      <c r="B257" s="37">
        <v>91.3</v>
      </c>
      <c r="C257" s="40"/>
    </row>
    <row r="258" spans="1:3" ht="15.6" customHeight="1" x14ac:dyDescent="0.25">
      <c r="A258" s="34" t="s">
        <v>166</v>
      </c>
      <c r="B258" s="37">
        <v>432.7</v>
      </c>
      <c r="C258" s="40">
        <v>411.3</v>
      </c>
    </row>
    <row r="259" spans="1:3" ht="15.6" customHeight="1" x14ac:dyDescent="0.25">
      <c r="A259" s="29" t="s">
        <v>164</v>
      </c>
      <c r="B259" s="61">
        <v>6.2</v>
      </c>
      <c r="C259" s="62">
        <v>6.2</v>
      </c>
    </row>
    <row r="260" spans="1:3" ht="18.600000000000001" customHeight="1" x14ac:dyDescent="0.3">
      <c r="A260" s="42" t="s">
        <v>117</v>
      </c>
      <c r="B260" s="43">
        <f>B261+B262+B263+B264</f>
        <v>926.80000000000007</v>
      </c>
      <c r="C260" s="43">
        <f>C261+C262+C263+C264</f>
        <v>756.80000000000007</v>
      </c>
    </row>
    <row r="261" spans="1:3" x14ac:dyDescent="0.25">
      <c r="A261" s="14" t="s">
        <v>63</v>
      </c>
      <c r="B261" s="37">
        <v>442.6</v>
      </c>
      <c r="C261" s="40">
        <v>375.2</v>
      </c>
    </row>
    <row r="262" spans="1:3" x14ac:dyDescent="0.25">
      <c r="A262" s="34" t="s">
        <v>170</v>
      </c>
      <c r="B262" s="37">
        <v>87.5</v>
      </c>
      <c r="C262" s="40"/>
    </row>
    <row r="263" spans="1:3" ht="16.2" customHeight="1" x14ac:dyDescent="0.25">
      <c r="A263" s="34" t="s">
        <v>166</v>
      </c>
      <c r="B263" s="37">
        <v>394.5</v>
      </c>
      <c r="C263" s="40">
        <v>379.40000000000003</v>
      </c>
    </row>
    <row r="264" spans="1:3" ht="16.2" customHeight="1" x14ac:dyDescent="0.25">
      <c r="A264" s="34" t="s">
        <v>164</v>
      </c>
      <c r="B264" s="37">
        <v>2.2000000000000002</v>
      </c>
      <c r="C264" s="41">
        <v>2.2000000000000002</v>
      </c>
    </row>
    <row r="265" spans="1:3" ht="17.25" customHeight="1" x14ac:dyDescent="0.3">
      <c r="A265" s="38" t="s">
        <v>118</v>
      </c>
      <c r="B265" s="39">
        <f>B266+B267+B268+B269</f>
        <v>809.5</v>
      </c>
      <c r="C265" s="39">
        <f>C266+C267+C268+C269</f>
        <v>672.40000000000009</v>
      </c>
    </row>
    <row r="266" spans="1:3" x14ac:dyDescent="0.25">
      <c r="A266" s="14" t="s">
        <v>63</v>
      </c>
      <c r="B266" s="37">
        <v>394.5</v>
      </c>
      <c r="C266" s="40">
        <v>336.6</v>
      </c>
    </row>
    <row r="267" spans="1:3" x14ac:dyDescent="0.25">
      <c r="A267" s="34" t="s">
        <v>170</v>
      </c>
      <c r="B267" s="37">
        <v>67.2</v>
      </c>
      <c r="C267" s="40"/>
    </row>
    <row r="268" spans="1:3" ht="14.4" customHeight="1" x14ac:dyDescent="0.25">
      <c r="A268" s="34" t="s">
        <v>166</v>
      </c>
      <c r="B268" s="37">
        <v>347.09999999999997</v>
      </c>
      <c r="C268" s="40">
        <v>335.1</v>
      </c>
    </row>
    <row r="269" spans="1:3" ht="14.4" customHeight="1" x14ac:dyDescent="0.25">
      <c r="A269" s="29" t="s">
        <v>164</v>
      </c>
      <c r="B269" s="61">
        <v>0.7</v>
      </c>
      <c r="C269" s="62">
        <v>0.7</v>
      </c>
    </row>
    <row r="270" spans="1:3" ht="17.25" customHeight="1" x14ac:dyDescent="0.3">
      <c r="A270" s="42" t="s">
        <v>119</v>
      </c>
      <c r="B270" s="43">
        <f>B271+B272+B273+B274</f>
        <v>833.2</v>
      </c>
      <c r="C270" s="43">
        <f>C271+C272+C273+C274</f>
        <v>675</v>
      </c>
    </row>
    <row r="271" spans="1:3" x14ac:dyDescent="0.25">
      <c r="A271" s="14" t="s">
        <v>63</v>
      </c>
      <c r="B271" s="37">
        <v>458.1</v>
      </c>
      <c r="C271" s="40">
        <v>396.2</v>
      </c>
    </row>
    <row r="272" spans="1:3" x14ac:dyDescent="0.25">
      <c r="A272" s="34" t="s">
        <v>170</v>
      </c>
      <c r="B272" s="37">
        <v>78</v>
      </c>
      <c r="C272" s="40"/>
    </row>
    <row r="273" spans="1:3" ht="15" customHeight="1" x14ac:dyDescent="0.25">
      <c r="A273" s="34" t="s">
        <v>166</v>
      </c>
      <c r="B273" s="37">
        <v>289.8</v>
      </c>
      <c r="C273" s="40">
        <v>271.5</v>
      </c>
    </row>
    <row r="274" spans="1:3" ht="15" customHeight="1" x14ac:dyDescent="0.25">
      <c r="A274" s="34" t="s">
        <v>164</v>
      </c>
      <c r="B274" s="37">
        <v>7.3</v>
      </c>
      <c r="C274" s="41">
        <v>7.3</v>
      </c>
    </row>
    <row r="275" spans="1:3" ht="18" customHeight="1" x14ac:dyDescent="0.3">
      <c r="A275" s="38" t="s">
        <v>120</v>
      </c>
      <c r="B275" s="39">
        <f>B276+B277+B278+B279</f>
        <v>1008.1999999999998</v>
      </c>
      <c r="C275" s="39">
        <f>C276+C277+C278+C279</f>
        <v>825.8</v>
      </c>
    </row>
    <row r="276" spans="1:3" x14ac:dyDescent="0.25">
      <c r="A276" s="14" t="s">
        <v>51</v>
      </c>
      <c r="B276" s="37">
        <v>548.29999999999995</v>
      </c>
      <c r="C276" s="40">
        <v>476.6</v>
      </c>
    </row>
    <row r="277" spans="1:3" x14ac:dyDescent="0.25">
      <c r="A277" s="34" t="s">
        <v>170</v>
      </c>
      <c r="B277" s="37">
        <v>95.5</v>
      </c>
      <c r="C277" s="40"/>
    </row>
    <row r="278" spans="1:3" x14ac:dyDescent="0.25">
      <c r="A278" s="34" t="s">
        <v>166</v>
      </c>
      <c r="B278" s="37">
        <v>361.09999999999997</v>
      </c>
      <c r="C278" s="40">
        <v>345.9</v>
      </c>
    </row>
    <row r="279" spans="1:3" x14ac:dyDescent="0.25">
      <c r="A279" s="29" t="s">
        <v>164</v>
      </c>
      <c r="B279" s="61">
        <v>3.3</v>
      </c>
      <c r="C279" s="62">
        <v>3.3</v>
      </c>
    </row>
    <row r="280" spans="1:3" ht="15.6" x14ac:dyDescent="0.3">
      <c r="A280" s="42" t="s">
        <v>121</v>
      </c>
      <c r="B280" s="43">
        <f>B281+B282+B283+B284</f>
        <v>906.89999999999986</v>
      </c>
      <c r="C280" s="43">
        <f>C281+C282+C283+C284</f>
        <v>778.39999999999986</v>
      </c>
    </row>
    <row r="281" spans="1:3" x14ac:dyDescent="0.25">
      <c r="A281" s="14" t="s">
        <v>51</v>
      </c>
      <c r="B281" s="37">
        <v>551.29999999999995</v>
      </c>
      <c r="C281" s="40">
        <v>496.4</v>
      </c>
    </row>
    <row r="282" spans="1:3" x14ac:dyDescent="0.25">
      <c r="A282" s="34" t="s">
        <v>170</v>
      </c>
      <c r="B282" s="37">
        <v>63.5</v>
      </c>
      <c r="C282" s="40"/>
    </row>
    <row r="283" spans="1:3" x14ac:dyDescent="0.25">
      <c r="A283" s="34" t="s">
        <v>166</v>
      </c>
      <c r="B283" s="37">
        <v>289.3</v>
      </c>
      <c r="C283" s="40">
        <v>279.2</v>
      </c>
    </row>
    <row r="284" spans="1:3" x14ac:dyDescent="0.25">
      <c r="A284" s="29" t="s">
        <v>164</v>
      </c>
      <c r="B284" s="37">
        <v>2.8</v>
      </c>
      <c r="C284" s="41">
        <v>2.8</v>
      </c>
    </row>
    <row r="285" spans="1:3" ht="15.6" x14ac:dyDescent="0.3">
      <c r="A285" s="38" t="s">
        <v>122</v>
      </c>
      <c r="B285" s="39">
        <f>B286+B287+B288</f>
        <v>1933.8000000000002</v>
      </c>
      <c r="C285" s="39">
        <f>C286+C287+C288</f>
        <v>1741.3</v>
      </c>
    </row>
    <row r="286" spans="1:3" x14ac:dyDescent="0.25">
      <c r="A286" s="14" t="s">
        <v>51</v>
      </c>
      <c r="B286" s="37">
        <v>326.3</v>
      </c>
      <c r="C286" s="40">
        <v>221.6</v>
      </c>
    </row>
    <row r="287" spans="1:3" x14ac:dyDescent="0.25">
      <c r="A287" s="34" t="s">
        <v>170</v>
      </c>
      <c r="B287" s="37">
        <v>4.8</v>
      </c>
      <c r="C287" s="40"/>
    </row>
    <row r="288" spans="1:3" ht="16.95" customHeight="1" x14ac:dyDescent="0.25">
      <c r="A288" s="34" t="s">
        <v>166</v>
      </c>
      <c r="B288" s="37">
        <v>1602.7</v>
      </c>
      <c r="C288" s="40">
        <v>1519.7</v>
      </c>
    </row>
    <row r="289" spans="1:3" ht="19.2" customHeight="1" x14ac:dyDescent="0.3">
      <c r="A289" s="38" t="s">
        <v>123</v>
      </c>
      <c r="B289" s="39">
        <f>B290+B291+B292+B293</f>
        <v>2165.5</v>
      </c>
      <c r="C289" s="39">
        <f>C290+C291+C292+C293</f>
        <v>1880.8999999999999</v>
      </c>
    </row>
    <row r="290" spans="1:3" x14ac:dyDescent="0.25">
      <c r="A290" s="14" t="s">
        <v>51</v>
      </c>
      <c r="B290" s="37">
        <v>417</v>
      </c>
      <c r="C290" s="40">
        <v>263.8</v>
      </c>
    </row>
    <row r="291" spans="1:3" x14ac:dyDescent="0.25">
      <c r="A291" s="34" t="s">
        <v>170</v>
      </c>
      <c r="B291" s="37">
        <v>13</v>
      </c>
      <c r="C291" s="40">
        <v>5</v>
      </c>
    </row>
    <row r="292" spans="1:3" ht="16.2" customHeight="1" x14ac:dyDescent="0.25">
      <c r="A292" s="34" t="s">
        <v>166</v>
      </c>
      <c r="B292" s="37">
        <v>1726.7</v>
      </c>
      <c r="C292" s="40">
        <v>1607.8</v>
      </c>
    </row>
    <row r="293" spans="1:3" ht="16.2" customHeight="1" x14ac:dyDescent="0.25">
      <c r="A293" s="29" t="s">
        <v>164</v>
      </c>
      <c r="B293" s="37">
        <v>8.8000000000000007</v>
      </c>
      <c r="C293" s="41">
        <v>4.3</v>
      </c>
    </row>
    <row r="294" spans="1:3" ht="16.2" customHeight="1" x14ac:dyDescent="0.3">
      <c r="A294" s="38" t="s">
        <v>124</v>
      </c>
      <c r="B294" s="39">
        <f>B295+B296+B297+B298</f>
        <v>1885.4</v>
      </c>
      <c r="C294" s="39">
        <f>C295+C296+C297+C298</f>
        <v>1698.9</v>
      </c>
    </row>
    <row r="295" spans="1:3" x14ac:dyDescent="0.25">
      <c r="A295" s="14" t="s">
        <v>51</v>
      </c>
      <c r="B295" s="37">
        <v>313.60000000000002</v>
      </c>
      <c r="C295" s="40">
        <v>216.8</v>
      </c>
    </row>
    <row r="296" spans="1:3" x14ac:dyDescent="0.25">
      <c r="A296" s="34" t="s">
        <v>170</v>
      </c>
      <c r="B296" s="37">
        <v>6</v>
      </c>
      <c r="C296" s="40"/>
    </row>
    <row r="297" spans="1:3" x14ac:dyDescent="0.25">
      <c r="A297" s="34" t="s">
        <v>166</v>
      </c>
      <c r="B297" s="37">
        <v>1565.8</v>
      </c>
      <c r="C297" s="40">
        <v>1482.1000000000001</v>
      </c>
    </row>
    <row r="298" spans="1:3" x14ac:dyDescent="0.25">
      <c r="A298" s="34" t="s">
        <v>164</v>
      </c>
      <c r="B298" s="37"/>
      <c r="C298" s="41"/>
    </row>
    <row r="299" spans="1:3" ht="15.6" x14ac:dyDescent="0.3">
      <c r="A299" s="38" t="s">
        <v>125</v>
      </c>
      <c r="B299" s="39">
        <f>B300+B301+B302+B303</f>
        <v>2056.9</v>
      </c>
      <c r="C299" s="39">
        <f>C300+C301+C302+C303</f>
        <v>1865.2</v>
      </c>
    </row>
    <row r="300" spans="1:3" x14ac:dyDescent="0.25">
      <c r="A300" s="14" t="s">
        <v>51</v>
      </c>
      <c r="B300" s="37">
        <v>377.6</v>
      </c>
      <c r="C300" s="40">
        <v>267.2</v>
      </c>
    </row>
    <row r="301" spans="1:3" x14ac:dyDescent="0.25">
      <c r="A301" s="34" t="s">
        <v>170</v>
      </c>
      <c r="B301" s="37">
        <v>4.7</v>
      </c>
      <c r="C301" s="40"/>
    </row>
    <row r="302" spans="1:3" ht="16.2" customHeight="1" x14ac:dyDescent="0.25">
      <c r="A302" s="34" t="s">
        <v>166</v>
      </c>
      <c r="B302" s="37">
        <v>1673.6000000000001</v>
      </c>
      <c r="C302" s="40">
        <v>1598</v>
      </c>
    </row>
    <row r="303" spans="1:3" ht="16.2" customHeight="1" x14ac:dyDescent="0.25">
      <c r="A303" s="29" t="s">
        <v>164</v>
      </c>
      <c r="B303" s="61">
        <v>1</v>
      </c>
      <c r="C303" s="62"/>
    </row>
    <row r="304" spans="1:3" ht="18.600000000000001" customHeight="1" x14ac:dyDescent="0.3">
      <c r="A304" s="42" t="s">
        <v>126</v>
      </c>
      <c r="B304" s="43">
        <f>B305+B306+B307+B308</f>
        <v>1884.4</v>
      </c>
      <c r="C304" s="43">
        <f>C305+C306+C307+C308</f>
        <v>1675.3</v>
      </c>
    </row>
    <row r="305" spans="1:3" x14ac:dyDescent="0.25">
      <c r="A305" s="14" t="s">
        <v>51</v>
      </c>
      <c r="B305" s="37">
        <v>406.8</v>
      </c>
      <c r="C305" s="40">
        <v>271.3</v>
      </c>
    </row>
    <row r="306" spans="1:3" x14ac:dyDescent="0.25">
      <c r="A306" s="34" t="s">
        <v>170</v>
      </c>
      <c r="B306" s="37">
        <v>11</v>
      </c>
      <c r="C306" s="40"/>
    </row>
    <row r="307" spans="1:3" ht="15.6" customHeight="1" x14ac:dyDescent="0.25">
      <c r="A307" s="34" t="s">
        <v>166</v>
      </c>
      <c r="B307" s="37">
        <v>1460.4</v>
      </c>
      <c r="C307" s="40">
        <v>1397.8</v>
      </c>
    </row>
    <row r="308" spans="1:3" ht="15.6" customHeight="1" x14ac:dyDescent="0.25">
      <c r="A308" s="29" t="s">
        <v>164</v>
      </c>
      <c r="B308" s="37">
        <v>6.1999999999999993</v>
      </c>
      <c r="C308" s="41">
        <v>6.1999999999999993</v>
      </c>
    </row>
    <row r="309" spans="1:3" ht="19.5" customHeight="1" x14ac:dyDescent="0.3">
      <c r="A309" s="33" t="s">
        <v>127</v>
      </c>
      <c r="B309" s="39">
        <f>B310+B311+B313+B312</f>
        <v>2235.3000000000002</v>
      </c>
      <c r="C309" s="39">
        <f>C310+C311+C313+C312</f>
        <v>1731.3</v>
      </c>
    </row>
    <row r="310" spans="1:3" x14ac:dyDescent="0.25">
      <c r="A310" s="14" t="s">
        <v>51</v>
      </c>
      <c r="B310" s="37">
        <v>37.200000000000003</v>
      </c>
      <c r="C310" s="40"/>
    </row>
    <row r="311" spans="1:3" x14ac:dyDescent="0.25">
      <c r="A311" s="34" t="s">
        <v>170</v>
      </c>
      <c r="B311" s="37">
        <v>25</v>
      </c>
      <c r="C311" s="40"/>
    </row>
    <row r="312" spans="1:3" ht="28.2" customHeight="1" x14ac:dyDescent="0.25">
      <c r="A312" s="14" t="s">
        <v>168</v>
      </c>
      <c r="B312" s="37">
        <v>937.7</v>
      </c>
      <c r="C312" s="40">
        <v>556.29999999999995</v>
      </c>
    </row>
    <row r="313" spans="1:3" x14ac:dyDescent="0.25">
      <c r="A313" s="34" t="s">
        <v>166</v>
      </c>
      <c r="B313" s="37">
        <v>1235.4000000000001</v>
      </c>
      <c r="C313" s="40">
        <v>1175</v>
      </c>
    </row>
    <row r="314" spans="1:3" ht="17.25" customHeight="1" x14ac:dyDescent="0.3">
      <c r="A314" s="38" t="s">
        <v>128</v>
      </c>
      <c r="B314" s="39">
        <f>B315+B316+B317+B318</f>
        <v>2074.8000000000002</v>
      </c>
      <c r="C314" s="39">
        <f>C315+C316+C317+C318</f>
        <v>1852</v>
      </c>
    </row>
    <row r="315" spans="1:3" x14ac:dyDescent="0.25">
      <c r="A315" s="14" t="s">
        <v>51</v>
      </c>
      <c r="B315" s="37">
        <v>432.3</v>
      </c>
      <c r="C315" s="40">
        <v>308.7</v>
      </c>
    </row>
    <row r="316" spans="1:3" x14ac:dyDescent="0.25">
      <c r="A316" s="34" t="s">
        <v>170</v>
      </c>
      <c r="B316" s="37">
        <v>35.799999999999997</v>
      </c>
      <c r="C316" s="40">
        <v>11.6</v>
      </c>
    </row>
    <row r="317" spans="1:3" ht="16.2" customHeight="1" x14ac:dyDescent="0.25">
      <c r="A317" s="34" t="s">
        <v>166</v>
      </c>
      <c r="B317" s="37">
        <v>1605.8</v>
      </c>
      <c r="C317" s="40">
        <v>1531.7</v>
      </c>
    </row>
    <row r="318" spans="1:3" ht="16.2" customHeight="1" x14ac:dyDescent="0.25">
      <c r="A318" s="29" t="s">
        <v>164</v>
      </c>
      <c r="B318" s="37">
        <v>0.9</v>
      </c>
      <c r="C318" s="41"/>
    </row>
    <row r="319" spans="1:3" ht="15.6" x14ac:dyDescent="0.3">
      <c r="A319" s="38" t="s">
        <v>129</v>
      </c>
      <c r="B319" s="39">
        <f>B320+B321+B322+B323</f>
        <v>1375.7</v>
      </c>
      <c r="C319" s="39">
        <f>C320+C321+C322+C323</f>
        <v>1209.3999999999999</v>
      </c>
    </row>
    <row r="320" spans="1:3" x14ac:dyDescent="0.25">
      <c r="A320" s="14" t="s">
        <v>51</v>
      </c>
      <c r="B320" s="37">
        <v>345.1</v>
      </c>
      <c r="C320" s="40">
        <v>267.3</v>
      </c>
    </row>
    <row r="321" spans="1:3" x14ac:dyDescent="0.25">
      <c r="A321" s="34" t="s">
        <v>170</v>
      </c>
      <c r="B321" s="37">
        <v>50.3</v>
      </c>
      <c r="C321" s="40">
        <v>14</v>
      </c>
    </row>
    <row r="322" spans="1:3" ht="17.399999999999999" customHeight="1" x14ac:dyDescent="0.25">
      <c r="A322" s="34" t="s">
        <v>166</v>
      </c>
      <c r="B322" s="37">
        <v>975</v>
      </c>
      <c r="C322" s="40">
        <v>923.79999999999984</v>
      </c>
    </row>
    <row r="323" spans="1:3" ht="17.399999999999999" customHeight="1" x14ac:dyDescent="0.25">
      <c r="A323" s="34" t="s">
        <v>164</v>
      </c>
      <c r="B323" s="37">
        <v>5.3000000000000007</v>
      </c>
      <c r="C323" s="41">
        <v>4.3</v>
      </c>
    </row>
    <row r="324" spans="1:3" ht="18" customHeight="1" x14ac:dyDescent="0.3">
      <c r="A324" s="38" t="s">
        <v>130</v>
      </c>
      <c r="B324" s="39">
        <f>SUM(B325:B329)</f>
        <v>1276.3000000000002</v>
      </c>
      <c r="C324" s="39">
        <f>SUM(C325:C329)</f>
        <v>1125</v>
      </c>
    </row>
    <row r="325" spans="1:3" x14ac:dyDescent="0.25">
      <c r="A325" s="14" t="s">
        <v>51</v>
      </c>
      <c r="B325" s="37">
        <v>327.10000000000002</v>
      </c>
      <c r="C325" s="40">
        <v>245.6</v>
      </c>
    </row>
    <row r="326" spans="1:3" x14ac:dyDescent="0.25">
      <c r="A326" s="34" t="s">
        <v>170</v>
      </c>
      <c r="B326" s="37">
        <v>9.1999999999999993</v>
      </c>
      <c r="C326" s="40"/>
    </row>
    <row r="327" spans="1:3" ht="27.6" customHeight="1" x14ac:dyDescent="0.25">
      <c r="A327" s="14" t="s">
        <v>168</v>
      </c>
      <c r="B327" s="37">
        <v>52.6</v>
      </c>
      <c r="C327" s="40">
        <v>30</v>
      </c>
    </row>
    <row r="328" spans="1:3" x14ac:dyDescent="0.25">
      <c r="A328" s="34" t="s">
        <v>166</v>
      </c>
      <c r="B328" s="37">
        <v>887</v>
      </c>
      <c r="C328" s="40">
        <v>849.40000000000009</v>
      </c>
    </row>
    <row r="329" spans="1:3" x14ac:dyDescent="0.25">
      <c r="A329" s="29" t="s">
        <v>164</v>
      </c>
      <c r="B329" s="61">
        <v>0.4</v>
      </c>
      <c r="C329" s="62"/>
    </row>
    <row r="330" spans="1:3" ht="15.6" x14ac:dyDescent="0.3">
      <c r="A330" s="42" t="s">
        <v>131</v>
      </c>
      <c r="B330" s="43">
        <f>B331+B332+B333+B334</f>
        <v>1982.8000000000002</v>
      </c>
      <c r="C330" s="43">
        <f>C331+C332+C333+C334</f>
        <v>1733.1000000000001</v>
      </c>
    </row>
    <row r="331" spans="1:3" ht="15" customHeight="1" x14ac:dyDescent="0.25">
      <c r="A331" s="14" t="s">
        <v>51</v>
      </c>
      <c r="B331" s="37">
        <v>401.2</v>
      </c>
      <c r="C331" s="40">
        <v>260.20000000000005</v>
      </c>
    </row>
    <row r="332" spans="1:3" ht="15.6" customHeight="1" x14ac:dyDescent="0.25">
      <c r="A332" s="34" t="s">
        <v>170</v>
      </c>
      <c r="B332" s="37">
        <v>17</v>
      </c>
      <c r="C332" s="40">
        <v>11.5</v>
      </c>
    </row>
    <row r="333" spans="1:3" ht="15" customHeight="1" x14ac:dyDescent="0.25">
      <c r="A333" s="34" t="s">
        <v>166</v>
      </c>
      <c r="B333" s="37">
        <v>1563.7</v>
      </c>
      <c r="C333" s="40">
        <v>1461.4</v>
      </c>
    </row>
    <row r="334" spans="1:3" ht="15" customHeight="1" x14ac:dyDescent="0.25">
      <c r="A334" s="34" t="s">
        <v>164</v>
      </c>
      <c r="B334" s="37">
        <v>0.9</v>
      </c>
      <c r="C334" s="41"/>
    </row>
    <row r="335" spans="1:3" ht="18.600000000000001" customHeight="1" x14ac:dyDescent="0.3">
      <c r="A335" s="38" t="s">
        <v>132</v>
      </c>
      <c r="B335" s="39">
        <f>B336+B337+B339+B338+B340</f>
        <v>2746.6</v>
      </c>
      <c r="C335" s="39">
        <f>C336+C337+C339+C338+C340</f>
        <v>2395</v>
      </c>
    </row>
    <row r="336" spans="1:3" x14ac:dyDescent="0.25">
      <c r="A336" s="14" t="s">
        <v>51</v>
      </c>
      <c r="B336" s="37">
        <v>323.3</v>
      </c>
      <c r="C336" s="40">
        <v>256.3</v>
      </c>
    </row>
    <row r="337" spans="1:3" x14ac:dyDescent="0.25">
      <c r="A337" s="34" t="s">
        <v>170</v>
      </c>
      <c r="B337" s="37">
        <v>32.299999999999997</v>
      </c>
      <c r="C337" s="40">
        <v>17</v>
      </c>
    </row>
    <row r="338" spans="1:3" ht="26.4" customHeight="1" x14ac:dyDescent="0.25">
      <c r="A338" s="14" t="s">
        <v>168</v>
      </c>
      <c r="B338" s="37">
        <v>318.89999999999998</v>
      </c>
      <c r="C338" s="41">
        <v>185.1</v>
      </c>
    </row>
    <row r="339" spans="1:3" x14ac:dyDescent="0.25">
      <c r="A339" s="34" t="s">
        <v>166</v>
      </c>
      <c r="B339" s="37">
        <v>2067.9</v>
      </c>
      <c r="C339" s="40">
        <v>1936.6000000000001</v>
      </c>
    </row>
    <row r="340" spans="1:3" x14ac:dyDescent="0.25">
      <c r="A340" s="29" t="s">
        <v>164</v>
      </c>
      <c r="B340" s="61">
        <v>4.2</v>
      </c>
      <c r="C340" s="62"/>
    </row>
    <row r="341" spans="1:3" ht="15.6" x14ac:dyDescent="0.3">
      <c r="A341" s="42" t="s">
        <v>133</v>
      </c>
      <c r="B341" s="43">
        <f>B342+B343+B344+B345</f>
        <v>2538.8000000000002</v>
      </c>
      <c r="C341" s="43">
        <f>C342+C343+C344+C345</f>
        <v>2061</v>
      </c>
    </row>
    <row r="342" spans="1:3" x14ac:dyDescent="0.25">
      <c r="A342" s="14" t="s">
        <v>51</v>
      </c>
      <c r="B342" s="37">
        <v>933</v>
      </c>
      <c r="C342" s="40">
        <v>641.20000000000005</v>
      </c>
    </row>
    <row r="343" spans="1:3" x14ac:dyDescent="0.25">
      <c r="A343" s="34" t="s">
        <v>170</v>
      </c>
      <c r="B343" s="37">
        <v>84.699999999999989</v>
      </c>
      <c r="C343" s="40">
        <v>33.700000000000003</v>
      </c>
    </row>
    <row r="344" spans="1:3" ht="17.399999999999999" customHeight="1" x14ac:dyDescent="0.25">
      <c r="A344" s="34" t="s">
        <v>166</v>
      </c>
      <c r="B344" s="37">
        <v>1453.1000000000001</v>
      </c>
      <c r="C344" s="40">
        <v>1386.1000000000001</v>
      </c>
    </row>
    <row r="345" spans="1:3" ht="17.399999999999999" customHeight="1" x14ac:dyDescent="0.25">
      <c r="A345" s="29" t="s">
        <v>164</v>
      </c>
      <c r="B345" s="37">
        <v>68</v>
      </c>
      <c r="C345" s="41"/>
    </row>
    <row r="346" spans="1:3" ht="19.95" customHeight="1" x14ac:dyDescent="0.3">
      <c r="A346" s="38" t="s">
        <v>134</v>
      </c>
      <c r="B346" s="39">
        <f>B347+B348+B349+B350</f>
        <v>2155.7000000000003</v>
      </c>
      <c r="C346" s="39">
        <f>C347+C348+C349+C350</f>
        <v>1968.2</v>
      </c>
    </row>
    <row r="347" spans="1:3" x14ac:dyDescent="0.25">
      <c r="A347" s="14" t="s">
        <v>51</v>
      </c>
      <c r="B347" s="37">
        <v>471.6</v>
      </c>
      <c r="C347" s="40">
        <v>369.3</v>
      </c>
    </row>
    <row r="348" spans="1:3" x14ac:dyDescent="0.25">
      <c r="A348" s="34" t="s">
        <v>170</v>
      </c>
      <c r="B348" s="37">
        <v>18.399999999999999</v>
      </c>
      <c r="C348" s="40">
        <v>11.5</v>
      </c>
    </row>
    <row r="349" spans="1:3" ht="18.600000000000001" customHeight="1" x14ac:dyDescent="0.25">
      <c r="A349" s="34" t="s">
        <v>166</v>
      </c>
      <c r="B349" s="37">
        <v>1664.9</v>
      </c>
      <c r="C349" s="40">
        <v>1587.4</v>
      </c>
    </row>
    <row r="350" spans="1:3" ht="18.600000000000001" customHeight="1" x14ac:dyDescent="0.25">
      <c r="A350" s="29" t="s">
        <v>164</v>
      </c>
      <c r="B350" s="37">
        <v>0.8</v>
      </c>
      <c r="C350" s="41"/>
    </row>
    <row r="351" spans="1:3" ht="19.2" customHeight="1" x14ac:dyDescent="0.3">
      <c r="A351" s="38" t="s">
        <v>135</v>
      </c>
      <c r="B351" s="39">
        <f>B352+B353+B354+B355</f>
        <v>1208.7000000000003</v>
      </c>
      <c r="C351" s="39">
        <f>C352+C353+C354+C355</f>
        <v>1049.9000000000001</v>
      </c>
    </row>
    <row r="352" spans="1:3" x14ac:dyDescent="0.25">
      <c r="A352" s="14" t="s">
        <v>51</v>
      </c>
      <c r="B352" s="37">
        <v>352.2</v>
      </c>
      <c r="C352" s="40">
        <v>244</v>
      </c>
    </row>
    <row r="353" spans="1:3" x14ac:dyDescent="0.25">
      <c r="A353" s="34" t="s">
        <v>170</v>
      </c>
      <c r="B353" s="37">
        <v>9.6</v>
      </c>
      <c r="C353" s="40">
        <v>3.5</v>
      </c>
    </row>
    <row r="354" spans="1:3" ht="17.399999999999999" customHeight="1" x14ac:dyDescent="0.25">
      <c r="A354" s="34" t="s">
        <v>166</v>
      </c>
      <c r="B354" s="37">
        <v>846.50000000000011</v>
      </c>
      <c r="C354" s="40">
        <v>802.4</v>
      </c>
    </row>
    <row r="355" spans="1:3" ht="17.399999999999999" customHeight="1" x14ac:dyDescent="0.25">
      <c r="A355" s="29" t="s">
        <v>164</v>
      </c>
      <c r="B355" s="37">
        <v>0.4</v>
      </c>
      <c r="C355" s="41"/>
    </row>
    <row r="356" spans="1:3" ht="18" customHeight="1" x14ac:dyDescent="0.3">
      <c r="A356" s="38" t="s">
        <v>136</v>
      </c>
      <c r="B356" s="39">
        <f>B357+B358+B359</f>
        <v>1617.0000000000002</v>
      </c>
      <c r="C356" s="39">
        <f>C357+C358+C359</f>
        <v>1410.9</v>
      </c>
    </row>
    <row r="357" spans="1:3" x14ac:dyDescent="0.25">
      <c r="A357" s="14" t="s">
        <v>51</v>
      </c>
      <c r="B357" s="37">
        <v>392.3</v>
      </c>
      <c r="C357" s="40">
        <v>284.7</v>
      </c>
    </row>
    <row r="358" spans="1:3" x14ac:dyDescent="0.25">
      <c r="A358" s="34" t="s">
        <v>170</v>
      </c>
      <c r="B358" s="37">
        <v>17.099999999999998</v>
      </c>
      <c r="C358" s="40">
        <v>4.8</v>
      </c>
    </row>
    <row r="359" spans="1:3" ht="18" customHeight="1" x14ac:dyDescent="0.25">
      <c r="A359" s="34" t="s">
        <v>166</v>
      </c>
      <c r="B359" s="37">
        <v>1207.6000000000001</v>
      </c>
      <c r="C359" s="40">
        <v>1121.4000000000001</v>
      </c>
    </row>
    <row r="360" spans="1:3" ht="17.399999999999999" customHeight="1" x14ac:dyDescent="0.3">
      <c r="A360" s="38" t="s">
        <v>137</v>
      </c>
      <c r="B360" s="39">
        <f>B361+B362+B363+B364</f>
        <v>1582.1000000000001</v>
      </c>
      <c r="C360" s="39">
        <f>C361+C362+C363+C364</f>
        <v>1387.3000000000002</v>
      </c>
    </row>
    <row r="361" spans="1:3" x14ac:dyDescent="0.25">
      <c r="A361" s="14" t="s">
        <v>51</v>
      </c>
      <c r="B361" s="37">
        <v>428.8</v>
      </c>
      <c r="C361" s="40">
        <v>299.3</v>
      </c>
    </row>
    <row r="362" spans="1:3" x14ac:dyDescent="0.25">
      <c r="A362" s="34" t="s">
        <v>170</v>
      </c>
      <c r="B362" s="37">
        <v>15.399999999999999</v>
      </c>
      <c r="C362" s="40">
        <v>9</v>
      </c>
    </row>
    <row r="363" spans="1:3" ht="16.2" customHeight="1" x14ac:dyDescent="0.25">
      <c r="A363" s="34" t="s">
        <v>166</v>
      </c>
      <c r="B363" s="37">
        <v>1132.9000000000001</v>
      </c>
      <c r="C363" s="40">
        <v>1074.0000000000002</v>
      </c>
    </row>
    <row r="364" spans="1:3" ht="16.2" customHeight="1" x14ac:dyDescent="0.25">
      <c r="A364" s="34" t="s">
        <v>164</v>
      </c>
      <c r="B364" s="37">
        <v>5</v>
      </c>
      <c r="C364" s="41">
        <v>5</v>
      </c>
    </row>
    <row r="365" spans="1:3" ht="18" customHeight="1" x14ac:dyDescent="0.3">
      <c r="A365" s="38" t="s">
        <v>138</v>
      </c>
      <c r="B365" s="39">
        <f>B366+B367+B368+B369</f>
        <v>991.60000000000014</v>
      </c>
      <c r="C365" s="39">
        <f>C366+C367+C368+C369</f>
        <v>865.3</v>
      </c>
    </row>
    <row r="366" spans="1:3" x14ac:dyDescent="0.25">
      <c r="A366" s="14" t="s">
        <v>51</v>
      </c>
      <c r="B366" s="37">
        <v>338.2</v>
      </c>
      <c r="C366" s="40">
        <v>253.8</v>
      </c>
    </row>
    <row r="367" spans="1:3" x14ac:dyDescent="0.25">
      <c r="A367" s="34" t="s">
        <v>170</v>
      </c>
      <c r="B367" s="37">
        <v>39.5</v>
      </c>
      <c r="C367" s="40">
        <v>33.9</v>
      </c>
    </row>
    <row r="368" spans="1:3" ht="18.600000000000001" customHeight="1" x14ac:dyDescent="0.25">
      <c r="A368" s="34" t="s">
        <v>166</v>
      </c>
      <c r="B368" s="37">
        <v>612.70000000000005</v>
      </c>
      <c r="C368" s="40">
        <v>577.6</v>
      </c>
    </row>
    <row r="369" spans="1:3" ht="18.600000000000001" customHeight="1" x14ac:dyDescent="0.25">
      <c r="A369" s="29" t="s">
        <v>164</v>
      </c>
      <c r="B369" s="61">
        <v>1.2</v>
      </c>
      <c r="C369" s="62"/>
    </row>
    <row r="370" spans="1:3" ht="20.25" customHeight="1" x14ac:dyDescent="0.3">
      <c r="A370" s="35" t="s">
        <v>139</v>
      </c>
      <c r="B370" s="43">
        <f>B371+B373+B374+B372+B375</f>
        <v>2099.5</v>
      </c>
      <c r="C370" s="43">
        <f>C371+C373+C374+C372+C375</f>
        <v>1795.6000000000001</v>
      </c>
    </row>
    <row r="371" spans="1:3" ht="20.25" customHeight="1" x14ac:dyDescent="0.25">
      <c r="A371" s="34" t="s">
        <v>51</v>
      </c>
      <c r="B371" s="37">
        <v>1.1000000000000001</v>
      </c>
      <c r="C371" s="37"/>
    </row>
    <row r="372" spans="1:3" ht="15.75" customHeight="1" x14ac:dyDescent="0.25">
      <c r="A372" s="34" t="s">
        <v>170</v>
      </c>
      <c r="B372" s="37">
        <v>20.5</v>
      </c>
      <c r="C372" s="40"/>
    </row>
    <row r="373" spans="1:3" ht="23.4" customHeight="1" x14ac:dyDescent="0.25">
      <c r="A373" s="14" t="s">
        <v>168</v>
      </c>
      <c r="B373" s="37">
        <v>851.39999999999986</v>
      </c>
      <c r="C373" s="40">
        <v>613</v>
      </c>
    </row>
    <row r="374" spans="1:3" ht="19.95" customHeight="1" x14ac:dyDescent="0.25">
      <c r="A374" s="34" t="s">
        <v>166</v>
      </c>
      <c r="B374" s="37">
        <v>1222.5</v>
      </c>
      <c r="C374" s="40">
        <v>1180.1000000000001</v>
      </c>
    </row>
    <row r="375" spans="1:3" ht="19.95" customHeight="1" x14ac:dyDescent="0.25">
      <c r="A375" s="34" t="s">
        <v>164</v>
      </c>
      <c r="B375" s="37">
        <v>4</v>
      </c>
      <c r="C375" s="41">
        <v>2.5</v>
      </c>
    </row>
    <row r="376" spans="1:3" ht="33" customHeight="1" x14ac:dyDescent="0.3">
      <c r="A376" s="33" t="s">
        <v>140</v>
      </c>
      <c r="B376" s="39">
        <f>B379+B380+B378+B377+B381</f>
        <v>905.4</v>
      </c>
      <c r="C376" s="39">
        <f>C379+C380+C378+C377+C381</f>
        <v>782.6</v>
      </c>
    </row>
    <row r="377" spans="1:3" ht="16.5" customHeight="1" x14ac:dyDescent="0.25">
      <c r="A377" s="34" t="s">
        <v>51</v>
      </c>
      <c r="B377" s="37">
        <v>69.099999999999994</v>
      </c>
      <c r="C377" s="37">
        <v>67.7</v>
      </c>
    </row>
    <row r="378" spans="1:3" ht="14.4" customHeight="1" x14ac:dyDescent="0.25">
      <c r="A378" s="34" t="s">
        <v>170</v>
      </c>
      <c r="B378" s="37">
        <v>5</v>
      </c>
      <c r="C378" s="40"/>
    </row>
    <row r="379" spans="1:3" ht="24.6" customHeight="1" x14ac:dyDescent="0.25">
      <c r="A379" s="14" t="s">
        <v>168</v>
      </c>
      <c r="B379" s="37">
        <v>376.8</v>
      </c>
      <c r="C379" s="40">
        <v>298.3</v>
      </c>
    </row>
    <row r="380" spans="1:3" ht="15.6" customHeight="1" x14ac:dyDescent="0.25">
      <c r="A380" s="34" t="s">
        <v>166</v>
      </c>
      <c r="B380" s="37">
        <v>445.2</v>
      </c>
      <c r="C380" s="40">
        <v>414.7</v>
      </c>
    </row>
    <row r="381" spans="1:3" ht="15.6" customHeight="1" x14ac:dyDescent="0.25">
      <c r="A381" s="29" t="s">
        <v>164</v>
      </c>
      <c r="B381" s="61">
        <v>9.3000000000000007</v>
      </c>
      <c r="C381" s="62">
        <v>1.9</v>
      </c>
    </row>
    <row r="382" spans="1:3" ht="20.25" customHeight="1" x14ac:dyDescent="0.3">
      <c r="A382" s="35" t="s">
        <v>141</v>
      </c>
      <c r="B382" s="43">
        <f>B383+B384+B386+B385+B387</f>
        <v>803</v>
      </c>
      <c r="C382" s="43">
        <f>C383+C384+C386+C385+C387</f>
        <v>702.4</v>
      </c>
    </row>
    <row r="383" spans="1:3" x14ac:dyDescent="0.25">
      <c r="A383" s="14" t="s">
        <v>51</v>
      </c>
      <c r="B383" s="37">
        <v>241.4</v>
      </c>
      <c r="C383" s="40">
        <v>167.9</v>
      </c>
    </row>
    <row r="384" spans="1:3" x14ac:dyDescent="0.25">
      <c r="A384" s="34" t="s">
        <v>170</v>
      </c>
      <c r="B384" s="37">
        <v>1.5</v>
      </c>
      <c r="C384" s="40"/>
    </row>
    <row r="385" spans="1:3" ht="26.4" customHeight="1" x14ac:dyDescent="0.25">
      <c r="A385" s="14" t="s">
        <v>168</v>
      </c>
      <c r="B385" s="37">
        <v>6.5</v>
      </c>
      <c r="C385" s="40">
        <v>6.4</v>
      </c>
    </row>
    <row r="386" spans="1:3" ht="16.95" customHeight="1" x14ac:dyDescent="0.25">
      <c r="A386" s="34" t="s">
        <v>166</v>
      </c>
      <c r="B386" s="37">
        <v>553.1</v>
      </c>
      <c r="C386" s="40">
        <v>528.1</v>
      </c>
    </row>
    <row r="387" spans="1:3" ht="16.95" customHeight="1" x14ac:dyDescent="0.25">
      <c r="A387" s="29" t="s">
        <v>164</v>
      </c>
      <c r="B387" s="37">
        <v>0.5</v>
      </c>
      <c r="C387" s="41"/>
    </row>
    <row r="388" spans="1:3" ht="20.25" customHeight="1" x14ac:dyDescent="0.3">
      <c r="A388" s="38" t="s">
        <v>142</v>
      </c>
      <c r="B388" s="39">
        <f>B389+B390+B391</f>
        <v>1688.4</v>
      </c>
      <c r="C388" s="39">
        <f>C389+C390+C391</f>
        <v>1530.3000000000002</v>
      </c>
    </row>
    <row r="389" spans="1:3" x14ac:dyDescent="0.25">
      <c r="A389" s="14" t="s">
        <v>51</v>
      </c>
      <c r="B389" s="37">
        <v>1406.5</v>
      </c>
      <c r="C389" s="40">
        <v>1329.3000000000002</v>
      </c>
    </row>
    <row r="390" spans="1:3" x14ac:dyDescent="0.25">
      <c r="A390" s="34" t="s">
        <v>170</v>
      </c>
      <c r="B390" s="37">
        <v>122</v>
      </c>
      <c r="C390" s="40">
        <v>43.4</v>
      </c>
    </row>
    <row r="391" spans="1:3" ht="16.5" customHeight="1" x14ac:dyDescent="0.25">
      <c r="A391" s="34" t="s">
        <v>166</v>
      </c>
      <c r="B391" s="37">
        <v>159.9</v>
      </c>
      <c r="C391" s="40">
        <v>157.6</v>
      </c>
    </row>
    <row r="392" spans="1:3" ht="18.75" customHeight="1" x14ac:dyDescent="0.3">
      <c r="A392" s="38" t="s">
        <v>143</v>
      </c>
      <c r="B392" s="39">
        <f>B393+B394+B395</f>
        <v>459.1</v>
      </c>
      <c r="C392" s="39">
        <f>C393+C394+C395</f>
        <v>406.29999999999995</v>
      </c>
    </row>
    <row r="393" spans="1:3" ht="16.5" customHeight="1" x14ac:dyDescent="0.25">
      <c r="A393" s="14" t="s">
        <v>51</v>
      </c>
      <c r="B393" s="37">
        <v>316</v>
      </c>
      <c r="C393" s="40">
        <v>300.7</v>
      </c>
    </row>
    <row r="394" spans="1:3" x14ac:dyDescent="0.25">
      <c r="A394" s="34" t="s">
        <v>170</v>
      </c>
      <c r="B394" s="37">
        <v>60</v>
      </c>
      <c r="C394" s="40">
        <v>23.7</v>
      </c>
    </row>
    <row r="395" spans="1:3" ht="18" customHeight="1" x14ac:dyDescent="0.25">
      <c r="A395" s="34" t="s">
        <v>166</v>
      </c>
      <c r="B395" s="37">
        <v>83.1</v>
      </c>
      <c r="C395" s="40">
        <v>81.900000000000006</v>
      </c>
    </row>
    <row r="396" spans="1:3" ht="18.75" customHeight="1" x14ac:dyDescent="0.3">
      <c r="A396" s="38" t="s">
        <v>144</v>
      </c>
      <c r="B396" s="39">
        <f>B397+B398</f>
        <v>440.6</v>
      </c>
      <c r="C396" s="39">
        <f>C397+C398</f>
        <v>394.8</v>
      </c>
    </row>
    <row r="397" spans="1:3" ht="15.75" customHeight="1" x14ac:dyDescent="0.25">
      <c r="A397" s="14" t="s">
        <v>51</v>
      </c>
      <c r="B397" s="37">
        <v>435.6</v>
      </c>
      <c r="C397" s="40">
        <v>394.8</v>
      </c>
    </row>
    <row r="398" spans="1:3" ht="17.399999999999999" customHeight="1" x14ac:dyDescent="0.25">
      <c r="A398" s="34" t="s">
        <v>170</v>
      </c>
      <c r="B398" s="37">
        <v>5</v>
      </c>
      <c r="C398" s="40"/>
    </row>
    <row r="399" spans="1:3" ht="18" customHeight="1" x14ac:dyDescent="0.3">
      <c r="A399" s="38" t="s">
        <v>145</v>
      </c>
      <c r="B399" s="39">
        <f>B400+B401</f>
        <v>533.6</v>
      </c>
      <c r="C399" s="39">
        <f>C400+C401</f>
        <v>446.6</v>
      </c>
    </row>
    <row r="400" spans="1:3" x14ac:dyDescent="0.25">
      <c r="A400" s="14" t="s">
        <v>51</v>
      </c>
      <c r="B400" s="37">
        <v>504.6</v>
      </c>
      <c r="C400" s="40">
        <v>446.6</v>
      </c>
    </row>
    <row r="401" spans="1:3" ht="16.95" customHeight="1" x14ac:dyDescent="0.25">
      <c r="A401" s="34" t="s">
        <v>170</v>
      </c>
      <c r="B401" s="44">
        <v>29</v>
      </c>
      <c r="C401" s="45"/>
    </row>
    <row r="402" spans="1:3" ht="22.95" customHeight="1" x14ac:dyDescent="0.3">
      <c r="A402" s="38" t="s">
        <v>146</v>
      </c>
      <c r="B402" s="39">
        <f>B403+B404+B405</f>
        <v>753.7</v>
      </c>
      <c r="C402" s="39">
        <f>C403+C404+C405</f>
        <v>627.6</v>
      </c>
    </row>
    <row r="403" spans="1:3" ht="15" customHeight="1" x14ac:dyDescent="0.25">
      <c r="A403" s="14" t="s">
        <v>51</v>
      </c>
      <c r="B403" s="37">
        <v>615.6</v>
      </c>
      <c r="C403" s="40">
        <v>525</v>
      </c>
    </row>
    <row r="404" spans="1:3" ht="15.6" customHeight="1" x14ac:dyDescent="0.25">
      <c r="A404" s="34" t="s">
        <v>170</v>
      </c>
      <c r="B404" s="37">
        <v>30</v>
      </c>
      <c r="C404" s="40"/>
    </row>
    <row r="405" spans="1:3" ht="17.399999999999999" customHeight="1" x14ac:dyDescent="0.25">
      <c r="A405" s="14" t="s">
        <v>92</v>
      </c>
      <c r="B405" s="37">
        <v>108.1</v>
      </c>
      <c r="C405" s="41">
        <v>102.6</v>
      </c>
    </row>
    <row r="406" spans="1:3" ht="19.5" customHeight="1" x14ac:dyDescent="0.3">
      <c r="A406" s="38" t="s">
        <v>147</v>
      </c>
      <c r="B406" s="39">
        <f>B407+B408+B409</f>
        <v>495.4</v>
      </c>
      <c r="C406" s="39">
        <f>C407+C408+C409</f>
        <v>464.8</v>
      </c>
    </row>
    <row r="407" spans="1:3" ht="15" customHeight="1" x14ac:dyDescent="0.25">
      <c r="A407" s="14" t="s">
        <v>51</v>
      </c>
      <c r="B407" s="37">
        <v>66</v>
      </c>
      <c r="C407" s="40">
        <v>45.5</v>
      </c>
    </row>
    <row r="408" spans="1:3" ht="15" customHeight="1" x14ac:dyDescent="0.25">
      <c r="A408" s="34" t="s">
        <v>170</v>
      </c>
      <c r="B408" s="37">
        <v>4</v>
      </c>
      <c r="C408" s="40"/>
    </row>
    <row r="409" spans="1:3" ht="16.95" customHeight="1" x14ac:dyDescent="0.25">
      <c r="A409" s="34" t="s">
        <v>166</v>
      </c>
      <c r="B409" s="37">
        <v>425.4</v>
      </c>
      <c r="C409" s="40">
        <v>419.3</v>
      </c>
    </row>
    <row r="410" spans="1:3" ht="20.399999999999999" customHeight="1" x14ac:dyDescent="0.3">
      <c r="A410" s="38" t="s">
        <v>148</v>
      </c>
      <c r="B410" s="39">
        <f>B136+B141+B146+B150+B155+B160+B165+B170+B175+B180+B185+B190+B195+B200+B205+B210+B215+B220+B225+B230+B235+B240+B245+B250+B255+B260+B265+B270+B275+B280+B285+B289+B294+B299+B304+B309+B314+B319+B324+B330+B335+B341+B346+B351+B356+B360+B365+B370+B376+B382+B388+B392+B396+B399+B402+B406</f>
        <v>71106.600000000006</v>
      </c>
      <c r="C410" s="39">
        <f>C136+C141+C146+C150+C155+C160+C165+C170+C175+C180+C185+C190+C195+C200+C205+C210+C215+C220+C225+C230+C235+C240+C245+C250+C255+C260+C265+C270+C275+C280+C285+C289+C294+C299+C304+C309+C314+C319+C324+C330+C335+C341+C346+C351+C356+C360+C365+C370+C376+C382+C388+C392+C396+C399+C402+C406</f>
        <v>57648.900000000016</v>
      </c>
    </row>
    <row r="411" spans="1:3" ht="16.95" customHeight="1" x14ac:dyDescent="0.25">
      <c r="A411" s="14" t="s">
        <v>51</v>
      </c>
      <c r="B411" s="37">
        <f>B137+B142+B147+B151+B156+B161+B166+B171+B176+B181+B186+B191+B196+B201+B206+B211+B216+B221+B226+B231+B236+B241+B246+B251+B256+B261+B266+B271+B276+B281+B286+B290+B295+B300+B305+B310+B315+B320+B325+B331+B336+B342+B347+B352+B357+B361+B366+B377+B383+B389+B393+B397+B400+B403+B407+B371</f>
        <v>25193.999999999989</v>
      </c>
      <c r="C411" s="37">
        <f>C137+C142+C147+C151+C156+C161+C166+C171+C176+C181+C186+C191+C196+C201+C206+C211+C216+C221+C226+C231+C236+C241+C246+C251+C256+C261+C266+C271+C276+C281+C286+C290+C295+C300+C305+C310+C315+C320+C325+C331+C336+C342+C347+C352+C357+C361+C366+C377+C383+C389+C393+C397+C400+C403+C407+C371</f>
        <v>20680.100000000002</v>
      </c>
    </row>
    <row r="412" spans="1:3" ht="15.6" customHeight="1" x14ac:dyDescent="0.25">
      <c r="A412" s="34" t="s">
        <v>170</v>
      </c>
      <c r="B412" s="37">
        <f>B143+B148+B152+B157+B162+B167+B172+B177+B182+B187+B192+B197+B202+B207+B212+B217+B222+B227+B232+B237+B242+B247+B252+B257+B262+B267+B272+B277+B282+B287+B291+B296+B301+B306+B311+B316+B321+B326+B332+B337+B343+B348+B353+B358+B362+B367+B372+B378+B384+B390+B394+B398+B401+B404+B408</f>
        <v>2831.4000000000005</v>
      </c>
      <c r="C412" s="37">
        <f>C143+C148+C152+C157+C162+C167+C172+C177+C182+C187+C192+C197+C202+C207+C212+C217+C222+C227+C232+C237+C242+C247+C252+C257+C262+C267+C272+C277+C282+C287+C291+C296+C301+C306+C311+C316+C321+C326+C332+C337+C343+C348+C353+C358+C362+C367+C372+C378+C384+C390+C394+C398+C401+C404+C408</f>
        <v>222.6</v>
      </c>
    </row>
    <row r="413" spans="1:3" ht="16.2" customHeight="1" x14ac:dyDescent="0.25">
      <c r="A413" s="34" t="s">
        <v>166</v>
      </c>
      <c r="B413" s="37">
        <f>B138+B144+B149+B153+B158+B163+B168+B173+B178+B183+B188+B193+B198+B203+B208+B213+B218+B223+B228+B233+B238+B243+B248+B253+B258+B263+B268+B273+B278+B283+B288+B292+B297+B302+B307+B313+B317+B322+B328+B333+B339+B344+B349+B354+B359+B363+B368+B374+B380+B386+B391+B395+B409</f>
        <v>39206.400000000001</v>
      </c>
      <c r="C413" s="37">
        <f>C138+C144+C149+C153+C158+C163+C168+C173+C178+C183+C188+C193+C198+C203+C208+C213+C218+C223+C228+C233+C238+C243+C248+C253+C258+C263+C268+C273+C278+C283+C288+C292+C297+C302+C307+C313+C317+C322+C328+C333+C339+C344+C349+C354+C359+C363+C368+C374+C380+C386+C391+C395+C409</f>
        <v>34770.9</v>
      </c>
    </row>
    <row r="414" spans="1:3" ht="26.4" customHeight="1" x14ac:dyDescent="0.25">
      <c r="A414" s="14" t="s">
        <v>168</v>
      </c>
      <c r="B414" s="44">
        <f>SUM(B312+B327+B338+B373+B379+B385)</f>
        <v>2543.9</v>
      </c>
      <c r="C414" s="44">
        <f>SUM(C312+C327+C338+C373+C379+C385)</f>
        <v>1689.1000000000001</v>
      </c>
    </row>
    <row r="415" spans="1:3" ht="17.399999999999999" customHeight="1" x14ac:dyDescent="0.25">
      <c r="A415" s="34" t="s">
        <v>164</v>
      </c>
      <c r="B415" s="44">
        <f>B140+B145+B154+B159+B164+B169+B174+B179+B184+B189+B194+B199+B204+B209+B214+B219+B224+B229+B234+B239+B244+B249+B254+B259+B264+B269+B274+B279+B284+B293+B298+B303+B308+B318+B323+B329+B334+B340+B345+B350+B355+B364+B369+B375+B381+B387</f>
        <v>1007.9999999999998</v>
      </c>
      <c r="C415" s="44">
        <f>C140+C145+C154+C159+C164+C169+C174+C179+C184+C189+C194+C199+C204+C209+C214+C219+C224+C229+C234+C239+C244+C249+C254+C259+C264+C269+C274+C279+C284+C293+C298+C303+C308+C318+C323+C329+C334+C340+C345+C350+C355+C364+C369+C375+C381+C387</f>
        <v>183.60000000000002</v>
      </c>
    </row>
    <row r="416" spans="1:3" ht="19.2" customHeight="1" x14ac:dyDescent="0.25">
      <c r="A416" s="23" t="s">
        <v>92</v>
      </c>
      <c r="B416" s="37">
        <f>B139+B405</f>
        <v>322.89999999999998</v>
      </c>
      <c r="C416" s="37">
        <f>C139+C405</f>
        <v>102.6</v>
      </c>
    </row>
    <row r="417" spans="1:3" ht="37.200000000000003" customHeight="1" x14ac:dyDescent="0.25">
      <c r="A417" s="141" t="s">
        <v>149</v>
      </c>
      <c r="B417" s="153"/>
      <c r="C417" s="154"/>
    </row>
    <row r="418" spans="1:3" ht="15.6" x14ac:dyDescent="0.3">
      <c r="A418" s="46" t="s">
        <v>42</v>
      </c>
      <c r="B418" s="47">
        <f>SUM(B419:B420)</f>
        <v>189.9</v>
      </c>
      <c r="C418" s="47">
        <f>SUM(C419:C420)</f>
        <v>1.2</v>
      </c>
    </row>
    <row r="419" spans="1:3" x14ac:dyDescent="0.25">
      <c r="A419" s="48" t="s">
        <v>51</v>
      </c>
      <c r="B419" s="49">
        <v>125</v>
      </c>
      <c r="C419" s="49"/>
    </row>
    <row r="420" spans="1:3" x14ac:dyDescent="0.25">
      <c r="A420" s="34" t="s">
        <v>164</v>
      </c>
      <c r="B420" s="49">
        <v>64.900000000000006</v>
      </c>
      <c r="C420" s="49">
        <v>1.2</v>
      </c>
    </row>
    <row r="421" spans="1:3" ht="15.6" x14ac:dyDescent="0.3">
      <c r="A421" s="46" t="s">
        <v>150</v>
      </c>
      <c r="B421" s="47">
        <f>SUM(B418)</f>
        <v>189.9</v>
      </c>
      <c r="C421" s="47">
        <f>SUM(C418)</f>
        <v>1.2</v>
      </c>
    </row>
    <row r="422" spans="1:3" x14ac:dyDescent="0.25">
      <c r="A422" s="50" t="s">
        <v>51</v>
      </c>
      <c r="B422" s="49">
        <f>B419</f>
        <v>125</v>
      </c>
      <c r="C422" s="49"/>
    </row>
    <row r="423" spans="1:3" x14ac:dyDescent="0.25">
      <c r="A423" s="34" t="s">
        <v>164</v>
      </c>
      <c r="B423" s="49">
        <f>B420</f>
        <v>64.900000000000006</v>
      </c>
      <c r="C423" s="49">
        <f>C420</f>
        <v>1.2</v>
      </c>
    </row>
    <row r="424" spans="1:3" ht="33" customHeight="1" x14ac:dyDescent="0.25">
      <c r="A424" s="141" t="s">
        <v>151</v>
      </c>
      <c r="B424" s="142"/>
      <c r="C424" s="143"/>
    </row>
    <row r="425" spans="1:3" ht="31.2" x14ac:dyDescent="0.3">
      <c r="A425" s="33" t="s">
        <v>152</v>
      </c>
      <c r="B425" s="43">
        <f>B426+B427+B428</f>
        <v>15443.7</v>
      </c>
      <c r="C425" s="43"/>
    </row>
    <row r="426" spans="1:3" x14ac:dyDescent="0.25">
      <c r="A426" s="14" t="s">
        <v>51</v>
      </c>
      <c r="B426" s="37">
        <v>9572.2999999999993</v>
      </c>
      <c r="C426" s="40"/>
    </row>
    <row r="427" spans="1:3" ht="25.2" customHeight="1" x14ac:dyDescent="0.25">
      <c r="A427" s="14" t="s">
        <v>174</v>
      </c>
      <c r="B427" s="37">
        <v>3998.2</v>
      </c>
      <c r="C427" s="40"/>
    </row>
    <row r="428" spans="1:3" ht="18.600000000000001" customHeight="1" x14ac:dyDescent="0.25">
      <c r="A428" s="34" t="s">
        <v>165</v>
      </c>
      <c r="B428" s="37">
        <v>1873.1999999999998</v>
      </c>
      <c r="C428" s="40"/>
    </row>
    <row r="429" spans="1:3" ht="17.25" customHeight="1" x14ac:dyDescent="0.3">
      <c r="A429" s="38" t="s">
        <v>42</v>
      </c>
      <c r="B429" s="39">
        <f>B430+B431+B432</f>
        <v>1767.6000000000001</v>
      </c>
      <c r="C429" s="39"/>
    </row>
    <row r="430" spans="1:3" ht="16.5" customHeight="1" x14ac:dyDescent="0.25">
      <c r="A430" s="14" t="s">
        <v>51</v>
      </c>
      <c r="B430" s="37">
        <v>1602.4</v>
      </c>
      <c r="C430" s="40"/>
    </row>
    <row r="431" spans="1:3" ht="16.5" customHeight="1" x14ac:dyDescent="0.25">
      <c r="A431" s="34" t="s">
        <v>164</v>
      </c>
      <c r="B431" s="37">
        <v>155.19999999999999</v>
      </c>
      <c r="C431" s="41"/>
    </row>
    <row r="432" spans="1:3" ht="16.5" customHeight="1" x14ac:dyDescent="0.25">
      <c r="A432" s="23" t="s">
        <v>92</v>
      </c>
      <c r="B432" s="37">
        <v>10</v>
      </c>
      <c r="C432" s="41"/>
    </row>
    <row r="433" spans="1:3" ht="18" customHeight="1" x14ac:dyDescent="0.3">
      <c r="A433" s="42" t="s">
        <v>153</v>
      </c>
      <c r="B433" s="43">
        <f>B434+B435+B436+B437</f>
        <v>4215.5</v>
      </c>
      <c r="C433" s="43">
        <f>C434+C435+C436+C437</f>
        <v>3540.7</v>
      </c>
    </row>
    <row r="434" spans="1:3" ht="17.25" customHeight="1" x14ac:dyDescent="0.25">
      <c r="A434" s="14" t="s">
        <v>51</v>
      </c>
      <c r="B434" s="37">
        <v>3089.2</v>
      </c>
      <c r="C434" s="40">
        <v>2619.6999999999998</v>
      </c>
    </row>
    <row r="435" spans="1:3" ht="26.4" x14ac:dyDescent="0.25">
      <c r="A435" s="14" t="s">
        <v>175</v>
      </c>
      <c r="B435" s="37">
        <v>834.80000000000007</v>
      </c>
      <c r="C435" s="40">
        <v>748.89999999999986</v>
      </c>
    </row>
    <row r="436" spans="1:3" x14ac:dyDescent="0.25">
      <c r="A436" s="34" t="s">
        <v>165</v>
      </c>
      <c r="B436" s="37">
        <v>156.5</v>
      </c>
      <c r="C436" s="40">
        <v>154.30000000000001</v>
      </c>
    </row>
    <row r="437" spans="1:3" ht="18" customHeight="1" x14ac:dyDescent="0.25">
      <c r="A437" s="29" t="s">
        <v>170</v>
      </c>
      <c r="B437" s="37">
        <v>135</v>
      </c>
      <c r="C437" s="40">
        <v>17.8</v>
      </c>
    </row>
    <row r="438" spans="1:3" ht="21.6" customHeight="1" x14ac:dyDescent="0.3">
      <c r="A438" s="42" t="s">
        <v>57</v>
      </c>
      <c r="B438" s="43">
        <f>B439+B440+B442+B441</f>
        <v>823.5</v>
      </c>
      <c r="C438" s="43">
        <f>C439+C440+C442+C441</f>
        <v>663.8</v>
      </c>
    </row>
    <row r="439" spans="1:3" x14ac:dyDescent="0.25">
      <c r="A439" s="14" t="s">
        <v>51</v>
      </c>
      <c r="B439" s="37">
        <v>322.2</v>
      </c>
      <c r="C439" s="40">
        <v>292.2</v>
      </c>
    </row>
    <row r="440" spans="1:3" ht="27.6" customHeight="1" x14ac:dyDescent="0.25">
      <c r="A440" s="14" t="s">
        <v>176</v>
      </c>
      <c r="B440" s="37">
        <v>401.09999999999997</v>
      </c>
      <c r="C440" s="40">
        <v>314.8</v>
      </c>
    </row>
    <row r="441" spans="1:3" ht="17.399999999999999" customHeight="1" x14ac:dyDescent="0.25">
      <c r="A441" s="34" t="s">
        <v>165</v>
      </c>
      <c r="B441" s="37">
        <v>30.200000000000003</v>
      </c>
      <c r="C441" s="40">
        <v>29.8</v>
      </c>
    </row>
    <row r="442" spans="1:3" ht="15" customHeight="1" x14ac:dyDescent="0.25">
      <c r="A442" s="29" t="s">
        <v>170</v>
      </c>
      <c r="B442" s="37">
        <v>70</v>
      </c>
      <c r="C442" s="40">
        <v>27</v>
      </c>
    </row>
    <row r="443" spans="1:3" ht="18" customHeight="1" x14ac:dyDescent="0.3">
      <c r="A443" s="42" t="s">
        <v>154</v>
      </c>
      <c r="B443" s="39">
        <f>B444+B445+B447+B449+B446+B448</f>
        <v>864.6</v>
      </c>
      <c r="C443" s="39">
        <f>C444+C445+C447+C449+C446+C448</f>
        <v>756.8</v>
      </c>
    </row>
    <row r="444" spans="1:3" ht="17.25" customHeight="1" x14ac:dyDescent="0.25">
      <c r="A444" s="14" t="s">
        <v>51</v>
      </c>
      <c r="B444" s="37">
        <v>187.7</v>
      </c>
      <c r="C444" s="40">
        <v>162.9</v>
      </c>
    </row>
    <row r="445" spans="1:3" ht="27.6" customHeight="1" x14ac:dyDescent="0.25">
      <c r="A445" s="14" t="s">
        <v>177</v>
      </c>
      <c r="B445" s="37">
        <v>275.10000000000002</v>
      </c>
      <c r="C445" s="40">
        <v>249.6</v>
      </c>
    </row>
    <row r="446" spans="1:3" ht="24.6" customHeight="1" x14ac:dyDescent="0.25">
      <c r="A446" s="14" t="s">
        <v>168</v>
      </c>
      <c r="B446" s="37">
        <v>74.400000000000006</v>
      </c>
      <c r="C446" s="40">
        <v>67</v>
      </c>
    </row>
    <row r="447" spans="1:3" ht="14.4" customHeight="1" x14ac:dyDescent="0.25">
      <c r="A447" s="34" t="s">
        <v>170</v>
      </c>
      <c r="B447" s="37">
        <v>152.4</v>
      </c>
      <c r="C447" s="40">
        <v>110.5</v>
      </c>
    </row>
    <row r="448" spans="1:3" ht="14.4" customHeight="1" x14ac:dyDescent="0.25">
      <c r="A448" s="34" t="s">
        <v>165</v>
      </c>
      <c r="B448" s="37">
        <v>21.099999999999998</v>
      </c>
      <c r="C448" s="40">
        <v>20.8</v>
      </c>
    </row>
    <row r="449" spans="1:3" ht="15.6" customHeight="1" x14ac:dyDescent="0.25">
      <c r="A449" s="34" t="s">
        <v>166</v>
      </c>
      <c r="B449" s="37">
        <v>153.9</v>
      </c>
      <c r="C449" s="40">
        <v>146</v>
      </c>
    </row>
    <row r="450" spans="1:3" ht="17.25" customHeight="1" x14ac:dyDescent="0.3">
      <c r="A450" s="33" t="s">
        <v>155</v>
      </c>
      <c r="B450" s="39">
        <f>B451+B452+B453</f>
        <v>189.29999999999998</v>
      </c>
      <c r="C450" s="39">
        <f>C451+C452+C453</f>
        <v>147</v>
      </c>
    </row>
    <row r="451" spans="1:3" ht="14.4" customHeight="1" x14ac:dyDescent="0.25">
      <c r="A451" s="14" t="s">
        <v>51</v>
      </c>
      <c r="B451" s="37">
        <v>187.1</v>
      </c>
      <c r="C451" s="41">
        <v>145.4</v>
      </c>
    </row>
    <row r="452" spans="1:3" ht="14.4" customHeight="1" x14ac:dyDescent="0.25">
      <c r="A452" s="34" t="s">
        <v>165</v>
      </c>
      <c r="B452" s="61">
        <v>1.6</v>
      </c>
      <c r="C452" s="62">
        <v>1.6</v>
      </c>
    </row>
    <row r="453" spans="1:3" ht="14.4" customHeight="1" x14ac:dyDescent="0.25">
      <c r="A453" s="23" t="s">
        <v>92</v>
      </c>
      <c r="B453" s="61">
        <v>0.6</v>
      </c>
      <c r="C453" s="62"/>
    </row>
    <row r="454" spans="1:3" ht="18" customHeight="1" x14ac:dyDescent="0.3">
      <c r="A454" s="42" t="s">
        <v>156</v>
      </c>
      <c r="B454" s="43">
        <f>B425+B429+B433+B438+B443+B450</f>
        <v>23304.199999999997</v>
      </c>
      <c r="C454" s="43">
        <f>C425+C429+C433+C438+C443+C450</f>
        <v>5108.3</v>
      </c>
    </row>
    <row r="455" spans="1:3" ht="18" customHeight="1" x14ac:dyDescent="0.25">
      <c r="A455" s="14" t="s">
        <v>51</v>
      </c>
      <c r="B455" s="37">
        <f>B426+B430+B434+B439+B444+B451</f>
        <v>14960.9</v>
      </c>
      <c r="C455" s="37">
        <f>C426+C430+C434+C439+C444+C451</f>
        <v>3220.2</v>
      </c>
    </row>
    <row r="456" spans="1:3" ht="25.95" customHeight="1" x14ac:dyDescent="0.25">
      <c r="A456" s="14" t="s">
        <v>178</v>
      </c>
      <c r="B456" s="37">
        <f>B427+B435+B440+B445</f>
        <v>5509.2000000000007</v>
      </c>
      <c r="C456" s="37">
        <f>C427+C435+C440+C445</f>
        <v>1313.2999999999997</v>
      </c>
    </row>
    <row r="457" spans="1:3" ht="28.2" customHeight="1" x14ac:dyDescent="0.25">
      <c r="A457" s="14" t="s">
        <v>168</v>
      </c>
      <c r="B457" s="37">
        <f>B446</f>
        <v>74.400000000000006</v>
      </c>
      <c r="C457" s="37">
        <f>C446</f>
        <v>67</v>
      </c>
    </row>
    <row r="458" spans="1:3" ht="17.25" customHeight="1" x14ac:dyDescent="0.25">
      <c r="A458" s="34" t="s">
        <v>164</v>
      </c>
      <c r="B458" s="37">
        <f>+B428+B431+B436+B441+B448+B452</f>
        <v>2237.7999999999993</v>
      </c>
      <c r="C458" s="37">
        <f>+C428+C431+C436+C441+C448+C452</f>
        <v>206.50000000000003</v>
      </c>
    </row>
    <row r="459" spans="1:3" x14ac:dyDescent="0.25">
      <c r="A459" s="34" t="s">
        <v>170</v>
      </c>
      <c r="B459" s="37">
        <f>B437+B442+B447</f>
        <v>357.4</v>
      </c>
      <c r="C459" s="37">
        <f>C437+C442+C447</f>
        <v>155.30000000000001</v>
      </c>
    </row>
    <row r="460" spans="1:3" x14ac:dyDescent="0.25">
      <c r="A460" s="34" t="s">
        <v>166</v>
      </c>
      <c r="B460" s="44">
        <f>B449</f>
        <v>153.9</v>
      </c>
      <c r="C460" s="44">
        <f t="shared" ref="C460" si="2">C449</f>
        <v>146</v>
      </c>
    </row>
    <row r="461" spans="1:3" ht="16.2" customHeight="1" x14ac:dyDescent="0.25">
      <c r="A461" s="23" t="s">
        <v>92</v>
      </c>
      <c r="B461" s="37">
        <f>B432+B453</f>
        <v>10.6</v>
      </c>
      <c r="C461" s="37"/>
    </row>
    <row r="462" spans="1:3" ht="31.95" customHeight="1" x14ac:dyDescent="0.25">
      <c r="A462" s="141" t="s">
        <v>172</v>
      </c>
      <c r="B462" s="142"/>
      <c r="C462" s="143"/>
    </row>
    <row r="463" spans="1:3" ht="17.25" customHeight="1" x14ac:dyDescent="0.3">
      <c r="A463" s="38" t="s">
        <v>42</v>
      </c>
      <c r="B463" s="43">
        <f>B464</f>
        <v>7.9</v>
      </c>
      <c r="C463" s="43">
        <f>C464</f>
        <v>7.8</v>
      </c>
    </row>
    <row r="464" spans="1:3" ht="29.4" customHeight="1" x14ac:dyDescent="0.25">
      <c r="A464" s="14" t="s">
        <v>179</v>
      </c>
      <c r="B464" s="52">
        <v>7.9</v>
      </c>
      <c r="C464" s="53">
        <v>7.8</v>
      </c>
    </row>
    <row r="465" spans="1:3" ht="16.5" customHeight="1" x14ac:dyDescent="0.3">
      <c r="A465" s="38" t="s">
        <v>157</v>
      </c>
      <c r="B465" s="39">
        <f>SUM(B466:B470)</f>
        <v>1033</v>
      </c>
      <c r="C465" s="39">
        <f>SUM(C466:C470)</f>
        <v>888.99999999999989</v>
      </c>
    </row>
    <row r="466" spans="1:3" x14ac:dyDescent="0.25">
      <c r="A466" s="14" t="s">
        <v>51</v>
      </c>
      <c r="B466" s="37">
        <v>27.7</v>
      </c>
      <c r="C466" s="37">
        <v>24.9</v>
      </c>
    </row>
    <row r="467" spans="1:3" ht="26.4" x14ac:dyDescent="0.25">
      <c r="A467" s="14" t="s">
        <v>184</v>
      </c>
      <c r="B467" s="37">
        <v>63</v>
      </c>
      <c r="C467" s="37"/>
    </row>
    <row r="468" spans="1:3" x14ac:dyDescent="0.25">
      <c r="A468" s="34" t="s">
        <v>170</v>
      </c>
      <c r="B468" s="37">
        <v>2</v>
      </c>
      <c r="C468" s="37"/>
    </row>
    <row r="469" spans="1:3" ht="27.75" customHeight="1" x14ac:dyDescent="0.25">
      <c r="A469" s="14" t="s">
        <v>177</v>
      </c>
      <c r="B469" s="37">
        <v>925.1</v>
      </c>
      <c r="C469" s="41">
        <v>857.8</v>
      </c>
    </row>
    <row r="470" spans="1:3" x14ac:dyDescent="0.25">
      <c r="A470" s="23" t="s">
        <v>92</v>
      </c>
      <c r="B470" s="37">
        <v>15.2</v>
      </c>
      <c r="C470" s="41">
        <v>6.3</v>
      </c>
    </row>
    <row r="471" spans="1:3" ht="15.6" x14ac:dyDescent="0.3">
      <c r="A471" s="42" t="s">
        <v>158</v>
      </c>
      <c r="B471" s="39">
        <f>B463+B465</f>
        <v>1040.9000000000001</v>
      </c>
      <c r="C471" s="39">
        <f>C463+C465</f>
        <v>896.79999999999984</v>
      </c>
    </row>
    <row r="472" spans="1:3" x14ac:dyDescent="0.25">
      <c r="A472" s="51" t="s">
        <v>51</v>
      </c>
      <c r="B472" s="37">
        <f>B466</f>
        <v>27.7</v>
      </c>
      <c r="C472" s="37">
        <f>C466</f>
        <v>24.9</v>
      </c>
    </row>
    <row r="473" spans="1:3" ht="26.4" x14ac:dyDescent="0.25">
      <c r="A473" s="14" t="s">
        <v>184</v>
      </c>
      <c r="B473" s="37">
        <f>B467</f>
        <v>63</v>
      </c>
      <c r="C473" s="37"/>
    </row>
    <row r="474" spans="1:3" x14ac:dyDescent="0.25">
      <c r="A474" s="34" t="s">
        <v>170</v>
      </c>
      <c r="B474" s="37">
        <f>B468</f>
        <v>2</v>
      </c>
      <c r="C474" s="37"/>
    </row>
    <row r="475" spans="1:3" ht="29.4" customHeight="1" x14ac:dyDescent="0.25">
      <c r="A475" s="14" t="s">
        <v>180</v>
      </c>
      <c r="B475" s="37">
        <f>B464+B469</f>
        <v>933</v>
      </c>
      <c r="C475" s="37">
        <f>C469+C464</f>
        <v>865.59999999999991</v>
      </c>
    </row>
    <row r="476" spans="1:3" ht="15.6" customHeight="1" x14ac:dyDescent="0.25">
      <c r="A476" s="23" t="s">
        <v>92</v>
      </c>
      <c r="B476" s="37">
        <f>B470</f>
        <v>15.2</v>
      </c>
      <c r="C476" s="37">
        <f>C470</f>
        <v>6.3</v>
      </c>
    </row>
    <row r="477" spans="1:3" ht="15.75" customHeight="1" x14ac:dyDescent="0.3">
      <c r="A477" s="38" t="s">
        <v>159</v>
      </c>
      <c r="B477" s="39">
        <f>B24+B40+B48+B54+B60+B68+B75+B80+B86+B121+B132+B410+B421+B454+B471</f>
        <v>169440.1</v>
      </c>
      <c r="C477" s="39">
        <f>C24+C40+C48+C54+C60+C68+C75+C80+C86+C121+C132+C410+C421+C454+C471</f>
        <v>79888.000000000015</v>
      </c>
    </row>
    <row r="478" spans="1:3" x14ac:dyDescent="0.25">
      <c r="A478" s="14" t="s">
        <v>51</v>
      </c>
      <c r="B478" s="37">
        <f>B25+B41+B49+B61+B69+B76+B87+B122+B133+B411+B422+B455+B472+B81</f>
        <v>83077.499999999985</v>
      </c>
      <c r="C478" s="37">
        <f>C25+C41+C49+C61+C69+C76+C87+C122+C133+C411+C422+C455+C472+C81</f>
        <v>39581.1</v>
      </c>
    </row>
    <row r="479" spans="1:3" ht="26.4" x14ac:dyDescent="0.25">
      <c r="A479" s="14" t="s">
        <v>184</v>
      </c>
      <c r="B479" s="37">
        <f>B473+B55</f>
        <v>315</v>
      </c>
      <c r="C479" s="37"/>
    </row>
    <row r="480" spans="1:3" ht="26.4" x14ac:dyDescent="0.25">
      <c r="A480" s="14" t="s">
        <v>181</v>
      </c>
      <c r="B480" s="37">
        <f>B26+B456+B475</f>
        <v>6962.7000000000007</v>
      </c>
      <c r="C480" s="37">
        <f>C26+C456+C475</f>
        <v>2631.2999999999997</v>
      </c>
    </row>
    <row r="481" spans="1:3" x14ac:dyDescent="0.25">
      <c r="A481" s="51" t="s">
        <v>170</v>
      </c>
      <c r="B481" s="37">
        <f>B70+B124+B134+B412+B459+B474</f>
        <v>4259.9000000000005</v>
      </c>
      <c r="C481" s="37">
        <f>C70+C124+C134+C412+C459+C474</f>
        <v>385.3</v>
      </c>
    </row>
    <row r="482" spans="1:3" x14ac:dyDescent="0.25">
      <c r="A482" s="34" t="s">
        <v>166</v>
      </c>
      <c r="B482" s="37">
        <f>B413+B460</f>
        <v>39360.300000000003</v>
      </c>
      <c r="C482" s="37">
        <f>C413+C460</f>
        <v>34916.9</v>
      </c>
    </row>
    <row r="483" spans="1:3" ht="25.95" customHeight="1" x14ac:dyDescent="0.25">
      <c r="A483" s="14" t="s">
        <v>168</v>
      </c>
      <c r="B483" s="37">
        <f>B414+B457</f>
        <v>2618.3000000000002</v>
      </c>
      <c r="C483" s="37">
        <f>C414+C457</f>
        <v>1756.1000000000001</v>
      </c>
    </row>
    <row r="484" spans="1:3" x14ac:dyDescent="0.25">
      <c r="A484" s="14" t="s">
        <v>76</v>
      </c>
      <c r="B484" s="37">
        <f>B42</f>
        <v>6716</v>
      </c>
      <c r="C484" s="37"/>
    </row>
    <row r="485" spans="1:3" ht="39.6" x14ac:dyDescent="0.25">
      <c r="A485" s="14" t="s">
        <v>77</v>
      </c>
      <c r="B485" s="37">
        <f>B88</f>
        <v>6474.9</v>
      </c>
      <c r="C485" s="37"/>
    </row>
    <row r="486" spans="1:3" ht="18" customHeight="1" x14ac:dyDescent="0.25">
      <c r="A486" s="14" t="s">
        <v>169</v>
      </c>
      <c r="B486" s="37">
        <f>B43</f>
        <v>5665.8</v>
      </c>
      <c r="C486" s="37"/>
    </row>
    <row r="487" spans="1:3" ht="18" customHeight="1" x14ac:dyDescent="0.25">
      <c r="A487" s="14" t="s">
        <v>164</v>
      </c>
      <c r="B487" s="37">
        <f>B27+B56+B71+B123+B415+B423+B458</f>
        <v>3877.599999999999</v>
      </c>
      <c r="C487" s="37">
        <f>C27+C56+C71+C123+C415+C423+C458</f>
        <v>451.5</v>
      </c>
    </row>
    <row r="488" spans="1:3" ht="18" customHeight="1" x14ac:dyDescent="0.25">
      <c r="A488" s="14" t="s">
        <v>92</v>
      </c>
      <c r="B488" s="37">
        <f>SUM(B44+B125+B461+B476+B416)</f>
        <v>10112.099999999999</v>
      </c>
      <c r="C488" s="37">
        <f>SUM(C44+C125+C461+C476+C416)</f>
        <v>165.79999999999998</v>
      </c>
    </row>
    <row r="489" spans="1:3" ht="30.75" customHeight="1" x14ac:dyDescent="0.25">
      <c r="A489" s="55" t="s">
        <v>161</v>
      </c>
      <c r="B489" s="39">
        <f>B477-B20</f>
        <v>165895.6</v>
      </c>
      <c r="C489" s="39">
        <f>C477-C20</f>
        <v>79888.000000000015</v>
      </c>
    </row>
    <row r="490" spans="1:3" x14ac:dyDescent="0.25">
      <c r="B490" s="54"/>
    </row>
    <row r="491" spans="1:3" x14ac:dyDescent="0.25">
      <c r="B491" s="54"/>
      <c r="C491" s="54"/>
    </row>
    <row r="492" spans="1:3" x14ac:dyDescent="0.25">
      <c r="B492" s="54"/>
    </row>
    <row r="493" spans="1:3" x14ac:dyDescent="0.25">
      <c r="B493" s="54"/>
    </row>
  </sheetData>
  <mergeCells count="19">
    <mergeCell ref="A77:C77"/>
    <mergeCell ref="A2:C2"/>
    <mergeCell ref="A4:A6"/>
    <mergeCell ref="B4:B6"/>
    <mergeCell ref="C4:C6"/>
    <mergeCell ref="A7:C7"/>
    <mergeCell ref="A28:C28"/>
    <mergeCell ref="A45:C45"/>
    <mergeCell ref="A50:C50"/>
    <mergeCell ref="A57:C57"/>
    <mergeCell ref="A62:C62"/>
    <mergeCell ref="A72:C72"/>
    <mergeCell ref="A462:C462"/>
    <mergeCell ref="A82:C82"/>
    <mergeCell ref="A89:C89"/>
    <mergeCell ref="A126:C126"/>
    <mergeCell ref="A135:C135"/>
    <mergeCell ref="A417:C417"/>
    <mergeCell ref="A424:C424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6" workbookViewId="0">
      <selection activeCell="C84" sqref="C84"/>
    </sheetView>
  </sheetViews>
  <sheetFormatPr defaultColWidth="8.88671875" defaultRowHeight="13.2" x14ac:dyDescent="0.25"/>
  <cols>
    <col min="1" max="1" width="43.88671875" style="65" customWidth="1"/>
    <col min="2" max="2" width="9.88671875" style="65" customWidth="1"/>
    <col min="3" max="3" width="11.109375" style="65" customWidth="1"/>
    <col min="4" max="4" width="9.5546875" style="65" customWidth="1"/>
    <col min="5" max="5" width="12.88671875" style="65" customWidth="1"/>
    <col min="6" max="16384" width="8.88671875" style="65"/>
  </cols>
  <sheetData>
    <row r="1" spans="1:5" ht="68.25" customHeight="1" x14ac:dyDescent="0.25">
      <c r="A1" s="3"/>
      <c r="B1" s="3"/>
      <c r="C1" s="3"/>
      <c r="D1" s="3"/>
      <c r="E1" s="3"/>
    </row>
    <row r="2" spans="1:5" ht="53.25" customHeight="1" x14ac:dyDescent="0.25">
      <c r="A2" s="3"/>
      <c r="B2" s="3"/>
      <c r="C2" s="3"/>
      <c r="D2" s="3"/>
      <c r="E2" s="3"/>
    </row>
    <row r="3" spans="1:5" ht="45.75" customHeight="1" x14ac:dyDescent="0.25">
      <c r="A3" s="155" t="s">
        <v>191</v>
      </c>
      <c r="B3" s="155"/>
      <c r="C3" s="155"/>
      <c r="D3" s="155"/>
      <c r="E3" s="155"/>
    </row>
    <row r="4" spans="1:5" hidden="1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ht="15.6" x14ac:dyDescent="0.3">
      <c r="A6" s="168" t="s">
        <v>192</v>
      </c>
      <c r="B6" s="168" t="s">
        <v>193</v>
      </c>
      <c r="C6" s="171" t="s">
        <v>194</v>
      </c>
      <c r="D6" s="172"/>
      <c r="E6" s="173"/>
    </row>
    <row r="7" spans="1:5" ht="45.75" customHeight="1" x14ac:dyDescent="0.25">
      <c r="A7" s="169"/>
      <c r="B7" s="169"/>
      <c r="C7" s="174" t="s">
        <v>195</v>
      </c>
      <c r="D7" s="176" t="s">
        <v>196</v>
      </c>
      <c r="E7" s="168" t="s">
        <v>197</v>
      </c>
    </row>
    <row r="8" spans="1:5" ht="69" customHeight="1" x14ac:dyDescent="0.25">
      <c r="A8" s="170"/>
      <c r="B8" s="170"/>
      <c r="C8" s="175"/>
      <c r="D8" s="177"/>
      <c r="E8" s="170"/>
    </row>
    <row r="9" spans="1:5" ht="18.75" customHeight="1" x14ac:dyDescent="0.25">
      <c r="A9" s="68" t="s">
        <v>65</v>
      </c>
      <c r="B9" s="69">
        <f>C9+D9+E9</f>
        <v>260</v>
      </c>
      <c r="C9" s="8"/>
      <c r="D9" s="70"/>
      <c r="E9" s="71">
        <v>260</v>
      </c>
    </row>
    <row r="10" spans="1:5" ht="15.6" x14ac:dyDescent="0.25">
      <c r="A10" s="72" t="s">
        <v>89</v>
      </c>
      <c r="B10" s="69">
        <f t="shared" ref="B10:B73" si="0">C10+D10+E10</f>
        <v>350</v>
      </c>
      <c r="C10" s="73">
        <v>60</v>
      </c>
      <c r="D10" s="73"/>
      <c r="E10" s="74">
        <v>290</v>
      </c>
    </row>
    <row r="11" spans="1:5" ht="15.6" x14ac:dyDescent="0.25">
      <c r="A11" s="72" t="s">
        <v>79</v>
      </c>
      <c r="B11" s="69">
        <f t="shared" si="0"/>
        <v>3</v>
      </c>
      <c r="C11" s="73"/>
      <c r="D11" s="73">
        <v>3</v>
      </c>
      <c r="E11" s="9"/>
    </row>
    <row r="12" spans="1:5" ht="15.6" x14ac:dyDescent="0.25">
      <c r="A12" s="72" t="s">
        <v>55</v>
      </c>
      <c r="B12" s="69">
        <f t="shared" si="0"/>
        <v>2</v>
      </c>
      <c r="C12" s="73"/>
      <c r="D12" s="73">
        <v>2</v>
      </c>
      <c r="E12" s="9"/>
    </row>
    <row r="13" spans="1:5" ht="15.6" x14ac:dyDescent="0.25">
      <c r="A13" s="72" t="s">
        <v>81</v>
      </c>
      <c r="B13" s="69">
        <f t="shared" si="0"/>
        <v>15</v>
      </c>
      <c r="C13" s="73"/>
      <c r="D13" s="73">
        <v>15</v>
      </c>
      <c r="E13" s="9"/>
    </row>
    <row r="14" spans="1:5" ht="15.6" x14ac:dyDescent="0.25">
      <c r="A14" s="72" t="s">
        <v>80</v>
      </c>
      <c r="B14" s="69">
        <f t="shared" si="0"/>
        <v>13.600000000000001</v>
      </c>
      <c r="C14" s="73"/>
      <c r="D14" s="73">
        <v>11.3</v>
      </c>
      <c r="E14" s="9">
        <v>2.2999999999999998</v>
      </c>
    </row>
    <row r="15" spans="1:5" ht="15.6" x14ac:dyDescent="0.25">
      <c r="A15" s="72" t="s">
        <v>198</v>
      </c>
      <c r="B15" s="69">
        <f t="shared" si="0"/>
        <v>40</v>
      </c>
      <c r="C15" s="73"/>
      <c r="D15" s="73">
        <v>35</v>
      </c>
      <c r="E15" s="9">
        <v>5</v>
      </c>
    </row>
    <row r="16" spans="1:5" ht="15.6" x14ac:dyDescent="0.25">
      <c r="A16" s="72" t="s">
        <v>85</v>
      </c>
      <c r="B16" s="69">
        <f t="shared" si="0"/>
        <v>125</v>
      </c>
      <c r="C16" s="73"/>
      <c r="D16" s="73">
        <v>105</v>
      </c>
      <c r="E16" s="9">
        <v>20</v>
      </c>
    </row>
    <row r="17" spans="1:5" ht="15.6" x14ac:dyDescent="0.25">
      <c r="A17" s="72" t="s">
        <v>82</v>
      </c>
      <c r="B17" s="69">
        <f t="shared" si="0"/>
        <v>48</v>
      </c>
      <c r="C17" s="73"/>
      <c r="D17" s="73">
        <v>47.4</v>
      </c>
      <c r="E17" s="9">
        <v>0.6</v>
      </c>
    </row>
    <row r="18" spans="1:5" ht="18" customHeight="1" x14ac:dyDescent="0.25">
      <c r="A18" s="75" t="s">
        <v>84</v>
      </c>
      <c r="B18" s="69">
        <f t="shared" si="0"/>
        <v>137.5</v>
      </c>
      <c r="C18" s="76"/>
      <c r="D18" s="77">
        <v>66.5</v>
      </c>
      <c r="E18" s="78">
        <v>71</v>
      </c>
    </row>
    <row r="19" spans="1:5" ht="15.6" x14ac:dyDescent="0.25">
      <c r="A19" s="75" t="s">
        <v>199</v>
      </c>
      <c r="B19" s="69">
        <f t="shared" si="0"/>
        <v>75</v>
      </c>
      <c r="C19" s="76"/>
      <c r="D19" s="73">
        <v>75</v>
      </c>
      <c r="E19" s="9"/>
    </row>
    <row r="20" spans="1:5" ht="15.6" x14ac:dyDescent="0.3">
      <c r="A20" s="79" t="s">
        <v>200</v>
      </c>
      <c r="B20" s="69">
        <f t="shared" si="0"/>
        <v>130.60000000000002</v>
      </c>
      <c r="C20" s="73">
        <v>122.5</v>
      </c>
      <c r="D20" s="73">
        <v>7.8</v>
      </c>
      <c r="E20" s="9">
        <v>0.3</v>
      </c>
    </row>
    <row r="21" spans="1:5" ht="15.6" x14ac:dyDescent="0.3">
      <c r="A21" s="79" t="s">
        <v>201</v>
      </c>
      <c r="B21" s="69">
        <f t="shared" si="0"/>
        <v>55</v>
      </c>
      <c r="C21" s="73">
        <v>51.6</v>
      </c>
      <c r="D21" s="73">
        <v>3</v>
      </c>
      <c r="E21" s="9">
        <v>0.4</v>
      </c>
    </row>
    <row r="22" spans="1:5" ht="15.6" x14ac:dyDescent="0.3">
      <c r="A22" s="79" t="s">
        <v>202</v>
      </c>
      <c r="B22" s="69">
        <f t="shared" si="0"/>
        <v>79.199999999999989</v>
      </c>
      <c r="C22" s="73">
        <v>74.099999999999994</v>
      </c>
      <c r="D22" s="73">
        <v>4.8</v>
      </c>
      <c r="E22" s="9">
        <v>0.3</v>
      </c>
    </row>
    <row r="23" spans="1:5" ht="15.6" x14ac:dyDescent="0.3">
      <c r="A23" s="79" t="s">
        <v>203</v>
      </c>
      <c r="B23" s="69">
        <f t="shared" si="0"/>
        <v>84</v>
      </c>
      <c r="C23" s="73">
        <v>79.8</v>
      </c>
      <c r="D23" s="73">
        <v>3.7</v>
      </c>
      <c r="E23" s="9">
        <v>0.5</v>
      </c>
    </row>
    <row r="24" spans="1:5" ht="15.6" x14ac:dyDescent="0.3">
      <c r="A24" s="79" t="s">
        <v>204</v>
      </c>
      <c r="B24" s="69">
        <f t="shared" si="0"/>
        <v>105</v>
      </c>
      <c r="C24" s="73">
        <v>99.4</v>
      </c>
      <c r="D24" s="73">
        <v>5</v>
      </c>
      <c r="E24" s="9">
        <v>0.6</v>
      </c>
    </row>
    <row r="25" spans="1:5" ht="15.6" x14ac:dyDescent="0.3">
      <c r="A25" s="79" t="s">
        <v>205</v>
      </c>
      <c r="B25" s="69">
        <f t="shared" si="0"/>
        <v>47.6</v>
      </c>
      <c r="C25" s="73">
        <v>44.9</v>
      </c>
      <c r="D25" s="73">
        <v>2.6</v>
      </c>
      <c r="E25" s="9">
        <v>0.1</v>
      </c>
    </row>
    <row r="26" spans="1:5" ht="15.6" x14ac:dyDescent="0.3">
      <c r="A26" s="79" t="s">
        <v>206</v>
      </c>
      <c r="B26" s="69">
        <f t="shared" si="0"/>
        <v>55</v>
      </c>
      <c r="C26" s="73">
        <v>52.6</v>
      </c>
      <c r="D26" s="73">
        <v>2</v>
      </c>
      <c r="E26" s="9">
        <v>0.4</v>
      </c>
    </row>
    <row r="27" spans="1:5" ht="15.6" x14ac:dyDescent="0.3">
      <c r="A27" s="79" t="s">
        <v>207</v>
      </c>
      <c r="B27" s="69">
        <f t="shared" si="0"/>
        <v>80.399999999999991</v>
      </c>
      <c r="C27" s="73">
        <v>75.2</v>
      </c>
      <c r="D27" s="73">
        <v>4.5999999999999996</v>
      </c>
      <c r="E27" s="9">
        <v>0.6</v>
      </c>
    </row>
    <row r="28" spans="1:5" ht="15.6" x14ac:dyDescent="0.3">
      <c r="A28" s="79" t="s">
        <v>208</v>
      </c>
      <c r="B28" s="69">
        <f t="shared" si="0"/>
        <v>76.5</v>
      </c>
      <c r="C28" s="73">
        <v>73.099999999999994</v>
      </c>
      <c r="D28" s="73">
        <v>3.2</v>
      </c>
      <c r="E28" s="9">
        <v>0.2</v>
      </c>
    </row>
    <row r="29" spans="1:5" ht="15.6" x14ac:dyDescent="0.3">
      <c r="A29" s="79" t="s">
        <v>209</v>
      </c>
      <c r="B29" s="69">
        <f t="shared" si="0"/>
        <v>55</v>
      </c>
      <c r="C29" s="73">
        <v>51.8</v>
      </c>
      <c r="D29" s="73">
        <v>3</v>
      </c>
      <c r="E29" s="9">
        <v>0.2</v>
      </c>
    </row>
    <row r="30" spans="1:5" ht="15.6" x14ac:dyDescent="0.3">
      <c r="A30" s="79" t="s">
        <v>210</v>
      </c>
      <c r="B30" s="69">
        <f t="shared" si="0"/>
        <v>46.800000000000004</v>
      </c>
      <c r="C30" s="73">
        <v>45</v>
      </c>
      <c r="D30" s="73">
        <v>1.6</v>
      </c>
      <c r="E30" s="9">
        <v>0.2</v>
      </c>
    </row>
    <row r="31" spans="1:5" ht="15.6" x14ac:dyDescent="0.3">
      <c r="A31" s="79" t="s">
        <v>211</v>
      </c>
      <c r="B31" s="69">
        <f t="shared" si="0"/>
        <v>91.500000000000014</v>
      </c>
      <c r="C31" s="73">
        <v>87.7</v>
      </c>
      <c r="D31" s="73">
        <v>3.4</v>
      </c>
      <c r="E31" s="9">
        <v>0.4</v>
      </c>
    </row>
    <row r="32" spans="1:5" ht="15.6" x14ac:dyDescent="0.3">
      <c r="A32" s="79" t="s">
        <v>212</v>
      </c>
      <c r="B32" s="69">
        <f t="shared" si="0"/>
        <v>40.000000000000007</v>
      </c>
      <c r="C32" s="73">
        <v>37.700000000000003</v>
      </c>
      <c r="D32" s="73">
        <v>2.1</v>
      </c>
      <c r="E32" s="9">
        <v>0.2</v>
      </c>
    </row>
    <row r="33" spans="1:5" ht="15.6" x14ac:dyDescent="0.3">
      <c r="A33" s="79" t="s">
        <v>213</v>
      </c>
      <c r="B33" s="69">
        <f t="shared" si="0"/>
        <v>66.999999999999986</v>
      </c>
      <c r="C33" s="73">
        <v>65.599999999999994</v>
      </c>
      <c r="D33" s="73">
        <v>1.1000000000000001</v>
      </c>
      <c r="E33" s="9">
        <v>0.3</v>
      </c>
    </row>
    <row r="34" spans="1:5" ht="15.6" x14ac:dyDescent="0.3">
      <c r="A34" s="79" t="s">
        <v>214</v>
      </c>
      <c r="B34" s="69">
        <f t="shared" si="0"/>
        <v>45</v>
      </c>
      <c r="C34" s="73">
        <v>39.5</v>
      </c>
      <c r="D34" s="73">
        <v>5</v>
      </c>
      <c r="E34" s="9">
        <v>0.5</v>
      </c>
    </row>
    <row r="35" spans="1:5" ht="15.6" x14ac:dyDescent="0.3">
      <c r="A35" s="79" t="s">
        <v>215</v>
      </c>
      <c r="B35" s="69">
        <f t="shared" si="0"/>
        <v>90</v>
      </c>
      <c r="C35" s="73">
        <v>86.5</v>
      </c>
      <c r="D35" s="73">
        <v>3.2</v>
      </c>
      <c r="E35" s="9">
        <v>0.3</v>
      </c>
    </row>
    <row r="36" spans="1:5" ht="15.6" x14ac:dyDescent="0.3">
      <c r="A36" s="79" t="s">
        <v>216</v>
      </c>
      <c r="B36" s="69">
        <f t="shared" si="0"/>
        <v>66.2</v>
      </c>
      <c r="C36" s="80">
        <v>62.6</v>
      </c>
      <c r="D36" s="73">
        <v>3.4</v>
      </c>
      <c r="E36" s="9">
        <v>0.2</v>
      </c>
    </row>
    <row r="37" spans="1:5" ht="15.6" x14ac:dyDescent="0.3">
      <c r="A37" s="79" t="s">
        <v>217</v>
      </c>
      <c r="B37" s="69">
        <f t="shared" si="0"/>
        <v>73</v>
      </c>
      <c r="C37" s="80">
        <v>69.7</v>
      </c>
      <c r="D37" s="73">
        <v>3</v>
      </c>
      <c r="E37" s="9">
        <v>0.3</v>
      </c>
    </row>
    <row r="38" spans="1:5" ht="15.6" x14ac:dyDescent="0.3">
      <c r="A38" s="79" t="s">
        <v>218</v>
      </c>
      <c r="B38" s="69">
        <f t="shared" si="0"/>
        <v>75.7</v>
      </c>
      <c r="C38" s="80">
        <v>69</v>
      </c>
      <c r="D38" s="73">
        <v>6.5</v>
      </c>
      <c r="E38" s="9">
        <v>0.2</v>
      </c>
    </row>
    <row r="39" spans="1:5" ht="15.6" x14ac:dyDescent="0.3">
      <c r="A39" s="79" t="s">
        <v>219</v>
      </c>
      <c r="B39" s="69">
        <f t="shared" si="0"/>
        <v>64.400000000000006</v>
      </c>
      <c r="C39" s="80">
        <v>61</v>
      </c>
      <c r="D39" s="73">
        <v>3.2</v>
      </c>
      <c r="E39" s="9">
        <v>0.2</v>
      </c>
    </row>
    <row r="40" spans="1:5" ht="15.6" x14ac:dyDescent="0.3">
      <c r="A40" s="79" t="s">
        <v>220</v>
      </c>
      <c r="B40" s="69">
        <f t="shared" si="0"/>
        <v>77.000000000000014</v>
      </c>
      <c r="C40" s="80">
        <v>70.900000000000006</v>
      </c>
      <c r="D40" s="73">
        <v>5.7</v>
      </c>
      <c r="E40" s="9">
        <v>0.4</v>
      </c>
    </row>
    <row r="41" spans="1:5" ht="15.6" x14ac:dyDescent="0.3">
      <c r="A41" s="79" t="s">
        <v>221</v>
      </c>
      <c r="B41" s="69">
        <f t="shared" si="0"/>
        <v>77</v>
      </c>
      <c r="C41" s="80">
        <v>75</v>
      </c>
      <c r="D41" s="73">
        <v>1.6</v>
      </c>
      <c r="E41" s="9">
        <v>0.4</v>
      </c>
    </row>
    <row r="42" spans="1:5" ht="15.6" x14ac:dyDescent="0.3">
      <c r="A42" s="79" t="s">
        <v>222</v>
      </c>
      <c r="B42" s="69">
        <f t="shared" si="0"/>
        <v>95.7</v>
      </c>
      <c r="C42" s="80">
        <v>92</v>
      </c>
      <c r="D42" s="73">
        <v>3.5</v>
      </c>
      <c r="E42" s="9">
        <v>0.2</v>
      </c>
    </row>
    <row r="43" spans="1:5" ht="15.6" x14ac:dyDescent="0.3">
      <c r="A43" s="79" t="s">
        <v>223</v>
      </c>
      <c r="B43" s="69">
        <f t="shared" si="0"/>
        <v>91.300000000000011</v>
      </c>
      <c r="C43" s="80">
        <v>89.4</v>
      </c>
      <c r="D43" s="73">
        <v>1.7</v>
      </c>
      <c r="E43" s="9">
        <v>0.2</v>
      </c>
    </row>
    <row r="44" spans="1:5" ht="15.6" x14ac:dyDescent="0.3">
      <c r="A44" s="79" t="s">
        <v>224</v>
      </c>
      <c r="B44" s="69">
        <f t="shared" si="0"/>
        <v>87.5</v>
      </c>
      <c r="C44" s="80">
        <v>85.1</v>
      </c>
      <c r="D44" s="73">
        <v>2.2000000000000002</v>
      </c>
      <c r="E44" s="9">
        <v>0.2</v>
      </c>
    </row>
    <row r="45" spans="1:5" ht="15.6" x14ac:dyDescent="0.3">
      <c r="A45" s="79" t="s">
        <v>225</v>
      </c>
      <c r="B45" s="69">
        <f t="shared" si="0"/>
        <v>67.2</v>
      </c>
      <c r="C45" s="80">
        <v>61.5</v>
      </c>
      <c r="D45" s="73">
        <v>5.5</v>
      </c>
      <c r="E45" s="9">
        <v>0.2</v>
      </c>
    </row>
    <row r="46" spans="1:5" ht="15.6" x14ac:dyDescent="0.3">
      <c r="A46" s="79" t="s">
        <v>226</v>
      </c>
      <c r="B46" s="69">
        <f t="shared" si="0"/>
        <v>78</v>
      </c>
      <c r="C46" s="80">
        <v>73.7</v>
      </c>
      <c r="D46" s="73">
        <v>3.5</v>
      </c>
      <c r="E46" s="9">
        <v>0.8</v>
      </c>
    </row>
    <row r="47" spans="1:5" ht="15.6" x14ac:dyDescent="0.3">
      <c r="A47" s="79" t="s">
        <v>227</v>
      </c>
      <c r="B47" s="69">
        <f t="shared" si="0"/>
        <v>95.5</v>
      </c>
      <c r="C47" s="80">
        <v>91.8</v>
      </c>
      <c r="D47" s="73">
        <v>3.5</v>
      </c>
      <c r="E47" s="9">
        <v>0.2</v>
      </c>
    </row>
    <row r="48" spans="1:5" ht="15.6" x14ac:dyDescent="0.3">
      <c r="A48" s="79" t="s">
        <v>228</v>
      </c>
      <c r="B48" s="69">
        <f t="shared" si="0"/>
        <v>63.5</v>
      </c>
      <c r="C48" s="80">
        <v>57.4</v>
      </c>
      <c r="D48" s="73">
        <v>5.5</v>
      </c>
      <c r="E48" s="9">
        <v>0.6</v>
      </c>
    </row>
    <row r="49" spans="1:5" ht="15.6" x14ac:dyDescent="0.3">
      <c r="A49" s="79" t="s">
        <v>122</v>
      </c>
      <c r="B49" s="69">
        <f t="shared" si="0"/>
        <v>4.8</v>
      </c>
      <c r="C49" s="80"/>
      <c r="D49" s="73"/>
      <c r="E49" s="9">
        <v>4.8</v>
      </c>
    </row>
    <row r="50" spans="1:5" ht="15.6" x14ac:dyDescent="0.3">
      <c r="A50" s="79" t="s">
        <v>123</v>
      </c>
      <c r="B50" s="69">
        <f t="shared" si="0"/>
        <v>13</v>
      </c>
      <c r="C50" s="80">
        <v>5.0999999999999996</v>
      </c>
      <c r="D50" s="73">
        <v>3.7</v>
      </c>
      <c r="E50" s="9">
        <v>4.2</v>
      </c>
    </row>
    <row r="51" spans="1:5" ht="15.6" x14ac:dyDescent="0.3">
      <c r="A51" s="79" t="s">
        <v>124</v>
      </c>
      <c r="B51" s="69">
        <f t="shared" si="0"/>
        <v>6</v>
      </c>
      <c r="C51" s="80"/>
      <c r="D51" s="73">
        <v>3</v>
      </c>
      <c r="E51" s="9">
        <v>3</v>
      </c>
    </row>
    <row r="52" spans="1:5" ht="15.6" x14ac:dyDescent="0.3">
      <c r="A52" s="79" t="s">
        <v>125</v>
      </c>
      <c r="B52" s="69">
        <f t="shared" si="0"/>
        <v>4.7</v>
      </c>
      <c r="C52" s="80"/>
      <c r="D52" s="73">
        <v>1.1000000000000001</v>
      </c>
      <c r="E52" s="9">
        <v>3.6</v>
      </c>
    </row>
    <row r="53" spans="1:5" ht="15.6" x14ac:dyDescent="0.3">
      <c r="A53" s="79" t="s">
        <v>229</v>
      </c>
      <c r="B53" s="69">
        <f t="shared" si="0"/>
        <v>11</v>
      </c>
      <c r="C53" s="80"/>
      <c r="D53" s="73"/>
      <c r="E53" s="9">
        <v>11</v>
      </c>
    </row>
    <row r="54" spans="1:5" ht="15.6" x14ac:dyDescent="0.3">
      <c r="A54" s="79" t="s">
        <v>127</v>
      </c>
      <c r="B54" s="69">
        <f t="shared" si="0"/>
        <v>25</v>
      </c>
      <c r="C54" s="80"/>
      <c r="D54" s="73">
        <v>19.600000000000001</v>
      </c>
      <c r="E54" s="9">
        <v>5.4</v>
      </c>
    </row>
    <row r="55" spans="1:5" ht="15.6" x14ac:dyDescent="0.25">
      <c r="A55" s="81" t="s">
        <v>141</v>
      </c>
      <c r="B55" s="69">
        <f t="shared" si="0"/>
        <v>1.5</v>
      </c>
      <c r="C55" s="80"/>
      <c r="D55" s="73">
        <v>0.2</v>
      </c>
      <c r="E55" s="9">
        <v>1.3</v>
      </c>
    </row>
    <row r="56" spans="1:5" ht="15.6" x14ac:dyDescent="0.3">
      <c r="A56" s="79" t="s">
        <v>230</v>
      </c>
      <c r="B56" s="69">
        <f t="shared" si="0"/>
        <v>35.799999999999997</v>
      </c>
      <c r="C56" s="80">
        <v>11.8</v>
      </c>
      <c r="D56" s="73"/>
      <c r="E56" s="9">
        <v>24</v>
      </c>
    </row>
    <row r="57" spans="1:5" ht="15.6" x14ac:dyDescent="0.3">
      <c r="A57" s="79" t="s">
        <v>231</v>
      </c>
      <c r="B57" s="69">
        <f t="shared" si="0"/>
        <v>0</v>
      </c>
      <c r="C57" s="80"/>
      <c r="D57" s="73"/>
      <c r="E57" s="9"/>
    </row>
    <row r="58" spans="1:5" ht="15.6" x14ac:dyDescent="0.3">
      <c r="A58" s="79" t="s">
        <v>129</v>
      </c>
      <c r="B58" s="69">
        <f t="shared" si="0"/>
        <v>50.300000000000004</v>
      </c>
      <c r="C58" s="80">
        <v>5.6</v>
      </c>
      <c r="D58" s="73">
        <v>39.5</v>
      </c>
      <c r="E58" s="9">
        <v>5.2</v>
      </c>
    </row>
    <row r="59" spans="1:5" ht="15.6" x14ac:dyDescent="0.3">
      <c r="A59" s="79" t="s">
        <v>130</v>
      </c>
      <c r="B59" s="69">
        <f t="shared" si="0"/>
        <v>9.1999999999999993</v>
      </c>
      <c r="C59" s="80"/>
      <c r="D59" s="73"/>
      <c r="E59" s="9">
        <v>9.1999999999999993</v>
      </c>
    </row>
    <row r="60" spans="1:5" ht="15.6" x14ac:dyDescent="0.3">
      <c r="A60" s="79" t="s">
        <v>232</v>
      </c>
      <c r="B60" s="69">
        <f t="shared" si="0"/>
        <v>17</v>
      </c>
      <c r="C60" s="80">
        <v>11.7</v>
      </c>
      <c r="D60" s="73">
        <v>0.1</v>
      </c>
      <c r="E60" s="9">
        <v>5.2</v>
      </c>
    </row>
    <row r="61" spans="1:5" ht="15.6" x14ac:dyDescent="0.3">
      <c r="A61" s="79" t="s">
        <v>132</v>
      </c>
      <c r="B61" s="69">
        <f t="shared" si="0"/>
        <v>32.299999999999997</v>
      </c>
      <c r="C61" s="80">
        <v>7</v>
      </c>
      <c r="D61" s="73">
        <v>18</v>
      </c>
      <c r="E61" s="9">
        <v>7.3</v>
      </c>
    </row>
    <row r="62" spans="1:5" ht="15.6" x14ac:dyDescent="0.3">
      <c r="A62" s="79" t="s">
        <v>233</v>
      </c>
      <c r="B62" s="69">
        <f t="shared" si="0"/>
        <v>84.7</v>
      </c>
      <c r="C62" s="80">
        <v>13</v>
      </c>
      <c r="D62" s="73">
        <v>56</v>
      </c>
      <c r="E62" s="9">
        <v>15.7</v>
      </c>
    </row>
    <row r="63" spans="1:5" ht="15.6" x14ac:dyDescent="0.3">
      <c r="A63" s="79" t="s">
        <v>234</v>
      </c>
      <c r="B63" s="69">
        <f t="shared" si="0"/>
        <v>18.399999999999999</v>
      </c>
      <c r="C63" s="80">
        <v>11.7</v>
      </c>
      <c r="D63" s="73">
        <v>0.3</v>
      </c>
      <c r="E63" s="9">
        <v>6.4</v>
      </c>
    </row>
    <row r="64" spans="1:5" ht="15.6" x14ac:dyDescent="0.3">
      <c r="A64" s="79" t="s">
        <v>135</v>
      </c>
      <c r="B64" s="69">
        <f t="shared" si="0"/>
        <v>9.6</v>
      </c>
      <c r="C64" s="80">
        <v>3.6</v>
      </c>
      <c r="D64" s="73"/>
      <c r="E64" s="9">
        <v>6</v>
      </c>
    </row>
    <row r="65" spans="1:5" ht="15.6" x14ac:dyDescent="0.3">
      <c r="A65" s="79" t="s">
        <v>235</v>
      </c>
      <c r="B65" s="69">
        <f t="shared" si="0"/>
        <v>17.100000000000001</v>
      </c>
      <c r="C65" s="80">
        <v>4.9000000000000004</v>
      </c>
      <c r="D65" s="73"/>
      <c r="E65" s="9">
        <v>12.2</v>
      </c>
    </row>
    <row r="66" spans="1:5" ht="15.6" x14ac:dyDescent="0.3">
      <c r="A66" s="79" t="s">
        <v>236</v>
      </c>
      <c r="B66" s="69">
        <f t="shared" si="0"/>
        <v>15.4</v>
      </c>
      <c r="C66" s="80">
        <v>10</v>
      </c>
      <c r="D66" s="73"/>
      <c r="E66" s="9">
        <v>5.4</v>
      </c>
    </row>
    <row r="67" spans="1:5" ht="17.399999999999999" customHeight="1" x14ac:dyDescent="0.25">
      <c r="A67" s="82" t="s">
        <v>140</v>
      </c>
      <c r="B67" s="69">
        <f t="shared" si="0"/>
        <v>5</v>
      </c>
      <c r="C67" s="80"/>
      <c r="D67" s="73">
        <v>5</v>
      </c>
      <c r="E67" s="9"/>
    </row>
    <row r="68" spans="1:5" ht="15.6" x14ac:dyDescent="0.25">
      <c r="A68" s="82" t="s">
        <v>237</v>
      </c>
      <c r="B68" s="69">
        <f t="shared" si="0"/>
        <v>20.5</v>
      </c>
      <c r="C68" s="80"/>
      <c r="D68" s="73">
        <v>20</v>
      </c>
      <c r="E68" s="9">
        <v>0.5</v>
      </c>
    </row>
    <row r="69" spans="1:5" ht="15.6" x14ac:dyDescent="0.3">
      <c r="A69" s="79" t="s">
        <v>138</v>
      </c>
      <c r="B69" s="69">
        <f t="shared" si="0"/>
        <v>39.5</v>
      </c>
      <c r="C69" s="80">
        <v>35.5</v>
      </c>
      <c r="D69" s="73">
        <v>1</v>
      </c>
      <c r="E69" s="9">
        <v>3</v>
      </c>
    </row>
    <row r="70" spans="1:5" ht="15.6" x14ac:dyDescent="0.3">
      <c r="A70" s="79" t="s">
        <v>142</v>
      </c>
      <c r="B70" s="69">
        <f t="shared" si="0"/>
        <v>122</v>
      </c>
      <c r="C70" s="80">
        <v>110</v>
      </c>
      <c r="D70" s="73">
        <v>10</v>
      </c>
      <c r="E70" s="9">
        <v>2</v>
      </c>
    </row>
    <row r="71" spans="1:5" ht="15.6" x14ac:dyDescent="0.25">
      <c r="A71" s="72" t="s">
        <v>143</v>
      </c>
      <c r="B71" s="69">
        <f t="shared" si="0"/>
        <v>60</v>
      </c>
      <c r="C71" s="73">
        <v>60</v>
      </c>
      <c r="D71" s="73"/>
      <c r="E71" s="9"/>
    </row>
    <row r="72" spans="1:5" ht="15.6" x14ac:dyDescent="0.25">
      <c r="A72" s="72" t="s">
        <v>144</v>
      </c>
      <c r="B72" s="69">
        <f t="shared" si="0"/>
        <v>5</v>
      </c>
      <c r="C72" s="73"/>
      <c r="D72" s="73">
        <v>5</v>
      </c>
      <c r="E72" s="9"/>
    </row>
    <row r="73" spans="1:5" ht="15.6" x14ac:dyDescent="0.3">
      <c r="A73" s="79" t="s">
        <v>145</v>
      </c>
      <c r="B73" s="69">
        <f t="shared" si="0"/>
        <v>29</v>
      </c>
      <c r="C73" s="80">
        <v>29</v>
      </c>
      <c r="D73" s="73"/>
      <c r="E73" s="9"/>
    </row>
    <row r="74" spans="1:5" ht="15.6" x14ac:dyDescent="0.3">
      <c r="A74" s="79" t="s">
        <v>147</v>
      </c>
      <c r="B74" s="69">
        <f t="shared" ref="B74:B79" si="1">C74+D74+E74</f>
        <v>4</v>
      </c>
      <c r="C74" s="80"/>
      <c r="D74" s="73">
        <v>4</v>
      </c>
      <c r="E74" s="9"/>
    </row>
    <row r="75" spans="1:5" ht="15.6" x14ac:dyDescent="0.25">
      <c r="A75" s="72" t="s">
        <v>146</v>
      </c>
      <c r="B75" s="69">
        <f t="shared" si="1"/>
        <v>30</v>
      </c>
      <c r="C75" s="73">
        <v>12</v>
      </c>
      <c r="D75" s="73">
        <v>18</v>
      </c>
      <c r="E75" s="9"/>
    </row>
    <row r="76" spans="1:5" ht="15.6" x14ac:dyDescent="0.25">
      <c r="A76" s="72" t="s">
        <v>153</v>
      </c>
      <c r="B76" s="69">
        <f t="shared" si="1"/>
        <v>135</v>
      </c>
      <c r="C76" s="73">
        <v>62</v>
      </c>
      <c r="D76" s="73">
        <v>73</v>
      </c>
      <c r="E76" s="9"/>
    </row>
    <row r="77" spans="1:5" ht="15.6" x14ac:dyDescent="0.25">
      <c r="A77" s="72" t="s">
        <v>57</v>
      </c>
      <c r="B77" s="69">
        <f t="shared" si="1"/>
        <v>70</v>
      </c>
      <c r="C77" s="73">
        <v>70</v>
      </c>
      <c r="D77" s="73"/>
      <c r="E77" s="9"/>
    </row>
    <row r="78" spans="1:5" ht="15.6" x14ac:dyDescent="0.25">
      <c r="A78" s="72" t="s">
        <v>154</v>
      </c>
      <c r="B78" s="69">
        <f t="shared" si="1"/>
        <v>152.4</v>
      </c>
      <c r="C78" s="73">
        <v>144</v>
      </c>
      <c r="D78" s="73">
        <v>8.1</v>
      </c>
      <c r="E78" s="9">
        <v>0.3</v>
      </c>
    </row>
    <row r="79" spans="1:5" ht="15.6" x14ac:dyDescent="0.25">
      <c r="A79" s="72" t="s">
        <v>157</v>
      </c>
      <c r="B79" s="69">
        <f t="shared" si="1"/>
        <v>2</v>
      </c>
      <c r="C79" s="83"/>
      <c r="D79" s="83">
        <v>2</v>
      </c>
      <c r="E79" s="9"/>
    </row>
    <row r="80" spans="1:5" ht="15.6" x14ac:dyDescent="0.25">
      <c r="A80" s="84" t="s">
        <v>238</v>
      </c>
      <c r="B80" s="85">
        <f>SUM(B9:B79)</f>
        <v>4259.8999999999996</v>
      </c>
      <c r="C80" s="85">
        <f>SUM(C9:C79)</f>
        <v>2713</v>
      </c>
      <c r="D80" s="85">
        <f t="shared" ref="D80" si="2">SUM(D9:D79)</f>
        <v>752.7</v>
      </c>
      <c r="E80" s="6">
        <f>SUM(E9:E79)</f>
        <v>794.20000000000027</v>
      </c>
    </row>
    <row r="81" spans="1:5" x14ac:dyDescent="0.25">
      <c r="A81" s="3"/>
      <c r="B81" s="3"/>
      <c r="C81" s="3"/>
      <c r="D81" s="3"/>
      <c r="E81" s="3"/>
    </row>
  </sheetData>
  <mergeCells count="7">
    <mergeCell ref="A3:E3"/>
    <mergeCell ref="A6:A8"/>
    <mergeCell ref="B6:B8"/>
    <mergeCell ref="C6:E6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abSelected="1" topLeftCell="A13" workbookViewId="0">
      <selection activeCell="D27" sqref="D27"/>
    </sheetView>
  </sheetViews>
  <sheetFormatPr defaultRowHeight="15" x14ac:dyDescent="0.3"/>
  <cols>
    <col min="1" max="1" width="41.44140625" style="87" customWidth="1"/>
    <col min="2" max="2" width="15" style="119" customWidth="1"/>
    <col min="3" max="3" width="13.88671875" style="119" customWidth="1"/>
    <col min="4" max="4" width="9.6640625" style="87" customWidth="1"/>
    <col min="5" max="5" width="14.5546875" customWidth="1"/>
  </cols>
  <sheetData>
    <row r="1" spans="1:3" ht="15.6" x14ac:dyDescent="0.3">
      <c r="A1" s="3"/>
      <c r="B1" s="86"/>
      <c r="C1" s="86"/>
    </row>
    <row r="2" spans="1:3" ht="15.6" x14ac:dyDescent="0.3">
      <c r="A2" s="3"/>
      <c r="B2" s="86"/>
      <c r="C2" s="86"/>
    </row>
    <row r="3" spans="1:3" ht="15.6" x14ac:dyDescent="0.3">
      <c r="A3" s="3"/>
      <c r="B3" s="86"/>
      <c r="C3" s="86"/>
    </row>
    <row r="4" spans="1:3" ht="15.6" x14ac:dyDescent="0.3">
      <c r="A4" s="3"/>
      <c r="B4" s="86"/>
      <c r="C4" s="86"/>
    </row>
    <row r="5" spans="1:3" ht="15.6" x14ac:dyDescent="0.3">
      <c r="A5" s="3"/>
      <c r="B5" s="86"/>
      <c r="C5" s="86"/>
    </row>
    <row r="6" spans="1:3" ht="15.6" x14ac:dyDescent="0.3">
      <c r="B6" s="88"/>
      <c r="C6" s="88"/>
    </row>
    <row r="7" spans="1:3" ht="26.25" customHeight="1" x14ac:dyDescent="0.3">
      <c r="A7" s="89"/>
      <c r="B7" s="88"/>
      <c r="C7" s="88"/>
    </row>
    <row r="8" spans="1:3" ht="51.6" customHeight="1" x14ac:dyDescent="0.3">
      <c r="A8" s="182" t="s">
        <v>239</v>
      </c>
      <c r="B8" s="139"/>
      <c r="C8" s="139"/>
    </row>
    <row r="9" spans="1:3" ht="15.6" x14ac:dyDescent="0.3">
      <c r="A9" s="90"/>
      <c r="B9" s="64"/>
      <c r="C9" s="64"/>
    </row>
    <row r="10" spans="1:3" ht="14.4" x14ac:dyDescent="0.3">
      <c r="A10" s="140" t="s">
        <v>240</v>
      </c>
      <c r="B10" s="140"/>
      <c r="C10" s="140"/>
    </row>
    <row r="11" spans="1:3" ht="18" customHeight="1" x14ac:dyDescent="0.3">
      <c r="A11" s="1"/>
      <c r="B11" s="88"/>
      <c r="C11" s="88"/>
    </row>
    <row r="12" spans="1:3" ht="14.4" x14ac:dyDescent="0.3">
      <c r="A12" s="168" t="s">
        <v>241</v>
      </c>
      <c r="B12" s="168" t="s">
        <v>242</v>
      </c>
      <c r="C12" s="180" t="s">
        <v>38</v>
      </c>
    </row>
    <row r="13" spans="1:3" ht="14.4" x14ac:dyDescent="0.3">
      <c r="A13" s="169"/>
      <c r="B13" s="169"/>
      <c r="C13" s="180"/>
    </row>
    <row r="14" spans="1:3" ht="14.25" customHeight="1" x14ac:dyDescent="0.3">
      <c r="A14" s="178"/>
      <c r="B14" s="179"/>
      <c r="C14" s="180"/>
    </row>
    <row r="15" spans="1:3" ht="33.75" customHeight="1" x14ac:dyDescent="0.3">
      <c r="A15" s="91" t="s">
        <v>243</v>
      </c>
      <c r="B15" s="92"/>
      <c r="C15" s="93"/>
    </row>
    <row r="16" spans="1:3" ht="15.6" x14ac:dyDescent="0.3">
      <c r="A16" s="94" t="s">
        <v>65</v>
      </c>
      <c r="B16" s="95">
        <v>2622.97</v>
      </c>
      <c r="C16" s="96"/>
    </row>
    <row r="17" spans="1:3" ht="15.6" x14ac:dyDescent="0.3">
      <c r="A17" s="79" t="s">
        <v>244</v>
      </c>
      <c r="B17" s="93">
        <f>B16</f>
        <v>2622.97</v>
      </c>
      <c r="C17" s="93"/>
    </row>
    <row r="18" spans="1:3" ht="31.5" customHeight="1" x14ac:dyDescent="0.3">
      <c r="A18" s="97" t="s">
        <v>245</v>
      </c>
      <c r="B18" s="98"/>
      <c r="C18" s="99"/>
    </row>
    <row r="19" spans="1:3" ht="15.6" x14ac:dyDescent="0.3">
      <c r="A19" s="94" t="s">
        <v>65</v>
      </c>
      <c r="B19" s="95">
        <v>276172.19</v>
      </c>
      <c r="C19" s="100"/>
    </row>
    <row r="20" spans="1:3" ht="15.6" x14ac:dyDescent="0.3">
      <c r="A20" s="79" t="s">
        <v>246</v>
      </c>
      <c r="B20" s="93">
        <f>B19</f>
        <v>276172.19</v>
      </c>
      <c r="C20" s="93"/>
    </row>
    <row r="21" spans="1:3" ht="33" customHeight="1" x14ac:dyDescent="0.3">
      <c r="A21" s="91" t="s">
        <v>247</v>
      </c>
      <c r="B21" s="101"/>
      <c r="C21" s="102"/>
    </row>
    <row r="22" spans="1:3" ht="15.6" x14ac:dyDescent="0.3">
      <c r="A22" s="94" t="s">
        <v>65</v>
      </c>
      <c r="B22" s="103">
        <v>187184.43</v>
      </c>
      <c r="C22" s="104"/>
    </row>
    <row r="23" spans="1:3" ht="15.6" x14ac:dyDescent="0.3">
      <c r="A23" s="79" t="s">
        <v>248</v>
      </c>
      <c r="B23" s="105">
        <f>B22</f>
        <v>187184.43</v>
      </c>
      <c r="C23" s="105"/>
    </row>
    <row r="24" spans="1:3" ht="35.25" customHeight="1" x14ac:dyDescent="0.3">
      <c r="A24" s="106" t="s">
        <v>249</v>
      </c>
      <c r="B24" s="107"/>
      <c r="C24" s="108"/>
    </row>
    <row r="25" spans="1:3" ht="15.6" x14ac:dyDescent="0.3">
      <c r="A25" s="79" t="s">
        <v>65</v>
      </c>
      <c r="B25" s="107">
        <v>701651.66</v>
      </c>
      <c r="C25" s="108"/>
    </row>
    <row r="26" spans="1:3" ht="15.6" x14ac:dyDescent="0.3">
      <c r="A26" s="79" t="s">
        <v>250</v>
      </c>
      <c r="B26" s="108">
        <f>B25</f>
        <v>701651.66</v>
      </c>
      <c r="C26" s="108"/>
    </row>
    <row r="27" spans="1:3" ht="62.25" customHeight="1" x14ac:dyDescent="0.3">
      <c r="A27" s="66" t="s">
        <v>251</v>
      </c>
      <c r="B27" s="108"/>
      <c r="C27" s="102"/>
    </row>
    <row r="28" spans="1:3" ht="15.6" x14ac:dyDescent="0.3">
      <c r="A28" s="79" t="s">
        <v>65</v>
      </c>
      <c r="B28" s="107">
        <v>47850</v>
      </c>
      <c r="C28" s="109"/>
    </row>
    <row r="29" spans="1:3" ht="15.6" x14ac:dyDescent="0.3">
      <c r="A29" s="79" t="s">
        <v>252</v>
      </c>
      <c r="B29" s="108">
        <f>B28</f>
        <v>47850</v>
      </c>
      <c r="C29" s="108"/>
    </row>
    <row r="30" spans="1:3" ht="35.25" customHeight="1" x14ac:dyDescent="0.3">
      <c r="A30" s="106" t="s">
        <v>253</v>
      </c>
      <c r="B30" s="107"/>
      <c r="C30" s="102"/>
    </row>
    <row r="31" spans="1:3" ht="15.6" x14ac:dyDescent="0.3">
      <c r="A31" s="79" t="s">
        <v>79</v>
      </c>
      <c r="B31" s="107">
        <v>3169.37</v>
      </c>
      <c r="C31" s="102"/>
    </row>
    <row r="32" spans="1:3" ht="15.6" x14ac:dyDescent="0.3">
      <c r="A32" s="79" t="s">
        <v>80</v>
      </c>
      <c r="B32" s="107">
        <v>4436.34</v>
      </c>
      <c r="C32" s="102"/>
    </row>
    <row r="33" spans="1:3" ht="15.6" x14ac:dyDescent="0.3">
      <c r="A33" s="79" t="s">
        <v>199</v>
      </c>
      <c r="B33" s="107">
        <v>29765.27</v>
      </c>
      <c r="C33" s="102">
        <v>17200</v>
      </c>
    </row>
    <row r="34" spans="1:3" ht="15.6" x14ac:dyDescent="0.3">
      <c r="A34" s="94" t="s">
        <v>85</v>
      </c>
      <c r="B34" s="107">
        <v>33114.86</v>
      </c>
      <c r="C34" s="102"/>
    </row>
    <row r="35" spans="1:3" ht="15.6" x14ac:dyDescent="0.3">
      <c r="A35" s="79" t="s">
        <v>198</v>
      </c>
      <c r="B35" s="107">
        <v>14087</v>
      </c>
      <c r="C35" s="102">
        <v>13800</v>
      </c>
    </row>
    <row r="36" spans="1:3" ht="15.6" x14ac:dyDescent="0.3">
      <c r="A36" s="79" t="s">
        <v>82</v>
      </c>
      <c r="B36" s="107">
        <v>15218.54</v>
      </c>
      <c r="C36" s="102"/>
    </row>
    <row r="37" spans="1:3" ht="15.6" x14ac:dyDescent="0.3">
      <c r="A37" s="79" t="s">
        <v>55</v>
      </c>
      <c r="B37" s="107">
        <v>930</v>
      </c>
      <c r="C37" s="102"/>
    </row>
    <row r="38" spans="1:3" ht="31.2" x14ac:dyDescent="0.3">
      <c r="A38" s="79" t="s">
        <v>84</v>
      </c>
      <c r="B38" s="107">
        <v>19654.72</v>
      </c>
      <c r="C38" s="102">
        <v>15000</v>
      </c>
    </row>
    <row r="39" spans="1:3" ht="15.6" x14ac:dyDescent="0.3">
      <c r="A39" s="79" t="s">
        <v>254</v>
      </c>
      <c r="B39" s="108">
        <f>SUM(B31:B38)</f>
        <v>120376.1</v>
      </c>
      <c r="C39" s="108">
        <f>SUM(C31:C38)</f>
        <v>46000</v>
      </c>
    </row>
    <row r="40" spans="1:3" ht="22.5" customHeight="1" x14ac:dyDescent="0.3">
      <c r="A40" s="106" t="s">
        <v>255</v>
      </c>
      <c r="B40" s="107"/>
      <c r="C40" s="102"/>
    </row>
    <row r="41" spans="1:3" ht="15.6" x14ac:dyDescent="0.3">
      <c r="A41" s="110" t="s">
        <v>89</v>
      </c>
      <c r="B41" s="107">
        <v>20258.5</v>
      </c>
      <c r="C41" s="102"/>
    </row>
    <row r="42" spans="1:3" ht="15.6" x14ac:dyDescent="0.3">
      <c r="A42" s="79" t="s">
        <v>256</v>
      </c>
      <c r="B42" s="111">
        <f>B41</f>
        <v>20258.5</v>
      </c>
      <c r="C42" s="111"/>
    </row>
    <row r="43" spans="1:3" ht="37.5" customHeight="1" x14ac:dyDescent="0.3">
      <c r="A43" s="106" t="s">
        <v>257</v>
      </c>
      <c r="B43" s="107"/>
      <c r="C43" s="102"/>
    </row>
    <row r="44" spans="1:3" ht="15.6" x14ac:dyDescent="0.3">
      <c r="A44" s="79" t="s">
        <v>200</v>
      </c>
      <c r="B44" s="107">
        <v>9075.06</v>
      </c>
      <c r="C44" s="102"/>
    </row>
    <row r="45" spans="1:3" ht="15.6" x14ac:dyDescent="0.3">
      <c r="A45" s="79" t="s">
        <v>201</v>
      </c>
      <c r="B45" s="107">
        <v>2773.27</v>
      </c>
      <c r="C45" s="102"/>
    </row>
    <row r="46" spans="1:3" ht="15.6" x14ac:dyDescent="0.3">
      <c r="A46" s="79" t="s">
        <v>202</v>
      </c>
      <c r="B46" s="107">
        <v>9335.23</v>
      </c>
      <c r="C46" s="102"/>
    </row>
    <row r="47" spans="1:3" ht="15.6" x14ac:dyDescent="0.3">
      <c r="A47" s="79" t="s">
        <v>203</v>
      </c>
      <c r="B47" s="107">
        <v>8665.2000000000007</v>
      </c>
      <c r="C47" s="102"/>
    </row>
    <row r="48" spans="1:3" ht="15.6" x14ac:dyDescent="0.3">
      <c r="A48" s="79" t="s">
        <v>204</v>
      </c>
      <c r="B48" s="107">
        <v>5170.17</v>
      </c>
      <c r="C48" s="102"/>
    </row>
    <row r="49" spans="1:3" ht="15.6" x14ac:dyDescent="0.3">
      <c r="A49" s="79" t="s">
        <v>205</v>
      </c>
      <c r="B49" s="107">
        <v>3586.11</v>
      </c>
      <c r="C49" s="102"/>
    </row>
    <row r="50" spans="1:3" ht="15.6" x14ac:dyDescent="0.3">
      <c r="A50" s="79" t="s">
        <v>206</v>
      </c>
      <c r="B50" s="107">
        <v>5215.03</v>
      </c>
      <c r="C50" s="102"/>
    </row>
    <row r="51" spans="1:3" ht="15.6" x14ac:dyDescent="0.3">
      <c r="A51" s="79" t="s">
        <v>207</v>
      </c>
      <c r="B51" s="107">
        <v>11534.6</v>
      </c>
      <c r="C51" s="102"/>
    </row>
    <row r="52" spans="1:3" ht="15.6" x14ac:dyDescent="0.3">
      <c r="A52" s="79" t="s">
        <v>208</v>
      </c>
      <c r="B52" s="107">
        <v>6728.46</v>
      </c>
      <c r="C52" s="102"/>
    </row>
    <row r="53" spans="1:3" ht="15.6" x14ac:dyDescent="0.3">
      <c r="A53" s="79" t="s">
        <v>209</v>
      </c>
      <c r="B53" s="107">
        <v>1275.82</v>
      </c>
      <c r="C53" s="102"/>
    </row>
    <row r="54" spans="1:3" ht="15.6" x14ac:dyDescent="0.3">
      <c r="A54" s="79" t="s">
        <v>210</v>
      </c>
      <c r="B54" s="107">
        <v>4814.8900000000003</v>
      </c>
      <c r="C54" s="102"/>
    </row>
    <row r="55" spans="1:3" ht="15.6" x14ac:dyDescent="0.3">
      <c r="A55" s="79" t="s">
        <v>211</v>
      </c>
      <c r="B55" s="107">
        <v>15861.49</v>
      </c>
      <c r="C55" s="102"/>
    </row>
    <row r="56" spans="1:3" ht="15.6" x14ac:dyDescent="0.3">
      <c r="A56" s="79" t="s">
        <v>212</v>
      </c>
      <c r="B56" s="107">
        <v>4640.72</v>
      </c>
      <c r="C56" s="102"/>
    </row>
    <row r="57" spans="1:3" ht="15.6" x14ac:dyDescent="0.3">
      <c r="A57" s="79" t="s">
        <v>213</v>
      </c>
      <c r="B57" s="107">
        <v>5534.72</v>
      </c>
      <c r="C57" s="102"/>
    </row>
    <row r="58" spans="1:3" ht="15.6" x14ac:dyDescent="0.3">
      <c r="A58" s="79" t="s">
        <v>214</v>
      </c>
      <c r="B58" s="107">
        <v>9864.93</v>
      </c>
      <c r="C58" s="102"/>
    </row>
    <row r="59" spans="1:3" ht="15.6" x14ac:dyDescent="0.3">
      <c r="A59" s="79" t="s">
        <v>215</v>
      </c>
      <c r="B59" s="107">
        <v>10552.51</v>
      </c>
      <c r="C59" s="102"/>
    </row>
    <row r="60" spans="1:3" ht="15.6" x14ac:dyDescent="0.3">
      <c r="A60" s="79" t="s">
        <v>216</v>
      </c>
      <c r="B60" s="107">
        <v>7717.62</v>
      </c>
      <c r="C60" s="102"/>
    </row>
    <row r="61" spans="1:3" ht="15.6" x14ac:dyDescent="0.3">
      <c r="A61" s="79" t="s">
        <v>217</v>
      </c>
      <c r="B61" s="107">
        <v>4769.41</v>
      </c>
      <c r="C61" s="102"/>
    </row>
    <row r="62" spans="1:3" ht="15.6" x14ac:dyDescent="0.3">
      <c r="A62" s="79" t="s">
        <v>218</v>
      </c>
      <c r="B62" s="107">
        <v>4417.76</v>
      </c>
      <c r="C62" s="102"/>
    </row>
    <row r="63" spans="1:3" ht="15.6" x14ac:dyDescent="0.3">
      <c r="A63" s="79" t="s">
        <v>219</v>
      </c>
      <c r="B63" s="107">
        <v>5330.42</v>
      </c>
      <c r="C63" s="102"/>
    </row>
    <row r="64" spans="1:3" ht="15.6" x14ac:dyDescent="0.3">
      <c r="A64" s="79" t="s">
        <v>220</v>
      </c>
      <c r="B64" s="107">
        <v>5856.63</v>
      </c>
      <c r="C64" s="102"/>
    </row>
    <row r="65" spans="1:3" ht="15.6" x14ac:dyDescent="0.3">
      <c r="A65" s="79" t="s">
        <v>221</v>
      </c>
      <c r="B65" s="107">
        <v>7223.26</v>
      </c>
      <c r="C65" s="102"/>
    </row>
    <row r="66" spans="1:3" ht="15.6" x14ac:dyDescent="0.3">
      <c r="A66" s="79" t="s">
        <v>222</v>
      </c>
      <c r="B66" s="107">
        <v>11184.29</v>
      </c>
      <c r="C66" s="102"/>
    </row>
    <row r="67" spans="1:3" ht="15.6" x14ac:dyDescent="0.3">
      <c r="A67" s="79" t="s">
        <v>223</v>
      </c>
      <c r="B67" s="107">
        <v>12059.72</v>
      </c>
      <c r="C67" s="102"/>
    </row>
    <row r="68" spans="1:3" ht="15.6" x14ac:dyDescent="0.3">
      <c r="A68" s="79" t="s">
        <v>224</v>
      </c>
      <c r="B68" s="107">
        <v>8364.42</v>
      </c>
      <c r="C68" s="102"/>
    </row>
    <row r="69" spans="1:3" ht="15.6" x14ac:dyDescent="0.3">
      <c r="A69" s="79" t="s">
        <v>225</v>
      </c>
      <c r="B69" s="107">
        <v>2467.9699999999998</v>
      </c>
      <c r="C69" s="102"/>
    </row>
    <row r="70" spans="1:3" ht="15.6" x14ac:dyDescent="0.3">
      <c r="A70" s="79" t="s">
        <v>226</v>
      </c>
      <c r="B70" s="107">
        <v>3997.46</v>
      </c>
      <c r="C70" s="102"/>
    </row>
    <row r="71" spans="1:3" ht="15.6" x14ac:dyDescent="0.3">
      <c r="A71" s="79" t="s">
        <v>227</v>
      </c>
      <c r="B71" s="107">
        <v>6462.57</v>
      </c>
      <c r="C71" s="102"/>
    </row>
    <row r="72" spans="1:3" ht="15.6" x14ac:dyDescent="0.3">
      <c r="A72" s="79" t="s">
        <v>228</v>
      </c>
      <c r="B72" s="107">
        <v>8714.11</v>
      </c>
      <c r="C72" s="102"/>
    </row>
    <row r="73" spans="1:3" ht="15.6" x14ac:dyDescent="0.3">
      <c r="A73" s="79" t="s">
        <v>122</v>
      </c>
      <c r="B73" s="107">
        <v>866.22</v>
      </c>
      <c r="C73" s="102"/>
    </row>
    <row r="74" spans="1:3" ht="15.6" x14ac:dyDescent="0.3">
      <c r="A74" s="79" t="s">
        <v>123</v>
      </c>
      <c r="B74" s="107">
        <v>3721.61</v>
      </c>
      <c r="C74" s="102">
        <v>1505.95</v>
      </c>
    </row>
    <row r="75" spans="1:3" ht="15.6" x14ac:dyDescent="0.3">
      <c r="A75" s="79" t="s">
        <v>124</v>
      </c>
      <c r="B75" s="107">
        <v>2299.15</v>
      </c>
      <c r="C75" s="102"/>
    </row>
    <row r="76" spans="1:3" ht="15.6" x14ac:dyDescent="0.3">
      <c r="A76" s="79" t="s">
        <v>125</v>
      </c>
      <c r="B76" s="107">
        <v>1971.41</v>
      </c>
      <c r="C76" s="102"/>
    </row>
    <row r="77" spans="1:3" ht="15.6" x14ac:dyDescent="0.3">
      <c r="A77" s="79" t="s">
        <v>229</v>
      </c>
      <c r="B77" s="107">
        <v>2637.38</v>
      </c>
      <c r="C77" s="102"/>
    </row>
    <row r="78" spans="1:3" ht="15.6" x14ac:dyDescent="0.3">
      <c r="A78" s="79" t="s">
        <v>127</v>
      </c>
      <c r="B78" s="107">
        <v>8303.7000000000007</v>
      </c>
      <c r="C78" s="112"/>
    </row>
    <row r="79" spans="1:3" ht="15.6" x14ac:dyDescent="0.3">
      <c r="A79" s="79" t="s">
        <v>141</v>
      </c>
      <c r="B79" s="107">
        <v>740.48</v>
      </c>
      <c r="C79" s="112"/>
    </row>
    <row r="80" spans="1:3" ht="15.6" x14ac:dyDescent="0.3">
      <c r="A80" s="79" t="s">
        <v>230</v>
      </c>
      <c r="B80" s="107">
        <v>2638.63</v>
      </c>
      <c r="C80" s="102"/>
    </row>
    <row r="81" spans="1:3" ht="15.6" x14ac:dyDescent="0.3">
      <c r="A81" s="79" t="s">
        <v>129</v>
      </c>
      <c r="B81" s="107">
        <v>8985.51</v>
      </c>
      <c r="C81" s="102">
        <v>6132.47</v>
      </c>
    </row>
    <row r="82" spans="1:3" ht="15.6" x14ac:dyDescent="0.3">
      <c r="A82" s="79" t="s">
        <v>130</v>
      </c>
      <c r="B82" s="107">
        <v>1491.91</v>
      </c>
      <c r="C82" s="102"/>
    </row>
    <row r="83" spans="1:3" ht="15.6" x14ac:dyDescent="0.3">
      <c r="A83" s="79" t="s">
        <v>232</v>
      </c>
      <c r="B83" s="107">
        <v>2610.8000000000002</v>
      </c>
      <c r="C83" s="102">
        <v>2037.06</v>
      </c>
    </row>
    <row r="84" spans="1:3" ht="15.6" x14ac:dyDescent="0.3">
      <c r="A84" s="79" t="s">
        <v>132</v>
      </c>
      <c r="B84" s="107">
        <v>6204.61</v>
      </c>
      <c r="C84" s="102">
        <v>2806</v>
      </c>
    </row>
    <row r="85" spans="1:3" ht="15.6" x14ac:dyDescent="0.3">
      <c r="A85" s="79" t="s">
        <v>233</v>
      </c>
      <c r="B85" s="107">
        <v>17960.759999999998</v>
      </c>
      <c r="C85" s="102">
        <v>2024.2</v>
      </c>
    </row>
    <row r="86" spans="1:3" ht="15.6" x14ac:dyDescent="0.3">
      <c r="A86" s="79" t="s">
        <v>234</v>
      </c>
      <c r="B86" s="107">
        <v>2718.1</v>
      </c>
      <c r="C86" s="102">
        <v>861.58</v>
      </c>
    </row>
    <row r="87" spans="1:3" ht="15.6" x14ac:dyDescent="0.3">
      <c r="A87" s="79" t="s">
        <v>135</v>
      </c>
      <c r="B87" s="107">
        <v>9093.7000000000007</v>
      </c>
      <c r="C87" s="102">
        <v>454.75</v>
      </c>
    </row>
    <row r="88" spans="1:3" ht="15.6" x14ac:dyDescent="0.3">
      <c r="A88" s="79" t="s">
        <v>235</v>
      </c>
      <c r="B88" s="107">
        <v>4971.7299999999996</v>
      </c>
      <c r="C88" s="102">
        <v>2296.2600000000002</v>
      </c>
    </row>
    <row r="89" spans="1:3" ht="15.6" x14ac:dyDescent="0.3">
      <c r="A89" s="79" t="s">
        <v>236</v>
      </c>
      <c r="B89" s="107">
        <v>2197.9899999999998</v>
      </c>
      <c r="C89" s="102">
        <v>1208.6500000000001</v>
      </c>
    </row>
    <row r="90" spans="1:3" ht="26.25" customHeight="1" x14ac:dyDescent="0.3">
      <c r="A90" s="82" t="s">
        <v>140</v>
      </c>
      <c r="B90" s="107">
        <v>930.37</v>
      </c>
      <c r="C90" s="102"/>
    </row>
    <row r="91" spans="1:3" ht="15.6" x14ac:dyDescent="0.3">
      <c r="A91" s="82" t="s">
        <v>237</v>
      </c>
      <c r="B91" s="107">
        <v>7410.55</v>
      </c>
      <c r="C91" s="102"/>
    </row>
    <row r="92" spans="1:3" ht="15.6" x14ac:dyDescent="0.3">
      <c r="A92" s="79" t="s">
        <v>138</v>
      </c>
      <c r="B92" s="107">
        <v>12057.19</v>
      </c>
      <c r="C92" s="102">
        <v>9373.42</v>
      </c>
    </row>
    <row r="93" spans="1:3" ht="15.6" x14ac:dyDescent="0.3">
      <c r="A93" s="79" t="s">
        <v>142</v>
      </c>
      <c r="B93" s="107">
        <v>23989.82</v>
      </c>
      <c r="C93" s="102"/>
    </row>
    <row r="94" spans="1:3" ht="15.6" x14ac:dyDescent="0.3">
      <c r="A94" s="72" t="s">
        <v>143</v>
      </c>
      <c r="B94" s="107">
        <v>9923.35</v>
      </c>
      <c r="C94" s="102"/>
    </row>
    <row r="95" spans="1:3" ht="15.6" x14ac:dyDescent="0.3">
      <c r="A95" s="72" t="s">
        <v>144</v>
      </c>
      <c r="B95" s="107">
        <v>1213.72</v>
      </c>
      <c r="C95" s="102"/>
    </row>
    <row r="96" spans="1:3" ht="15.6" x14ac:dyDescent="0.3">
      <c r="A96" s="79" t="s">
        <v>145</v>
      </c>
      <c r="B96" s="107">
        <v>35</v>
      </c>
      <c r="C96" s="102"/>
    </row>
    <row r="97" spans="1:3" ht="15.6" x14ac:dyDescent="0.3">
      <c r="A97" s="72" t="s">
        <v>146</v>
      </c>
      <c r="B97" s="107">
        <v>3743.27</v>
      </c>
      <c r="C97" s="107"/>
    </row>
    <row r="98" spans="1:3" ht="15.6" x14ac:dyDescent="0.3">
      <c r="A98" s="72" t="s">
        <v>147</v>
      </c>
      <c r="B98" s="107">
        <v>4107.6099999999997</v>
      </c>
      <c r="C98" s="108"/>
    </row>
    <row r="99" spans="1:3" ht="15.6" x14ac:dyDescent="0.3">
      <c r="A99" s="79" t="s">
        <v>258</v>
      </c>
      <c r="B99" s="108">
        <f>SUM(B44:B98)</f>
        <v>346018.41999999993</v>
      </c>
      <c r="C99" s="108">
        <f>SUM(C44:C98)</f>
        <v>28700.340000000004</v>
      </c>
    </row>
    <row r="100" spans="1:3" ht="37.5" customHeight="1" x14ac:dyDescent="0.3">
      <c r="A100" s="113" t="s">
        <v>259</v>
      </c>
      <c r="B100" s="107"/>
      <c r="C100" s="108"/>
    </row>
    <row r="101" spans="1:3" ht="15.6" x14ac:dyDescent="0.3">
      <c r="A101" s="72" t="s">
        <v>153</v>
      </c>
      <c r="B101" s="114">
        <v>16588.36</v>
      </c>
      <c r="C101" s="102"/>
    </row>
    <row r="102" spans="1:3" ht="15.6" x14ac:dyDescent="0.3">
      <c r="A102" s="72" t="s">
        <v>154</v>
      </c>
      <c r="B102" s="114">
        <v>17068.830000000002</v>
      </c>
      <c r="C102" s="102"/>
    </row>
    <row r="103" spans="1:3" ht="15.6" x14ac:dyDescent="0.3">
      <c r="A103" s="115" t="s">
        <v>260</v>
      </c>
      <c r="B103" s="107">
        <v>8777.1200000000008</v>
      </c>
      <c r="C103" s="102"/>
    </row>
    <row r="104" spans="1:3" ht="15.6" x14ac:dyDescent="0.3">
      <c r="A104" s="72" t="s">
        <v>261</v>
      </c>
      <c r="B104" s="108">
        <f>SUM(B101:B103)</f>
        <v>42434.310000000005</v>
      </c>
      <c r="C104" s="108"/>
    </row>
    <row r="105" spans="1:3" ht="36.75" customHeight="1" x14ac:dyDescent="0.3">
      <c r="A105" s="66" t="s">
        <v>262</v>
      </c>
      <c r="B105" s="107"/>
      <c r="C105" s="111"/>
    </row>
    <row r="106" spans="1:3" ht="15.6" x14ac:dyDescent="0.3">
      <c r="A106" s="72" t="s">
        <v>157</v>
      </c>
      <c r="B106" s="116">
        <v>12462.36</v>
      </c>
      <c r="C106" s="111"/>
    </row>
    <row r="107" spans="1:3" ht="15.6" x14ac:dyDescent="0.3">
      <c r="A107" s="72" t="s">
        <v>263</v>
      </c>
      <c r="B107" s="111">
        <f>B106</f>
        <v>12462.36</v>
      </c>
      <c r="C107" s="111"/>
    </row>
    <row r="108" spans="1:3" ht="15.6" x14ac:dyDescent="0.3">
      <c r="A108" s="117" t="s">
        <v>264</v>
      </c>
      <c r="B108" s="111">
        <f>B17+B20+B23+B26+B29+B39+B42+B99+B104+B107</f>
        <v>1757030.9400000002</v>
      </c>
      <c r="C108" s="111">
        <f>C17+C20+C23+C26+C29+C39+C42+C99+C104+C107</f>
        <v>74700.34</v>
      </c>
    </row>
    <row r="109" spans="1:3" ht="15.6" x14ac:dyDescent="0.3">
      <c r="A109" s="89"/>
      <c r="B109" s="118"/>
      <c r="C109" s="118"/>
    </row>
    <row r="110" spans="1:3" ht="15.6" x14ac:dyDescent="0.3">
      <c r="A110" s="89"/>
      <c r="B110" s="118"/>
      <c r="C110" s="118"/>
    </row>
    <row r="111" spans="1:3" ht="14.4" x14ac:dyDescent="0.3">
      <c r="A111" s="140" t="s">
        <v>265</v>
      </c>
      <c r="B111" s="140"/>
      <c r="C111" s="140"/>
    </row>
    <row r="112" spans="1:3" ht="19.95" customHeight="1" x14ac:dyDescent="0.3"/>
    <row r="113" spans="1:3" ht="14.4" x14ac:dyDescent="0.3">
      <c r="A113" s="168" t="s">
        <v>241</v>
      </c>
      <c r="B113" s="168" t="s">
        <v>242</v>
      </c>
      <c r="C113" s="180" t="s">
        <v>38</v>
      </c>
    </row>
    <row r="114" spans="1:3" ht="14.4" x14ac:dyDescent="0.3">
      <c r="A114" s="169"/>
      <c r="B114" s="169"/>
      <c r="C114" s="180"/>
    </row>
    <row r="115" spans="1:3" ht="14.4" x14ac:dyDescent="0.3">
      <c r="A115" s="178"/>
      <c r="B115" s="179"/>
      <c r="C115" s="180"/>
    </row>
    <row r="116" spans="1:3" ht="27.6" x14ac:dyDescent="0.3">
      <c r="A116" s="66" t="s">
        <v>266</v>
      </c>
      <c r="B116" s="120"/>
      <c r="C116" s="99"/>
    </row>
    <row r="117" spans="1:3" ht="15.6" x14ac:dyDescent="0.3">
      <c r="A117" s="121" t="s">
        <v>65</v>
      </c>
      <c r="B117" s="122">
        <f>B118+B119</f>
        <v>34551.4</v>
      </c>
      <c r="C117" s="122"/>
    </row>
    <row r="118" spans="1:3" ht="15.6" x14ac:dyDescent="0.3">
      <c r="A118" s="123" t="s">
        <v>267</v>
      </c>
      <c r="B118" s="96">
        <v>3261.87</v>
      </c>
      <c r="C118" s="99"/>
    </row>
    <row r="119" spans="1:3" ht="31.2" x14ac:dyDescent="0.3">
      <c r="A119" s="124" t="s">
        <v>268</v>
      </c>
      <c r="B119" s="96">
        <v>31289.53</v>
      </c>
      <c r="C119" s="99"/>
    </row>
    <row r="120" spans="1:3" ht="15.6" x14ac:dyDescent="0.3">
      <c r="A120" s="125" t="s">
        <v>49</v>
      </c>
      <c r="B120" s="122">
        <v>291.02999999999997</v>
      </c>
      <c r="C120" s="126"/>
    </row>
    <row r="121" spans="1:3" ht="15.6" x14ac:dyDescent="0.3">
      <c r="A121" s="127" t="s">
        <v>269</v>
      </c>
      <c r="B121" s="122">
        <f>B117+B120</f>
        <v>34842.43</v>
      </c>
      <c r="C121" s="122"/>
    </row>
    <row r="122" spans="1:3" ht="61.5" customHeight="1" x14ac:dyDescent="0.3">
      <c r="A122" s="91" t="s">
        <v>270</v>
      </c>
      <c r="B122" s="122"/>
      <c r="C122" s="93"/>
    </row>
    <row r="123" spans="1:3" ht="15.6" x14ac:dyDescent="0.3">
      <c r="A123" s="127" t="s">
        <v>65</v>
      </c>
      <c r="B123" s="96">
        <v>208300.22999999998</v>
      </c>
      <c r="C123" s="93"/>
    </row>
    <row r="124" spans="1:3" ht="15.6" x14ac:dyDescent="0.3">
      <c r="A124" s="128" t="s">
        <v>271</v>
      </c>
      <c r="B124" s="122">
        <f>B123</f>
        <v>208300.22999999998</v>
      </c>
      <c r="C124" s="122"/>
    </row>
    <row r="125" spans="1:3" ht="15.6" x14ac:dyDescent="0.3">
      <c r="A125" s="129" t="s">
        <v>78</v>
      </c>
      <c r="B125" s="130"/>
      <c r="C125" s="130"/>
    </row>
    <row r="126" spans="1:3" ht="15.6" x14ac:dyDescent="0.3">
      <c r="A126" s="131" t="s">
        <v>79</v>
      </c>
      <c r="B126" s="102">
        <v>2171.85</v>
      </c>
      <c r="C126" s="102"/>
    </row>
    <row r="127" spans="1:3" ht="15.6" x14ac:dyDescent="0.3">
      <c r="A127" s="131" t="s">
        <v>80</v>
      </c>
      <c r="B127" s="102">
        <v>2294.63</v>
      </c>
      <c r="C127" s="102"/>
    </row>
    <row r="128" spans="1:3" ht="15.6" x14ac:dyDescent="0.3">
      <c r="A128" s="131" t="s">
        <v>81</v>
      </c>
      <c r="B128" s="102">
        <v>5809.41</v>
      </c>
      <c r="C128" s="102"/>
    </row>
    <row r="129" spans="1:3" ht="15.6" x14ac:dyDescent="0.3">
      <c r="A129" s="131" t="s">
        <v>82</v>
      </c>
      <c r="B129" s="102">
        <v>782.69</v>
      </c>
      <c r="C129" s="102"/>
    </row>
    <row r="130" spans="1:3" ht="15.6" x14ac:dyDescent="0.3">
      <c r="A130" s="131" t="s">
        <v>198</v>
      </c>
      <c r="B130" s="102">
        <v>2430.8200000000002</v>
      </c>
      <c r="C130" s="102"/>
    </row>
    <row r="131" spans="1:3" ht="15.6" x14ac:dyDescent="0.3">
      <c r="A131" s="131" t="s">
        <v>55</v>
      </c>
      <c r="B131" s="102">
        <v>302.87</v>
      </c>
      <c r="C131" s="102"/>
    </row>
    <row r="132" spans="1:3" ht="31.2" x14ac:dyDescent="0.3">
      <c r="A132" s="132" t="s">
        <v>84</v>
      </c>
      <c r="B132" s="102">
        <v>8979.3700000000008</v>
      </c>
      <c r="C132" s="102"/>
    </row>
    <row r="133" spans="1:3" ht="15.6" x14ac:dyDescent="0.3">
      <c r="A133" s="131" t="s">
        <v>85</v>
      </c>
      <c r="B133" s="102">
        <v>3389.8</v>
      </c>
      <c r="C133" s="102"/>
    </row>
    <row r="134" spans="1:3" ht="15.6" x14ac:dyDescent="0.3">
      <c r="A134" s="131" t="s">
        <v>199</v>
      </c>
      <c r="B134" s="102">
        <v>1209.5999999999999</v>
      </c>
      <c r="C134" s="102"/>
    </row>
    <row r="135" spans="1:3" ht="15.6" x14ac:dyDescent="0.3">
      <c r="A135" s="117" t="s">
        <v>272</v>
      </c>
      <c r="B135" s="111">
        <f>SUM(B126:B134)</f>
        <v>27371.039999999997</v>
      </c>
      <c r="C135" s="111"/>
    </row>
    <row r="136" spans="1:3" ht="26.4" customHeight="1" x14ac:dyDescent="0.3">
      <c r="A136" s="133" t="s">
        <v>88</v>
      </c>
      <c r="B136" s="102"/>
      <c r="C136" s="102"/>
    </row>
    <row r="137" spans="1:3" ht="15.6" x14ac:dyDescent="0.3">
      <c r="A137" s="131" t="s">
        <v>89</v>
      </c>
      <c r="B137" s="112">
        <v>35718.75</v>
      </c>
      <c r="C137" s="102"/>
    </row>
    <row r="138" spans="1:3" ht="15.6" x14ac:dyDescent="0.3">
      <c r="A138" s="117" t="s">
        <v>273</v>
      </c>
      <c r="B138" s="111">
        <f>B137</f>
        <v>35718.75</v>
      </c>
      <c r="C138" s="111"/>
    </row>
    <row r="139" spans="1:3" ht="36.6" customHeight="1" x14ac:dyDescent="0.3">
      <c r="A139" s="133" t="s">
        <v>91</v>
      </c>
      <c r="B139" s="102"/>
      <c r="C139" s="102"/>
    </row>
    <row r="140" spans="1:3" ht="15.6" x14ac:dyDescent="0.3">
      <c r="A140" s="79" t="s">
        <v>200</v>
      </c>
      <c r="B140" s="107">
        <v>14381.5</v>
      </c>
      <c r="C140" s="102"/>
    </row>
    <row r="141" spans="1:3" ht="15.6" x14ac:dyDescent="0.3">
      <c r="A141" s="79" t="s">
        <v>201</v>
      </c>
      <c r="B141" s="107">
        <v>2139.21</v>
      </c>
      <c r="C141" s="102"/>
    </row>
    <row r="142" spans="1:3" ht="15.6" x14ac:dyDescent="0.3">
      <c r="A142" s="79" t="s">
        <v>202</v>
      </c>
      <c r="B142" s="107">
        <v>3669.67</v>
      </c>
      <c r="C142" s="102"/>
    </row>
    <row r="143" spans="1:3" ht="15.6" x14ac:dyDescent="0.3">
      <c r="A143" s="79" t="s">
        <v>203</v>
      </c>
      <c r="B143" s="107">
        <v>4811.05</v>
      </c>
      <c r="C143" s="102"/>
    </row>
    <row r="144" spans="1:3" ht="15.6" x14ac:dyDescent="0.3">
      <c r="A144" s="79" t="s">
        <v>204</v>
      </c>
      <c r="B144" s="107">
        <v>9601.3700000000008</v>
      </c>
      <c r="C144" s="102"/>
    </row>
    <row r="145" spans="1:3" ht="15.6" x14ac:dyDescent="0.3">
      <c r="A145" s="79" t="s">
        <v>205</v>
      </c>
      <c r="B145" s="107">
        <v>3853.03</v>
      </c>
      <c r="C145" s="102"/>
    </row>
    <row r="146" spans="1:3" ht="15.6" x14ac:dyDescent="0.3">
      <c r="A146" s="79" t="s">
        <v>206</v>
      </c>
      <c r="B146" s="107">
        <v>2937.57</v>
      </c>
      <c r="C146" s="102"/>
    </row>
    <row r="147" spans="1:3" ht="15.6" x14ac:dyDescent="0.3">
      <c r="A147" s="79" t="s">
        <v>207</v>
      </c>
      <c r="B147" s="107">
        <v>5182.78</v>
      </c>
      <c r="C147" s="102"/>
    </row>
    <row r="148" spans="1:3" ht="15.6" x14ac:dyDescent="0.3">
      <c r="A148" s="79" t="s">
        <v>208</v>
      </c>
      <c r="B148" s="107">
        <v>6875.22</v>
      </c>
      <c r="C148" s="102"/>
    </row>
    <row r="149" spans="1:3" ht="15.6" x14ac:dyDescent="0.3">
      <c r="A149" s="79" t="s">
        <v>209</v>
      </c>
      <c r="B149" s="107">
        <v>4209.76</v>
      </c>
      <c r="C149" s="102"/>
    </row>
    <row r="150" spans="1:3" ht="15.6" x14ac:dyDescent="0.3">
      <c r="A150" s="79" t="s">
        <v>210</v>
      </c>
      <c r="B150" s="107">
        <v>1792.53</v>
      </c>
      <c r="C150" s="102"/>
    </row>
    <row r="151" spans="1:3" ht="15.6" x14ac:dyDescent="0.3">
      <c r="A151" s="79" t="s">
        <v>211</v>
      </c>
      <c r="B151" s="107">
        <v>4456.33</v>
      </c>
      <c r="C151" s="102"/>
    </row>
    <row r="152" spans="1:3" ht="15.6" x14ac:dyDescent="0.3">
      <c r="A152" s="79" t="s">
        <v>212</v>
      </c>
      <c r="B152" s="107">
        <v>2061.44</v>
      </c>
      <c r="C152" s="102"/>
    </row>
    <row r="153" spans="1:3" ht="15.6" x14ac:dyDescent="0.3">
      <c r="A153" s="79" t="s">
        <v>213</v>
      </c>
      <c r="B153" s="107">
        <v>3783.59</v>
      </c>
      <c r="C153" s="102"/>
    </row>
    <row r="154" spans="1:3" ht="15.6" x14ac:dyDescent="0.3">
      <c r="A154" s="79" t="s">
        <v>214</v>
      </c>
      <c r="B154" s="107">
        <v>5707.44</v>
      </c>
      <c r="C154" s="102"/>
    </row>
    <row r="155" spans="1:3" ht="15.6" x14ac:dyDescent="0.3">
      <c r="A155" s="79" t="s">
        <v>215</v>
      </c>
      <c r="B155" s="107">
        <v>1978.34</v>
      </c>
      <c r="C155" s="102"/>
    </row>
    <row r="156" spans="1:3" ht="15.6" x14ac:dyDescent="0.3">
      <c r="A156" s="79" t="s">
        <v>216</v>
      </c>
      <c r="B156" s="107">
        <v>4463.0200000000004</v>
      </c>
      <c r="C156" s="102"/>
    </row>
    <row r="157" spans="1:3" ht="15.6" x14ac:dyDescent="0.3">
      <c r="A157" s="79" t="s">
        <v>217</v>
      </c>
      <c r="B157" s="107">
        <v>2345.52</v>
      </c>
      <c r="C157" s="102"/>
    </row>
    <row r="158" spans="1:3" ht="15.6" x14ac:dyDescent="0.3">
      <c r="A158" s="79" t="s">
        <v>218</v>
      </c>
      <c r="B158" s="107">
        <v>4480.83</v>
      </c>
      <c r="C158" s="102"/>
    </row>
    <row r="159" spans="1:3" ht="15.6" x14ac:dyDescent="0.3">
      <c r="A159" s="79" t="s">
        <v>219</v>
      </c>
      <c r="B159" s="107">
        <v>7056.38</v>
      </c>
      <c r="C159" s="102"/>
    </row>
    <row r="160" spans="1:3" ht="15.6" x14ac:dyDescent="0.3">
      <c r="A160" s="79" t="s">
        <v>220</v>
      </c>
      <c r="B160" s="107">
        <v>3905.54</v>
      </c>
      <c r="C160" s="102"/>
    </row>
    <row r="161" spans="1:3" ht="15.6" x14ac:dyDescent="0.3">
      <c r="A161" s="79" t="s">
        <v>221</v>
      </c>
      <c r="B161" s="107">
        <v>3568.36</v>
      </c>
      <c r="C161" s="102"/>
    </row>
    <row r="162" spans="1:3" ht="15.6" x14ac:dyDescent="0.3">
      <c r="A162" s="79" t="s">
        <v>222</v>
      </c>
      <c r="B162" s="107">
        <v>6667.69</v>
      </c>
      <c r="C162" s="102"/>
    </row>
    <row r="163" spans="1:3" ht="15.6" x14ac:dyDescent="0.3">
      <c r="A163" s="79" t="s">
        <v>223</v>
      </c>
      <c r="B163" s="107">
        <v>8371.2000000000007</v>
      </c>
      <c r="C163" s="102"/>
    </row>
    <row r="164" spans="1:3" ht="15.6" x14ac:dyDescent="0.3">
      <c r="A164" s="79" t="s">
        <v>224</v>
      </c>
      <c r="B164" s="107">
        <v>2992.99</v>
      </c>
      <c r="C164" s="102"/>
    </row>
    <row r="165" spans="1:3" ht="15.6" x14ac:dyDescent="0.3">
      <c r="A165" s="79" t="s">
        <v>225</v>
      </c>
      <c r="B165" s="107">
        <v>4316.21</v>
      </c>
      <c r="C165" s="102"/>
    </row>
    <row r="166" spans="1:3" ht="15.6" x14ac:dyDescent="0.3">
      <c r="A166" s="79" t="s">
        <v>226</v>
      </c>
      <c r="B166" s="107">
        <v>3011.13</v>
      </c>
      <c r="C166" s="102"/>
    </row>
    <row r="167" spans="1:3" ht="15.6" x14ac:dyDescent="0.3">
      <c r="A167" s="79" t="s">
        <v>227</v>
      </c>
      <c r="B167" s="107">
        <v>6918.11</v>
      </c>
      <c r="C167" s="102"/>
    </row>
    <row r="168" spans="1:3" ht="15.6" x14ac:dyDescent="0.3">
      <c r="A168" s="79" t="s">
        <v>228</v>
      </c>
      <c r="B168" s="107">
        <v>1865.75</v>
      </c>
      <c r="C168" s="102"/>
    </row>
    <row r="169" spans="1:3" ht="15.6" x14ac:dyDescent="0.3">
      <c r="A169" s="79" t="s">
        <v>122</v>
      </c>
      <c r="B169" s="107">
        <v>5268.6</v>
      </c>
      <c r="C169" s="102"/>
    </row>
    <row r="170" spans="1:3" ht="15.6" x14ac:dyDescent="0.3">
      <c r="A170" s="79" t="s">
        <v>123</v>
      </c>
      <c r="B170" s="107">
        <v>6304.58</v>
      </c>
      <c r="C170" s="102"/>
    </row>
    <row r="171" spans="1:3" ht="15.6" x14ac:dyDescent="0.3">
      <c r="A171" s="79" t="s">
        <v>124</v>
      </c>
      <c r="B171" s="107">
        <v>16336.93</v>
      </c>
      <c r="C171" s="102"/>
    </row>
    <row r="172" spans="1:3" ht="15.6" x14ac:dyDescent="0.3">
      <c r="A172" s="79" t="s">
        <v>125</v>
      </c>
      <c r="B172" s="107">
        <v>11423.35</v>
      </c>
      <c r="C172" s="102"/>
    </row>
    <row r="173" spans="1:3" ht="15.6" x14ac:dyDescent="0.3">
      <c r="A173" s="79" t="s">
        <v>229</v>
      </c>
      <c r="B173" s="107">
        <v>6278.9</v>
      </c>
      <c r="C173" s="102"/>
    </row>
    <row r="174" spans="1:3" ht="15.6" x14ac:dyDescent="0.3">
      <c r="A174" s="79" t="s">
        <v>230</v>
      </c>
      <c r="B174" s="107">
        <v>4533.75</v>
      </c>
      <c r="C174" s="102"/>
    </row>
    <row r="175" spans="1:3" ht="15.6" x14ac:dyDescent="0.3">
      <c r="A175" s="79" t="s">
        <v>129</v>
      </c>
      <c r="B175" s="107">
        <v>7003.11</v>
      </c>
      <c r="C175" s="102"/>
    </row>
    <row r="176" spans="1:3" ht="15.6" x14ac:dyDescent="0.3">
      <c r="A176" s="79" t="s">
        <v>130</v>
      </c>
      <c r="B176" s="107">
        <v>6394.8</v>
      </c>
      <c r="C176" s="102"/>
    </row>
    <row r="177" spans="1:3" ht="15.6" x14ac:dyDescent="0.3">
      <c r="A177" s="79" t="s">
        <v>232</v>
      </c>
      <c r="B177" s="107">
        <v>18478.55</v>
      </c>
      <c r="C177" s="102"/>
    </row>
    <row r="178" spans="1:3" ht="15.6" x14ac:dyDescent="0.3">
      <c r="A178" s="79" t="s">
        <v>132</v>
      </c>
      <c r="B178" s="107">
        <v>5191.7700000000004</v>
      </c>
      <c r="C178" s="102"/>
    </row>
    <row r="179" spans="1:3" ht="15.6" x14ac:dyDescent="0.3">
      <c r="A179" s="79" t="s">
        <v>233</v>
      </c>
      <c r="B179" s="107">
        <v>22592.22</v>
      </c>
      <c r="C179" s="102"/>
    </row>
    <row r="180" spans="1:3" ht="15.6" x14ac:dyDescent="0.3">
      <c r="A180" s="79" t="s">
        <v>234</v>
      </c>
      <c r="B180" s="107">
        <v>9922.5499999999993</v>
      </c>
      <c r="C180" s="102"/>
    </row>
    <row r="181" spans="1:3" ht="15.6" x14ac:dyDescent="0.3">
      <c r="A181" s="79" t="s">
        <v>135</v>
      </c>
      <c r="B181" s="107">
        <v>8434.02</v>
      </c>
      <c r="C181" s="102"/>
    </row>
    <row r="182" spans="1:3" ht="15.6" x14ac:dyDescent="0.3">
      <c r="A182" s="79" t="s">
        <v>235</v>
      </c>
      <c r="B182" s="107">
        <v>7031.15</v>
      </c>
      <c r="C182" s="102"/>
    </row>
    <row r="183" spans="1:3" ht="15.6" x14ac:dyDescent="0.3">
      <c r="A183" s="79" t="s">
        <v>236</v>
      </c>
      <c r="B183" s="107">
        <v>11202.96</v>
      </c>
      <c r="C183" s="102"/>
    </row>
    <row r="184" spans="1:3" ht="15.6" x14ac:dyDescent="0.3">
      <c r="A184" s="79" t="s">
        <v>138</v>
      </c>
      <c r="B184" s="107">
        <v>4533.3100000000004</v>
      </c>
      <c r="C184" s="102"/>
    </row>
    <row r="185" spans="1:3" ht="15.6" x14ac:dyDescent="0.3">
      <c r="A185" s="79" t="s">
        <v>141</v>
      </c>
      <c r="B185" s="107">
        <v>4302.7700000000004</v>
      </c>
      <c r="C185" s="102"/>
    </row>
    <row r="186" spans="1:3" ht="15.6" x14ac:dyDescent="0.3">
      <c r="A186" s="79" t="s">
        <v>142</v>
      </c>
      <c r="B186" s="107">
        <v>9493.59</v>
      </c>
      <c r="C186" s="102"/>
    </row>
    <row r="187" spans="1:3" ht="15.6" x14ac:dyDescent="0.3">
      <c r="A187" s="72" t="s">
        <v>143</v>
      </c>
      <c r="B187" s="107">
        <v>1640.32</v>
      </c>
      <c r="C187" s="102"/>
    </row>
    <row r="188" spans="1:3" ht="15.6" x14ac:dyDescent="0.3">
      <c r="A188" s="79" t="s">
        <v>145</v>
      </c>
      <c r="B188" s="107">
        <v>3067.29</v>
      </c>
      <c r="C188" s="102"/>
    </row>
    <row r="189" spans="1:3" ht="15.6" x14ac:dyDescent="0.3">
      <c r="A189" s="79" t="s">
        <v>144</v>
      </c>
      <c r="B189" s="107">
        <v>7.01</v>
      </c>
      <c r="C189" s="102"/>
    </row>
    <row r="190" spans="1:3" ht="15.6" x14ac:dyDescent="0.3">
      <c r="A190" s="72" t="s">
        <v>146</v>
      </c>
      <c r="B190" s="107">
        <v>1588.91</v>
      </c>
      <c r="C190" s="102"/>
    </row>
    <row r="191" spans="1:3" ht="15.6" x14ac:dyDescent="0.3">
      <c r="A191" s="72" t="s">
        <v>147</v>
      </c>
      <c r="B191" s="107">
        <v>733.29</v>
      </c>
      <c r="C191" s="102"/>
    </row>
    <row r="192" spans="1:3" ht="17.399999999999999" customHeight="1" x14ac:dyDescent="0.3">
      <c r="A192" s="117" t="s">
        <v>274</v>
      </c>
      <c r="B192" s="111">
        <f>SUM(B140:B191)</f>
        <v>309167.28999999998</v>
      </c>
      <c r="C192" s="111"/>
    </row>
    <row r="193" spans="1:3" ht="43.2" customHeight="1" x14ac:dyDescent="0.3">
      <c r="A193" s="133" t="s">
        <v>275</v>
      </c>
      <c r="B193" s="102"/>
      <c r="C193" s="102"/>
    </row>
    <row r="194" spans="1:3" ht="31.2" x14ac:dyDescent="0.3">
      <c r="A194" s="132" t="s">
        <v>276</v>
      </c>
      <c r="B194" s="102">
        <v>989805.43</v>
      </c>
      <c r="C194" s="102"/>
    </row>
    <row r="195" spans="1:3" ht="15.6" x14ac:dyDescent="0.3">
      <c r="A195" s="131" t="s">
        <v>65</v>
      </c>
      <c r="B195" s="102">
        <v>127869.51</v>
      </c>
      <c r="C195" s="102"/>
    </row>
    <row r="196" spans="1:3" ht="15.6" x14ac:dyDescent="0.3">
      <c r="A196" s="131" t="s">
        <v>155</v>
      </c>
      <c r="B196" s="102">
        <v>2291.33</v>
      </c>
      <c r="C196" s="102"/>
    </row>
    <row r="197" spans="1:3" ht="15.6" x14ac:dyDescent="0.3">
      <c r="A197" s="131" t="s">
        <v>153</v>
      </c>
      <c r="B197" s="102">
        <v>8322.91</v>
      </c>
      <c r="C197" s="102"/>
    </row>
    <row r="198" spans="1:3" ht="15.6" x14ac:dyDescent="0.3">
      <c r="A198" s="117" t="s">
        <v>277</v>
      </c>
      <c r="B198" s="111">
        <f>SUM(B194:B197)</f>
        <v>1128289.18</v>
      </c>
      <c r="C198" s="102"/>
    </row>
    <row r="199" spans="1:3" ht="15.6" x14ac:dyDescent="0.3">
      <c r="A199" s="117" t="s">
        <v>278</v>
      </c>
      <c r="B199" s="111">
        <f>B121+B124+B135+B138+B192+B198</f>
        <v>1743688.92</v>
      </c>
      <c r="C199" s="111"/>
    </row>
    <row r="200" spans="1:3" ht="15.6" x14ac:dyDescent="0.3">
      <c r="A200" s="89"/>
      <c r="B200" s="118"/>
      <c r="C200" s="118"/>
    </row>
    <row r="201" spans="1:3" ht="14.4" x14ac:dyDescent="0.3">
      <c r="A201" s="181" t="s">
        <v>279</v>
      </c>
      <c r="B201" s="181"/>
      <c r="C201" s="181"/>
    </row>
    <row r="202" spans="1:3" ht="15.6" x14ac:dyDescent="0.3">
      <c r="A202" s="134"/>
      <c r="B202" s="135"/>
      <c r="C202" s="135"/>
    </row>
    <row r="203" spans="1:3" ht="14.4" x14ac:dyDescent="0.3">
      <c r="A203" s="168" t="s">
        <v>241</v>
      </c>
      <c r="B203" s="168" t="s">
        <v>242</v>
      </c>
      <c r="C203" s="180" t="s">
        <v>38</v>
      </c>
    </row>
    <row r="204" spans="1:3" ht="14.4" x14ac:dyDescent="0.3">
      <c r="A204" s="169"/>
      <c r="B204" s="169"/>
      <c r="C204" s="180"/>
    </row>
    <row r="205" spans="1:3" ht="14.4" x14ac:dyDescent="0.3">
      <c r="A205" s="178"/>
      <c r="B205" s="179"/>
      <c r="C205" s="180"/>
    </row>
    <row r="206" spans="1:3" ht="27.6" x14ac:dyDescent="0.3">
      <c r="A206" s="66" t="s">
        <v>243</v>
      </c>
      <c r="B206" s="133"/>
      <c r="C206" s="108"/>
    </row>
    <row r="207" spans="1:3" ht="15.6" x14ac:dyDescent="0.3">
      <c r="A207" s="94" t="s">
        <v>65</v>
      </c>
      <c r="B207" s="100">
        <v>5359920.91</v>
      </c>
      <c r="C207" s="96"/>
    </row>
    <row r="208" spans="1:3" ht="15.6" x14ac:dyDescent="0.3">
      <c r="A208" s="94" t="s">
        <v>55</v>
      </c>
      <c r="B208" s="100">
        <v>159000</v>
      </c>
      <c r="C208" s="96"/>
    </row>
    <row r="209" spans="1:3" ht="15.6" x14ac:dyDescent="0.3">
      <c r="A209" s="79" t="s">
        <v>280</v>
      </c>
      <c r="B209" s="93">
        <f>SUM(B207:B208)</f>
        <v>5518920.9100000001</v>
      </c>
      <c r="C209" s="93"/>
    </row>
    <row r="210" spans="1:3" ht="41.4" x14ac:dyDescent="0.3">
      <c r="A210" s="66" t="s">
        <v>251</v>
      </c>
      <c r="B210" s="108"/>
      <c r="C210" s="102"/>
    </row>
    <row r="211" spans="1:3" ht="15.6" x14ac:dyDescent="0.3">
      <c r="A211" s="79" t="s">
        <v>65</v>
      </c>
      <c r="B211" s="107">
        <v>2366493.67</v>
      </c>
      <c r="C211" s="109"/>
    </row>
    <row r="212" spans="1:3" ht="15.6" x14ac:dyDescent="0.3">
      <c r="A212" s="79" t="s">
        <v>252</v>
      </c>
      <c r="B212" s="108">
        <f>B211</f>
        <v>2366493.67</v>
      </c>
      <c r="C212" s="108"/>
    </row>
    <row r="213" spans="1:3" ht="15.6" x14ac:dyDescent="0.3">
      <c r="A213" s="117" t="s">
        <v>278</v>
      </c>
      <c r="B213" s="111">
        <f>B209+B212</f>
        <v>7885414.5800000001</v>
      </c>
      <c r="C213" s="111"/>
    </row>
    <row r="215" spans="1:3" x14ac:dyDescent="0.3">
      <c r="B215" s="136"/>
      <c r="C215" s="137"/>
    </row>
    <row r="217" spans="1:3" x14ac:dyDescent="0.3">
      <c r="B217" s="138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1:C201"/>
    <mergeCell ref="A203:A205"/>
    <mergeCell ref="B203:B205"/>
    <mergeCell ref="C203:C20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2023-09-13T08:52:04Z</cp:lastPrinted>
  <dcterms:created xsi:type="dcterms:W3CDTF">2022-06-15T06:26:45Z</dcterms:created>
  <dcterms:modified xsi:type="dcterms:W3CDTF">2023-09-15T05:00:09Z</dcterms:modified>
</cp:coreProperties>
</file>