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ana6\Desktop\2023-11\"/>
    </mc:Choice>
  </mc:AlternateContent>
  <bookViews>
    <workbookView xWindow="-108" yWindow="-108" windowWidth="23256" windowHeight="12576" tabRatio="629"/>
  </bookViews>
  <sheets>
    <sheet name="01" sheetId="92" r:id="rId1"/>
    <sheet name="02" sheetId="132" r:id="rId2"/>
    <sheet name="03" sheetId="133" r:id="rId3"/>
    <sheet name="06" sheetId="130" r:id="rId4"/>
    <sheet name="08" sheetId="134" r:id="rId5"/>
    <sheet name="09" sheetId="135" r:id="rId6"/>
    <sheet name="10" sheetId="101" r:id="rId7"/>
    <sheet name="11" sheetId="131" r:id="rId8"/>
    <sheet name="12" sheetId="136" r:id="rId9"/>
    <sheet name="13" sheetId="87" r:id="rId10"/>
    <sheet name="14" sheetId="137" r:id="rId11"/>
    <sheet name="15" sheetId="106" r:id="rId12"/>
    <sheet name="Priemoniu vykdytoju kodai" sheetId="3" r:id="rId13"/>
  </sheets>
  <calcPr calcId="191029"/>
</workbook>
</file>

<file path=xl/calcChain.xml><?xml version="1.0" encoding="utf-8"?>
<calcChain xmlns="http://schemas.openxmlformats.org/spreadsheetml/2006/main">
  <c r="I121" i="87" l="1"/>
  <c r="K93" i="106"/>
  <c r="J93" i="106"/>
  <c r="I93" i="106"/>
  <c r="K79" i="106"/>
  <c r="J79" i="106"/>
  <c r="I79" i="106"/>
  <c r="I72" i="106"/>
  <c r="K71" i="106"/>
  <c r="K72" i="106" s="1"/>
  <c r="J71" i="106"/>
  <c r="J72" i="106" s="1"/>
  <c r="I71" i="106"/>
  <c r="K64" i="106"/>
  <c r="J64" i="106"/>
  <c r="I64" i="106"/>
  <c r="K59" i="106"/>
  <c r="J59" i="106"/>
  <c r="I59" i="106"/>
  <c r="K53" i="106"/>
  <c r="J53" i="106"/>
  <c r="I53" i="106"/>
  <c r="K49" i="106"/>
  <c r="J49" i="106"/>
  <c r="I49" i="106"/>
  <c r="K44" i="106"/>
  <c r="J44" i="106"/>
  <c r="I44" i="106"/>
  <c r="K38" i="106"/>
  <c r="J38" i="106"/>
  <c r="I38" i="106"/>
  <c r="K33" i="106"/>
  <c r="J33" i="106"/>
  <c r="I33" i="106"/>
  <c r="K27" i="106"/>
  <c r="J27" i="106"/>
  <c r="I27" i="106"/>
  <c r="K19" i="106"/>
  <c r="J19" i="106"/>
  <c r="I19" i="106"/>
  <c r="K15" i="106"/>
  <c r="K65" i="106" s="1"/>
  <c r="J15" i="106"/>
  <c r="J65" i="106" s="1"/>
  <c r="I15" i="106"/>
  <c r="I65" i="106" s="1"/>
  <c r="I73" i="106" s="1"/>
  <c r="I74" i="106" s="1"/>
  <c r="J73" i="106" l="1"/>
  <c r="J74" i="106" s="1"/>
  <c r="K73" i="106"/>
  <c r="K74" i="106" s="1"/>
  <c r="K234" i="101" l="1"/>
  <c r="J234" i="101"/>
  <c r="I234" i="101"/>
  <c r="K228" i="101"/>
  <c r="J228" i="101"/>
  <c r="I228" i="101"/>
  <c r="K227" i="101"/>
  <c r="J227" i="101"/>
  <c r="I227" i="101"/>
  <c r="K225" i="101"/>
  <c r="J225" i="101"/>
  <c r="I225" i="101"/>
  <c r="K224" i="101"/>
  <c r="K229" i="101" s="1"/>
  <c r="J224" i="101"/>
  <c r="J229" i="101" s="1"/>
  <c r="I224" i="101"/>
  <c r="I229" i="101" s="1"/>
  <c r="K206" i="101"/>
  <c r="J206" i="101"/>
  <c r="I206" i="101"/>
  <c r="K200" i="101"/>
  <c r="J200" i="101"/>
  <c r="I200" i="101"/>
  <c r="K198" i="101"/>
  <c r="J198" i="101"/>
  <c r="I198" i="101"/>
  <c r="I218" i="101" s="1"/>
  <c r="K195" i="101"/>
  <c r="K218" i="101" s="1"/>
  <c r="J195" i="101"/>
  <c r="J218" i="101" s="1"/>
  <c r="I195" i="101"/>
  <c r="K185" i="101"/>
  <c r="J185" i="101"/>
  <c r="I185" i="101"/>
  <c r="K181" i="101"/>
  <c r="J181" i="101"/>
  <c r="I181" i="101"/>
  <c r="K175" i="101"/>
  <c r="J175" i="101"/>
  <c r="I175" i="101"/>
  <c r="K170" i="101"/>
  <c r="J170" i="101"/>
  <c r="I170" i="101"/>
  <c r="K165" i="101"/>
  <c r="J165" i="101"/>
  <c r="I165" i="101"/>
  <c r="K139" i="101"/>
  <c r="K190" i="101" s="1"/>
  <c r="K219" i="101" s="1"/>
  <c r="J139" i="101"/>
  <c r="J190" i="101" s="1"/>
  <c r="J219" i="101" s="1"/>
  <c r="I139" i="101"/>
  <c r="I190" i="101" s="1"/>
  <c r="I219" i="101" s="1"/>
  <c r="P134" i="101"/>
  <c r="O134" i="101"/>
  <c r="N134" i="101"/>
  <c r="J128" i="101"/>
  <c r="I128" i="101"/>
  <c r="K121" i="101"/>
  <c r="J121" i="101"/>
  <c r="I121" i="101"/>
  <c r="K98" i="101"/>
  <c r="J98" i="101"/>
  <c r="I98" i="101"/>
  <c r="K95" i="101"/>
  <c r="K128" i="101" s="1"/>
  <c r="J95" i="101"/>
  <c r="I95" i="101"/>
  <c r="K89" i="101"/>
  <c r="J89" i="101"/>
  <c r="I89" i="101"/>
  <c r="K87" i="101"/>
  <c r="J87" i="101"/>
  <c r="I87" i="101"/>
  <c r="K84" i="101"/>
  <c r="J84" i="101"/>
  <c r="I84" i="101"/>
  <c r="K82" i="101"/>
  <c r="K90" i="101" s="1"/>
  <c r="K129" i="101" s="1"/>
  <c r="J82" i="101"/>
  <c r="J90" i="101" s="1"/>
  <c r="J129" i="101" s="1"/>
  <c r="I82" i="101"/>
  <c r="I90" i="101" s="1"/>
  <c r="I129" i="101" s="1"/>
  <c r="I74" i="101"/>
  <c r="K73" i="101"/>
  <c r="J73" i="101"/>
  <c r="I73" i="101"/>
  <c r="K71" i="101"/>
  <c r="K74" i="101" s="1"/>
  <c r="J71" i="101"/>
  <c r="J74" i="101" s="1"/>
  <c r="I71" i="101"/>
  <c r="J64" i="101"/>
  <c r="I64" i="101"/>
  <c r="K63" i="101"/>
  <c r="K64" i="101" s="1"/>
  <c r="J63" i="101"/>
  <c r="I63" i="101"/>
  <c r="K55" i="101"/>
  <c r="K56" i="101" s="1"/>
  <c r="J55" i="101"/>
  <c r="J56" i="101" s="1"/>
  <c r="I55" i="101"/>
  <c r="I56" i="101" s="1"/>
  <c r="K50" i="101"/>
  <c r="J50" i="101"/>
  <c r="I50" i="101"/>
  <c r="K45" i="101"/>
  <c r="K51" i="101" s="1"/>
  <c r="J45" i="101"/>
  <c r="J51" i="101" s="1"/>
  <c r="I45" i="101"/>
  <c r="I51" i="101" s="1"/>
  <c r="K18" i="101"/>
  <c r="K29" i="101" s="1"/>
  <c r="K75" i="101" s="1"/>
  <c r="K221" i="101" s="1"/>
  <c r="K220" i="101" s="1"/>
  <c r="J18" i="101"/>
  <c r="J29" i="101" s="1"/>
  <c r="J75" i="101" s="1"/>
  <c r="J221" i="101" s="1"/>
  <c r="J220" i="101" s="1"/>
  <c r="I18" i="101"/>
  <c r="I29" i="101" s="1"/>
  <c r="P15" i="101"/>
  <c r="O15" i="101"/>
  <c r="N15" i="101"/>
  <c r="K564" i="132"/>
  <c r="J564" i="132"/>
  <c r="I564" i="132"/>
  <c r="K528" i="132"/>
  <c r="J528" i="132"/>
  <c r="I528" i="132"/>
  <c r="K520" i="132"/>
  <c r="K542" i="132" s="1"/>
  <c r="J520" i="132"/>
  <c r="J542" i="132" s="1"/>
  <c r="I520" i="132"/>
  <c r="K519" i="132"/>
  <c r="J519" i="132"/>
  <c r="I519" i="132"/>
  <c r="K518" i="132"/>
  <c r="J518" i="132"/>
  <c r="I518" i="132"/>
  <c r="K517" i="132"/>
  <c r="J517" i="132"/>
  <c r="I517" i="132"/>
  <c r="K516" i="132"/>
  <c r="J516" i="132"/>
  <c r="I516" i="132"/>
  <c r="K515" i="132"/>
  <c r="J515" i="132"/>
  <c r="I515" i="132"/>
  <c r="K508" i="132"/>
  <c r="J508" i="132"/>
  <c r="I508" i="132"/>
  <c r="K504" i="132"/>
  <c r="J504" i="132"/>
  <c r="I504" i="132"/>
  <c r="K500" i="132"/>
  <c r="J500" i="132"/>
  <c r="I500" i="132"/>
  <c r="K496" i="132"/>
  <c r="J496" i="132"/>
  <c r="I496" i="132"/>
  <c r="K489" i="132"/>
  <c r="J489" i="132"/>
  <c r="I489" i="132"/>
  <c r="I482" i="132"/>
  <c r="K481" i="132"/>
  <c r="J481" i="132"/>
  <c r="I481" i="132"/>
  <c r="K480" i="132"/>
  <c r="J480" i="132"/>
  <c r="I480" i="132"/>
  <c r="K479" i="132"/>
  <c r="J479" i="132"/>
  <c r="I479" i="132"/>
  <c r="K478" i="132"/>
  <c r="J478" i="132"/>
  <c r="I478" i="132"/>
  <c r="K477" i="132"/>
  <c r="J477" i="132"/>
  <c r="I477" i="132"/>
  <c r="K470" i="132"/>
  <c r="J470" i="132"/>
  <c r="I470" i="132"/>
  <c r="K463" i="132"/>
  <c r="J463" i="132"/>
  <c r="I463" i="132"/>
  <c r="K456" i="132"/>
  <c r="J456" i="132"/>
  <c r="I456" i="132"/>
  <c r="K449" i="132"/>
  <c r="J449" i="132"/>
  <c r="I449" i="132"/>
  <c r="K442" i="132"/>
  <c r="J442" i="132"/>
  <c r="I442" i="132"/>
  <c r="K435" i="132"/>
  <c r="J435" i="132"/>
  <c r="I435" i="132"/>
  <c r="K428" i="132"/>
  <c r="J428" i="132"/>
  <c r="I428" i="132"/>
  <c r="K420" i="132"/>
  <c r="J420" i="132"/>
  <c r="I420" i="132"/>
  <c r="K419" i="132"/>
  <c r="J419" i="132"/>
  <c r="I419" i="132"/>
  <c r="K418" i="132"/>
  <c r="J418" i="132"/>
  <c r="I418" i="132"/>
  <c r="K417" i="132"/>
  <c r="J417" i="132"/>
  <c r="I417" i="132"/>
  <c r="K416" i="132"/>
  <c r="J416" i="132"/>
  <c r="I416" i="132"/>
  <c r="K415" i="132"/>
  <c r="J415" i="132"/>
  <c r="I415" i="132"/>
  <c r="K408" i="132"/>
  <c r="J408" i="132"/>
  <c r="I408" i="132"/>
  <c r="K402" i="132"/>
  <c r="J402" i="132"/>
  <c r="I402" i="132"/>
  <c r="K395" i="132"/>
  <c r="J395" i="132"/>
  <c r="I395" i="132"/>
  <c r="K394" i="132"/>
  <c r="J394" i="132"/>
  <c r="I394" i="132"/>
  <c r="K393" i="132"/>
  <c r="J393" i="132"/>
  <c r="I393" i="132"/>
  <c r="K392" i="132"/>
  <c r="J392" i="132"/>
  <c r="I392" i="132"/>
  <c r="K391" i="132"/>
  <c r="J391" i="132"/>
  <c r="I391" i="132"/>
  <c r="K384" i="132"/>
  <c r="J384" i="132"/>
  <c r="I384" i="132"/>
  <c r="K378" i="132"/>
  <c r="J378" i="132"/>
  <c r="I378" i="132"/>
  <c r="K372" i="132"/>
  <c r="J372" i="132"/>
  <c r="I372" i="132"/>
  <c r="K366" i="132"/>
  <c r="J366" i="132"/>
  <c r="I366" i="132"/>
  <c r="K360" i="132"/>
  <c r="J360" i="132"/>
  <c r="I360" i="132"/>
  <c r="K354" i="132"/>
  <c r="J354" i="132"/>
  <c r="I354" i="132"/>
  <c r="K348" i="132"/>
  <c r="J348" i="132"/>
  <c r="I348" i="132"/>
  <c r="K342" i="132"/>
  <c r="J342" i="132"/>
  <c r="I342" i="132"/>
  <c r="K335" i="132"/>
  <c r="J335" i="132"/>
  <c r="I335" i="132"/>
  <c r="K334" i="132"/>
  <c r="J334" i="132"/>
  <c r="I334" i="132"/>
  <c r="K333" i="132"/>
  <c r="J333" i="132"/>
  <c r="I333" i="132"/>
  <c r="K332" i="132"/>
  <c r="J332" i="132"/>
  <c r="I332" i="132"/>
  <c r="K331" i="132"/>
  <c r="J331" i="132"/>
  <c r="I331" i="132"/>
  <c r="K327" i="132"/>
  <c r="J327" i="132"/>
  <c r="I327" i="132"/>
  <c r="K320" i="132"/>
  <c r="J320" i="132"/>
  <c r="I320" i="132"/>
  <c r="K319" i="132"/>
  <c r="J319" i="132"/>
  <c r="I319" i="132"/>
  <c r="K318" i="132"/>
  <c r="J318" i="132"/>
  <c r="I318" i="132"/>
  <c r="K317" i="132"/>
  <c r="J317" i="132"/>
  <c r="I317" i="132"/>
  <c r="K316" i="132"/>
  <c r="J316" i="132"/>
  <c r="I316" i="132"/>
  <c r="K312" i="132"/>
  <c r="J312" i="132"/>
  <c r="I312" i="132"/>
  <c r="I304" i="132"/>
  <c r="K303" i="132"/>
  <c r="J303" i="132"/>
  <c r="I303" i="132"/>
  <c r="K302" i="132"/>
  <c r="J302" i="132"/>
  <c r="I302" i="132"/>
  <c r="K301" i="132"/>
  <c r="J301" i="132"/>
  <c r="I301" i="132"/>
  <c r="K300" i="132"/>
  <c r="J300" i="132"/>
  <c r="I300" i="132"/>
  <c r="K299" i="132"/>
  <c r="J299" i="132"/>
  <c r="I299" i="132"/>
  <c r="K292" i="132"/>
  <c r="J292" i="132"/>
  <c r="I292" i="132"/>
  <c r="K285" i="132"/>
  <c r="J285" i="132"/>
  <c r="I285" i="132"/>
  <c r="K284" i="132"/>
  <c r="J284" i="132"/>
  <c r="I284" i="132"/>
  <c r="K283" i="132"/>
  <c r="J283" i="132"/>
  <c r="I283" i="132"/>
  <c r="K282" i="132"/>
  <c r="J282" i="132"/>
  <c r="I282" i="132"/>
  <c r="K281" i="132"/>
  <c r="J281" i="132"/>
  <c r="I281" i="132"/>
  <c r="K277" i="132"/>
  <c r="K278" i="132" s="1"/>
  <c r="J277" i="132"/>
  <c r="J278" i="132" s="1"/>
  <c r="I277" i="132"/>
  <c r="I278" i="132" s="1"/>
  <c r="K268" i="132"/>
  <c r="J268" i="132"/>
  <c r="I268" i="132"/>
  <c r="K262" i="132"/>
  <c r="J262" i="132"/>
  <c r="I262" i="132"/>
  <c r="K255" i="132"/>
  <c r="J255" i="132"/>
  <c r="I255" i="132"/>
  <c r="K254" i="132"/>
  <c r="J254" i="132"/>
  <c r="I254" i="132"/>
  <c r="K253" i="132"/>
  <c r="J253" i="132"/>
  <c r="I253" i="132"/>
  <c r="K252" i="132"/>
  <c r="J252" i="132"/>
  <c r="I252" i="132"/>
  <c r="K251" i="132"/>
  <c r="J251" i="132"/>
  <c r="I251" i="132"/>
  <c r="K244" i="132"/>
  <c r="J244" i="132"/>
  <c r="I244" i="132"/>
  <c r="K238" i="132"/>
  <c r="J238" i="132"/>
  <c r="I238" i="132"/>
  <c r="K232" i="132"/>
  <c r="J232" i="132"/>
  <c r="I232" i="132"/>
  <c r="K226" i="132"/>
  <c r="J226" i="132"/>
  <c r="I226" i="132"/>
  <c r="K220" i="132"/>
  <c r="J220" i="132"/>
  <c r="I220" i="132"/>
  <c r="K214" i="132"/>
  <c r="J214" i="132"/>
  <c r="I214" i="132"/>
  <c r="K208" i="132"/>
  <c r="J208" i="132"/>
  <c r="I208" i="132"/>
  <c r="K202" i="132"/>
  <c r="J202" i="132"/>
  <c r="I202" i="132"/>
  <c r="K196" i="132"/>
  <c r="J196" i="132"/>
  <c r="I196" i="132"/>
  <c r="I190" i="132"/>
  <c r="K177" i="132"/>
  <c r="J177" i="132"/>
  <c r="I177" i="132"/>
  <c r="K176" i="132"/>
  <c r="J176" i="132"/>
  <c r="I176" i="132"/>
  <c r="K175" i="132"/>
  <c r="J175" i="132"/>
  <c r="I175" i="132"/>
  <c r="K174" i="132"/>
  <c r="J174" i="132"/>
  <c r="I174" i="132"/>
  <c r="K173" i="132"/>
  <c r="J173" i="132"/>
  <c r="I173" i="132"/>
  <c r="K166" i="132"/>
  <c r="K167" i="132" s="1"/>
  <c r="J166" i="132"/>
  <c r="J167" i="132" s="1"/>
  <c r="I166" i="132"/>
  <c r="I167" i="132" s="1"/>
  <c r="K157" i="132"/>
  <c r="J157" i="132"/>
  <c r="I157" i="132"/>
  <c r="K151" i="132"/>
  <c r="J151" i="132"/>
  <c r="I151" i="132"/>
  <c r="K144" i="132"/>
  <c r="J144" i="132"/>
  <c r="I144" i="132"/>
  <c r="K143" i="132"/>
  <c r="J143" i="132"/>
  <c r="I143" i="132"/>
  <c r="K142" i="132"/>
  <c r="J142" i="132"/>
  <c r="I142" i="132"/>
  <c r="K141" i="132"/>
  <c r="J141" i="132"/>
  <c r="I141" i="132"/>
  <c r="K140" i="132"/>
  <c r="J140" i="132"/>
  <c r="I140" i="132"/>
  <c r="K139" i="132"/>
  <c r="J139" i="132"/>
  <c r="I139" i="132"/>
  <c r="K133" i="132"/>
  <c r="J133" i="132"/>
  <c r="I133" i="132"/>
  <c r="K126" i="132"/>
  <c r="J126" i="132"/>
  <c r="I126" i="132"/>
  <c r="K125" i="132"/>
  <c r="J125" i="132"/>
  <c r="I125" i="132"/>
  <c r="K124" i="132"/>
  <c r="J124" i="132"/>
  <c r="I124" i="132"/>
  <c r="K123" i="132"/>
  <c r="J123" i="132"/>
  <c r="I123" i="132"/>
  <c r="K122" i="132"/>
  <c r="J122" i="132"/>
  <c r="I122" i="132"/>
  <c r="K115" i="132"/>
  <c r="J115" i="132"/>
  <c r="I115" i="132"/>
  <c r="K108" i="132"/>
  <c r="J108" i="132"/>
  <c r="I108" i="132"/>
  <c r="K102" i="132"/>
  <c r="J102" i="132"/>
  <c r="I102" i="132"/>
  <c r="K95" i="132"/>
  <c r="K543" i="132" s="1"/>
  <c r="J95" i="132"/>
  <c r="I95" i="132"/>
  <c r="K94" i="132"/>
  <c r="J94" i="132"/>
  <c r="I94" i="132"/>
  <c r="K93" i="132"/>
  <c r="J93" i="132"/>
  <c r="I93" i="132"/>
  <c r="K92" i="132"/>
  <c r="J92" i="132"/>
  <c r="I92" i="132"/>
  <c r="K91" i="132"/>
  <c r="J91" i="132"/>
  <c r="I91" i="132"/>
  <c r="K90" i="132"/>
  <c r="J90" i="132"/>
  <c r="I90" i="132"/>
  <c r="K89" i="132"/>
  <c r="J89" i="132"/>
  <c r="I89" i="132"/>
  <c r="K83" i="132"/>
  <c r="J83" i="132"/>
  <c r="I83" i="132"/>
  <c r="K77" i="132"/>
  <c r="J77" i="132"/>
  <c r="I77" i="132"/>
  <c r="K70" i="132"/>
  <c r="J70" i="132"/>
  <c r="I70" i="132"/>
  <c r="K69" i="132"/>
  <c r="J69" i="132"/>
  <c r="I69" i="132"/>
  <c r="K68" i="132"/>
  <c r="J68" i="132"/>
  <c r="I68" i="132"/>
  <c r="K67" i="132"/>
  <c r="J67" i="132"/>
  <c r="I67" i="132"/>
  <c r="K66" i="132"/>
  <c r="J66" i="132"/>
  <c r="I66" i="132"/>
  <c r="K59" i="132"/>
  <c r="J59" i="132"/>
  <c r="I59" i="132"/>
  <c r="K53" i="132"/>
  <c r="J53" i="132"/>
  <c r="I53" i="132"/>
  <c r="K46" i="132"/>
  <c r="J46" i="132"/>
  <c r="I46" i="132"/>
  <c r="K45" i="132"/>
  <c r="J45" i="132"/>
  <c r="I45" i="132"/>
  <c r="K44" i="132"/>
  <c r="J44" i="132"/>
  <c r="I44" i="132"/>
  <c r="K43" i="132"/>
  <c r="J43" i="132"/>
  <c r="I43" i="132"/>
  <c r="K42" i="132"/>
  <c r="J42" i="132"/>
  <c r="I42" i="132"/>
  <c r="K41" i="132"/>
  <c r="J41" i="132"/>
  <c r="I41" i="132"/>
  <c r="K35" i="132"/>
  <c r="J35" i="132"/>
  <c r="I35" i="132"/>
  <c r="K29" i="132"/>
  <c r="J29" i="132"/>
  <c r="I29" i="132"/>
  <c r="K23" i="132"/>
  <c r="J23" i="132"/>
  <c r="I23" i="132"/>
  <c r="K16" i="132"/>
  <c r="J16" i="132"/>
  <c r="I16" i="132"/>
  <c r="K15" i="132"/>
  <c r="J15" i="132"/>
  <c r="I15" i="132"/>
  <c r="K14" i="132"/>
  <c r="J14" i="132"/>
  <c r="I14" i="132"/>
  <c r="K13" i="132"/>
  <c r="J13" i="132"/>
  <c r="I13" i="132"/>
  <c r="K12" i="132"/>
  <c r="J12" i="132"/>
  <c r="I12" i="132"/>
  <c r="I75" i="101" l="1"/>
  <c r="I221" i="101" s="1"/>
  <c r="I220" i="101" s="1"/>
  <c r="K286" i="132"/>
  <c r="K293" i="132" s="1"/>
  <c r="J543" i="132"/>
  <c r="J178" i="132"/>
  <c r="J245" i="132" s="1"/>
  <c r="J246" i="132" s="1"/>
  <c r="J96" i="132"/>
  <c r="I47" i="132"/>
  <c r="I145" i="132"/>
  <c r="K96" i="132"/>
  <c r="I538" i="132"/>
  <c r="K540" i="132"/>
  <c r="I127" i="132"/>
  <c r="I321" i="132"/>
  <c r="I328" i="132" s="1"/>
  <c r="K421" i="132"/>
  <c r="K471" i="132" s="1"/>
  <c r="K472" i="132" s="1"/>
  <c r="K47" i="132"/>
  <c r="I256" i="132"/>
  <c r="I269" i="132" s="1"/>
  <c r="I396" i="132"/>
  <c r="I409" i="132" s="1"/>
  <c r="I410" i="132" s="1"/>
  <c r="J145" i="132"/>
  <c r="K541" i="132"/>
  <c r="J256" i="132"/>
  <c r="J269" i="132" s="1"/>
  <c r="I286" i="132"/>
  <c r="I293" i="132" s="1"/>
  <c r="K321" i="132"/>
  <c r="K328" i="132" s="1"/>
  <c r="I336" i="132"/>
  <c r="I385" i="132" s="1"/>
  <c r="J321" i="132"/>
  <c r="J328" i="132" s="1"/>
  <c r="I539" i="132"/>
  <c r="K256" i="132"/>
  <c r="K269" i="132" s="1"/>
  <c r="K294" i="132" s="1"/>
  <c r="I542" i="132"/>
  <c r="I537" i="132"/>
  <c r="K539" i="132"/>
  <c r="K145" i="132"/>
  <c r="J286" i="132"/>
  <c r="J293" i="132" s="1"/>
  <c r="I421" i="132"/>
  <c r="I471" i="132" s="1"/>
  <c r="I472" i="132" s="1"/>
  <c r="I483" i="132"/>
  <c r="I509" i="132" s="1"/>
  <c r="I510" i="132" s="1"/>
  <c r="J521" i="132"/>
  <c r="J529" i="132" s="1"/>
  <c r="J530" i="132" s="1"/>
  <c r="J539" i="132"/>
  <c r="I521" i="132"/>
  <c r="I529" i="132" s="1"/>
  <c r="I530" i="132" s="1"/>
  <c r="J537" i="132"/>
  <c r="I540" i="132"/>
  <c r="J127" i="132"/>
  <c r="I178" i="132"/>
  <c r="I245" i="132" s="1"/>
  <c r="I246" i="132" s="1"/>
  <c r="J421" i="132"/>
  <c r="J471" i="132" s="1"/>
  <c r="J472" i="132" s="1"/>
  <c r="J483" i="132"/>
  <c r="J509" i="132" s="1"/>
  <c r="J510" i="132" s="1"/>
  <c r="K521" i="132"/>
  <c r="K529" i="132" s="1"/>
  <c r="K530" i="132" s="1"/>
  <c r="K537" i="132"/>
  <c r="I17" i="132"/>
  <c r="K127" i="132"/>
  <c r="K483" i="132"/>
  <c r="K509" i="132" s="1"/>
  <c r="K510" i="132" s="1"/>
  <c r="I71" i="132"/>
  <c r="I543" i="132"/>
  <c r="K178" i="132"/>
  <c r="K245" i="132" s="1"/>
  <c r="K246" i="132" s="1"/>
  <c r="J305" i="132"/>
  <c r="J313" i="132" s="1"/>
  <c r="K336" i="132"/>
  <c r="K385" i="132" s="1"/>
  <c r="J396" i="132"/>
  <c r="J409" i="132" s="1"/>
  <c r="J410" i="132" s="1"/>
  <c r="K71" i="132"/>
  <c r="J336" i="132"/>
  <c r="J385" i="132" s="1"/>
  <c r="J538" i="132"/>
  <c r="I541" i="132"/>
  <c r="J71" i="132"/>
  <c r="J116" i="132" s="1"/>
  <c r="J117" i="132" s="1"/>
  <c r="I96" i="132"/>
  <c r="K305" i="132"/>
  <c r="K313" i="132" s="1"/>
  <c r="K386" i="132" s="1"/>
  <c r="K396" i="132"/>
  <c r="K409" i="132" s="1"/>
  <c r="K410" i="132" s="1"/>
  <c r="J540" i="132"/>
  <c r="K538" i="132"/>
  <c r="J541" i="132"/>
  <c r="J47" i="132"/>
  <c r="I305" i="132"/>
  <c r="I313" i="132" s="1"/>
  <c r="J17" i="132"/>
  <c r="K17" i="132"/>
  <c r="J294" i="132" l="1"/>
  <c r="J158" i="132"/>
  <c r="J168" i="132" s="1"/>
  <c r="I60" i="132"/>
  <c r="I61" i="132" s="1"/>
  <c r="K60" i="132"/>
  <c r="K61" i="132" s="1"/>
  <c r="K116" i="132"/>
  <c r="K117" i="132" s="1"/>
  <c r="K158" i="132"/>
  <c r="K168" i="132" s="1"/>
  <c r="J60" i="132"/>
  <c r="J61" i="132" s="1"/>
  <c r="J544" i="132"/>
  <c r="K544" i="132"/>
  <c r="I116" i="132"/>
  <c r="I117" i="132" s="1"/>
  <c r="I544" i="132"/>
  <c r="I158" i="132"/>
  <c r="I168" i="132" s="1"/>
  <c r="J386" i="132"/>
  <c r="I386" i="132"/>
  <c r="I294" i="132"/>
  <c r="K532" i="132" l="1"/>
  <c r="K531" i="132" s="1"/>
  <c r="J532" i="132"/>
  <c r="J531" i="132" s="1"/>
  <c r="I532" i="132"/>
  <c r="I531" i="132" s="1"/>
  <c r="K57" i="137" l="1"/>
  <c r="J57" i="137"/>
  <c r="I57" i="137"/>
  <c r="I51" i="137"/>
  <c r="K50" i="137"/>
  <c r="K51" i="137" s="1"/>
  <c r="J50" i="137"/>
  <c r="J51" i="137" s="1"/>
  <c r="I50" i="137"/>
  <c r="K45" i="137"/>
  <c r="J45" i="137"/>
  <c r="I45" i="137"/>
  <c r="K35" i="137"/>
  <c r="K46" i="137" s="1"/>
  <c r="J35" i="137"/>
  <c r="J46" i="137" s="1"/>
  <c r="I35" i="137"/>
  <c r="I46" i="137" s="1"/>
  <c r="K25" i="137"/>
  <c r="K26" i="137" s="1"/>
  <c r="K52" i="137" s="1"/>
  <c r="K53" i="137" s="1"/>
  <c r="J25" i="137"/>
  <c r="J26" i="137" s="1"/>
  <c r="J52" i="137" s="1"/>
  <c r="J53" i="137" s="1"/>
  <c r="I25" i="137"/>
  <c r="K20" i="137"/>
  <c r="J20" i="137"/>
  <c r="I20" i="137"/>
  <c r="K17" i="137"/>
  <c r="J17" i="137"/>
  <c r="I17" i="137"/>
  <c r="I26" i="137" l="1"/>
  <c r="I52" i="137" s="1"/>
  <c r="I53" i="137" s="1"/>
  <c r="K42" i="136"/>
  <c r="J42" i="136"/>
  <c r="I42" i="136"/>
  <c r="K33" i="136"/>
  <c r="J33" i="136"/>
  <c r="I33" i="136"/>
  <c r="K31" i="136"/>
  <c r="J31" i="136"/>
  <c r="I31" i="136"/>
  <c r="K29" i="136"/>
  <c r="K34" i="136" s="1"/>
  <c r="J29" i="136"/>
  <c r="J34" i="136" s="1"/>
  <c r="I29" i="136"/>
  <c r="J25" i="136"/>
  <c r="J35" i="136" s="1"/>
  <c r="J37" i="136" s="1"/>
  <c r="J36" i="136" s="1"/>
  <c r="K24" i="136"/>
  <c r="J24" i="136"/>
  <c r="I24" i="136"/>
  <c r="K22" i="136"/>
  <c r="J22" i="136"/>
  <c r="I22" i="136"/>
  <c r="I25" i="136" s="1"/>
  <c r="K18" i="136"/>
  <c r="K25" i="136" s="1"/>
  <c r="K35" i="136" s="1"/>
  <c r="K37" i="136" s="1"/>
  <c r="K36" i="136" s="1"/>
  <c r="J18" i="136"/>
  <c r="I18" i="136"/>
  <c r="I34" i="136" l="1"/>
  <c r="I35" i="136" s="1"/>
  <c r="I37" i="136" s="1"/>
  <c r="I36" i="136" s="1"/>
  <c r="K30" i="135" l="1"/>
  <c r="J30" i="135"/>
  <c r="I30" i="135"/>
  <c r="K22" i="135"/>
  <c r="J22" i="135"/>
  <c r="I22" i="135"/>
  <c r="K20" i="135"/>
  <c r="J20" i="135"/>
  <c r="I20" i="135"/>
  <c r="K18" i="135"/>
  <c r="J18" i="135"/>
  <c r="J23" i="135" s="1"/>
  <c r="J24" i="135" s="1"/>
  <c r="J25" i="135" s="1"/>
  <c r="I18" i="135"/>
  <c r="K15" i="135"/>
  <c r="K23" i="135" s="1"/>
  <c r="K24" i="135" s="1"/>
  <c r="K25" i="135" s="1"/>
  <c r="J15" i="135"/>
  <c r="I15" i="135"/>
  <c r="I23" i="135" l="1"/>
  <c r="I24" i="135" s="1"/>
  <c r="I25" i="135" s="1"/>
  <c r="K61" i="134" l="1"/>
  <c r="J61" i="134"/>
  <c r="I61" i="134"/>
  <c r="K39" i="134"/>
  <c r="K40" i="134" s="1"/>
  <c r="J39" i="134"/>
  <c r="J40" i="134" s="1"/>
  <c r="I39" i="134"/>
  <c r="I40" i="134" s="1"/>
  <c r="K33" i="134"/>
  <c r="J33" i="134"/>
  <c r="I33" i="134"/>
  <c r="K21" i="134"/>
  <c r="J21" i="134"/>
  <c r="J22" i="134" s="1"/>
  <c r="J23" i="134" s="1"/>
  <c r="I21" i="134"/>
  <c r="I22" i="134" s="1"/>
  <c r="I23" i="134" s="1"/>
  <c r="K14" i="134"/>
  <c r="J14" i="134"/>
  <c r="I14" i="134"/>
  <c r="J41" i="134" l="1"/>
  <c r="J42" i="134" s="1"/>
  <c r="K41" i="134"/>
  <c r="K22" i="134"/>
  <c r="K23" i="134" s="1"/>
  <c r="I41" i="134"/>
  <c r="I42" i="134" s="1"/>
  <c r="K42" i="134"/>
  <c r="J71" i="133" l="1"/>
  <c r="K71" i="133"/>
  <c r="I71" i="133" l="1"/>
  <c r="K62" i="133"/>
  <c r="J62" i="133"/>
  <c r="I62" i="133"/>
  <c r="K57" i="133"/>
  <c r="J57" i="133"/>
  <c r="I57" i="133"/>
  <c r="K54" i="133"/>
  <c r="J54" i="133"/>
  <c r="I54" i="133"/>
  <c r="K46" i="133"/>
  <c r="J46" i="133"/>
  <c r="I46" i="133"/>
  <c r="K41" i="133"/>
  <c r="J41" i="133"/>
  <c r="I41" i="133"/>
  <c r="K37" i="133"/>
  <c r="J37" i="133"/>
  <c r="J47" i="133" s="1"/>
  <c r="I37" i="133"/>
  <c r="K22" i="133"/>
  <c r="J22" i="133"/>
  <c r="I22" i="133"/>
  <c r="K18" i="133"/>
  <c r="J18" i="133"/>
  <c r="I18" i="133"/>
  <c r="K14" i="133"/>
  <c r="J14" i="133"/>
  <c r="I14" i="133"/>
  <c r="K47" i="133" l="1"/>
  <c r="K63" i="133"/>
  <c r="J24" i="133"/>
  <c r="K48" i="133"/>
  <c r="J63" i="133"/>
  <c r="J64" i="133" s="1"/>
  <c r="J23" i="133"/>
  <c r="I47" i="133"/>
  <c r="K24" i="133"/>
  <c r="I23" i="133"/>
  <c r="K23" i="133"/>
  <c r="I48" i="133"/>
  <c r="I24" i="133"/>
  <c r="J48" i="133"/>
  <c r="K64" i="133"/>
  <c r="I63" i="133"/>
  <c r="I64" i="133" s="1"/>
  <c r="K66" i="133" l="1"/>
  <c r="K65" i="133" s="1"/>
  <c r="I66" i="133"/>
  <c r="I65" i="133" s="1"/>
  <c r="J66" i="133"/>
  <c r="J65" i="133" s="1"/>
  <c r="I81" i="87" l="1"/>
  <c r="I29" i="92"/>
  <c r="K95" i="106"/>
  <c r="I95" i="106"/>
  <c r="J95" i="106"/>
  <c r="I42" i="130" l="1"/>
  <c r="I118" i="87" l="1"/>
  <c r="I51" i="130"/>
  <c r="K50" i="130"/>
  <c r="J50" i="130"/>
  <c r="I50" i="130"/>
  <c r="I68" i="130"/>
  <c r="K68" i="130"/>
  <c r="J68" i="130"/>
  <c r="K47" i="130"/>
  <c r="J47" i="130"/>
  <c r="I47" i="130"/>
  <c r="K44" i="130"/>
  <c r="J44" i="130"/>
  <c r="I44" i="130"/>
  <c r="K39" i="130"/>
  <c r="J39" i="130"/>
  <c r="I39" i="130"/>
  <c r="K36" i="130"/>
  <c r="J36" i="130"/>
  <c r="I36" i="130"/>
  <c r="K33" i="130"/>
  <c r="J33" i="130"/>
  <c r="I33" i="130"/>
  <c r="K30" i="130"/>
  <c r="J30" i="130"/>
  <c r="I30" i="130"/>
  <c r="K27" i="130"/>
  <c r="J27" i="130"/>
  <c r="I27" i="130"/>
  <c r="K25" i="130"/>
  <c r="J25" i="130"/>
  <c r="I25" i="130"/>
  <c r="K20" i="130"/>
  <c r="J20" i="130"/>
  <c r="I20" i="130"/>
  <c r="K17" i="130"/>
  <c r="J17" i="130"/>
  <c r="I17" i="130"/>
  <c r="K14" i="130"/>
  <c r="J14" i="130"/>
  <c r="I14" i="130"/>
  <c r="I21" i="130" l="1"/>
  <c r="I52" i="130" s="1"/>
  <c r="J21" i="130"/>
  <c r="K21" i="130"/>
  <c r="J51" i="130"/>
  <c r="K51" i="130"/>
  <c r="J52" i="130" l="1"/>
  <c r="J54" i="130" s="1"/>
  <c r="J53" i="130" s="1"/>
  <c r="I54" i="130"/>
  <c r="I53" i="130" s="1"/>
  <c r="K52" i="130"/>
  <c r="K54" i="130" s="1"/>
  <c r="K53" i="130" s="1"/>
  <c r="K155" i="131" l="1"/>
  <c r="J155" i="131"/>
  <c r="K154" i="131"/>
  <c r="J154" i="131"/>
  <c r="K152" i="131"/>
  <c r="J152" i="131"/>
  <c r="J151" i="131" s="1"/>
  <c r="I151" i="131"/>
  <c r="K140" i="131"/>
  <c r="J140" i="131"/>
  <c r="J141" i="131" s="1"/>
  <c r="I140" i="131"/>
  <c r="K136" i="131"/>
  <c r="J136" i="131"/>
  <c r="I136" i="131"/>
  <c r="K128" i="131"/>
  <c r="J128" i="131"/>
  <c r="I128" i="131"/>
  <c r="K116" i="131"/>
  <c r="J116" i="131"/>
  <c r="I116" i="131"/>
  <c r="K106" i="131"/>
  <c r="J106" i="131"/>
  <c r="I106" i="131"/>
  <c r="K96" i="131"/>
  <c r="J96" i="131"/>
  <c r="I96" i="131"/>
  <c r="K94" i="131"/>
  <c r="J94" i="131"/>
  <c r="I94" i="131"/>
  <c r="K87" i="131"/>
  <c r="J87" i="131"/>
  <c r="I87" i="131"/>
  <c r="K75" i="131"/>
  <c r="J75" i="131"/>
  <c r="I75" i="131"/>
  <c r="K63" i="131"/>
  <c r="J63" i="131"/>
  <c r="I63" i="131"/>
  <c r="K51" i="131"/>
  <c r="J51" i="131"/>
  <c r="I51" i="131"/>
  <c r="K41" i="131"/>
  <c r="J41" i="131"/>
  <c r="I41" i="131"/>
  <c r="K30" i="131"/>
  <c r="J30" i="131"/>
  <c r="I30" i="131"/>
  <c r="K20" i="131"/>
  <c r="J20" i="131"/>
  <c r="I20" i="131"/>
  <c r="K16" i="131"/>
  <c r="J16" i="131"/>
  <c r="I16" i="131"/>
  <c r="K14" i="131"/>
  <c r="J14" i="131"/>
  <c r="I14" i="131"/>
  <c r="K151" i="131" l="1"/>
  <c r="K129" i="131"/>
  <c r="K88" i="131"/>
  <c r="I129" i="131"/>
  <c r="I88" i="131"/>
  <c r="J88" i="131"/>
  <c r="J142" i="131" s="1"/>
  <c r="J144" i="131" s="1"/>
  <c r="J143" i="131" s="1"/>
  <c r="K141" i="131"/>
  <c r="I141" i="131"/>
  <c r="J129" i="131"/>
  <c r="K142" i="131" l="1"/>
  <c r="K144" i="131" s="1"/>
  <c r="K143" i="131" s="1"/>
  <c r="I142" i="131"/>
  <c r="I144" i="131" s="1"/>
  <c r="I143" i="131" s="1"/>
  <c r="I120" i="87" l="1"/>
  <c r="I22" i="92" l="1"/>
  <c r="I64" i="92"/>
  <c r="I24" i="87" l="1"/>
  <c r="I40" i="92" l="1"/>
  <c r="K130" i="87" l="1"/>
  <c r="J130" i="87"/>
  <c r="I130" i="87"/>
  <c r="K125" i="87"/>
  <c r="J125" i="87"/>
  <c r="I125" i="87"/>
  <c r="K124" i="87"/>
  <c r="J124" i="87"/>
  <c r="I124" i="87"/>
  <c r="K123" i="87"/>
  <c r="J123" i="87"/>
  <c r="I123" i="87"/>
  <c r="K122" i="87"/>
  <c r="J122" i="87"/>
  <c r="I122" i="87"/>
  <c r="K121" i="87"/>
  <c r="J121" i="87"/>
  <c r="K120" i="87"/>
  <c r="J120" i="87"/>
  <c r="K119" i="87"/>
  <c r="J119" i="87"/>
  <c r="I119" i="87"/>
  <c r="K118" i="87"/>
  <c r="J118" i="87"/>
  <c r="K106" i="87"/>
  <c r="K113" i="87" s="1"/>
  <c r="J106" i="87"/>
  <c r="J113" i="87" s="1"/>
  <c r="I106" i="87"/>
  <c r="I112" i="87" s="1"/>
  <c r="K97" i="87"/>
  <c r="K98" i="87" s="1"/>
  <c r="J97" i="87"/>
  <c r="J98" i="87" s="1"/>
  <c r="I97" i="87"/>
  <c r="I98" i="87" s="1"/>
  <c r="K81" i="87"/>
  <c r="J81" i="87"/>
  <c r="K76" i="87"/>
  <c r="J76" i="87"/>
  <c r="J82" i="87" s="1"/>
  <c r="I76" i="87"/>
  <c r="K49" i="87"/>
  <c r="J49" i="87"/>
  <c r="I49" i="87"/>
  <c r="K41" i="87"/>
  <c r="J41" i="87"/>
  <c r="I41" i="87"/>
  <c r="K37" i="87"/>
  <c r="J37" i="87"/>
  <c r="I37" i="87"/>
  <c r="K27" i="87"/>
  <c r="J27" i="87"/>
  <c r="I27" i="87"/>
  <c r="K24" i="87"/>
  <c r="J24" i="87"/>
  <c r="I82" i="87" l="1"/>
  <c r="K82" i="87"/>
  <c r="J50" i="87"/>
  <c r="J99" i="87" s="1"/>
  <c r="J115" i="87" s="1"/>
  <c r="J114" i="87" s="1"/>
  <c r="I113" i="87"/>
  <c r="J126" i="87"/>
  <c r="I50" i="87"/>
  <c r="K50" i="87"/>
  <c r="J112" i="87"/>
  <c r="K126" i="87"/>
  <c r="K112" i="87"/>
  <c r="I126" i="87"/>
  <c r="I99" i="87" l="1"/>
  <c r="I115" i="87" s="1"/>
  <c r="I114" i="87" s="1"/>
  <c r="K99" i="87"/>
  <c r="K115" i="87" s="1"/>
  <c r="K114" i="87" s="1"/>
  <c r="J40" i="92" l="1"/>
  <c r="K40" i="92"/>
  <c r="J22" i="92" l="1"/>
  <c r="K22" i="92"/>
  <c r="J29" i="92"/>
  <c r="K29" i="92"/>
  <c r="I31" i="92"/>
  <c r="J31" i="92"/>
  <c r="K31" i="92"/>
  <c r="I33" i="92"/>
  <c r="J33" i="92"/>
  <c r="K33" i="92"/>
  <c r="I35" i="92"/>
  <c r="J35" i="92"/>
  <c r="K35" i="92"/>
  <c r="I37" i="92"/>
  <c r="J37" i="92"/>
  <c r="K37"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J64" i="92"/>
  <c r="K64" i="92"/>
  <c r="I66" i="92"/>
  <c r="I73" i="92" s="1"/>
  <c r="I112" i="92" s="1"/>
  <c r="J66" i="92"/>
  <c r="K66" i="92"/>
  <c r="I68" i="92"/>
  <c r="J68" i="92"/>
  <c r="K68" i="92"/>
  <c r="I70" i="92"/>
  <c r="J70" i="92"/>
  <c r="K70" i="92"/>
  <c r="I72" i="92"/>
  <c r="J72" i="92"/>
  <c r="K72" i="92"/>
  <c r="J104" i="92"/>
  <c r="K104" i="92"/>
  <c r="I41" i="92" l="1"/>
  <c r="J41" i="92"/>
  <c r="K73" i="92"/>
  <c r="J73" i="92"/>
  <c r="K41" i="92"/>
  <c r="I104" i="92" l="1"/>
  <c r="J74" i="92"/>
  <c r="J76" i="92" s="1"/>
  <c r="J75" i="92" s="1"/>
  <c r="K74" i="92"/>
  <c r="K76" i="92" s="1"/>
  <c r="K75" i="92" s="1"/>
  <c r="I74" i="92"/>
  <c r="I76" i="92" s="1"/>
  <c r="I75" i="92" s="1"/>
</calcChain>
</file>

<file path=xl/sharedStrings.xml><?xml version="1.0" encoding="utf-8"?>
<sst xmlns="http://schemas.openxmlformats.org/spreadsheetml/2006/main" count="4568" uniqueCount="1169">
  <si>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</si>
  <si>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</si>
  <si>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</si>
  <si>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</si>
  <si>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</si>
  <si>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</si>
  <si>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</si>
  <si>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</si>
  <si>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</si>
  <si>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</si>
  <si>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</si>
  <si>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</si>
  <si>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</si>
  <si>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</si>
  <si>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</si>
  <si>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</si>
  <si>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</si>
  <si>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</si>
  <si>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</si>
  <si>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</si>
  <si>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</si>
  <si>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</si>
  <si>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</si>
  <si>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</si>
  <si>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</si>
  <si>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</si>
  <si>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</si>
  <si>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</si>
  <si>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</si>
  <si>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</si>
  <si>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</si>
  <si>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</si>
  <si>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</si>
  <si>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</si>
  <si>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</si>
  <si>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</si>
  <si>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</si>
  <si>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</si>
  <si>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</si>
  <si>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</si>
  <si>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</si>
  <si>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</si>
  <si>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</si>
  <si>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</si>
  <si>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</si>
  <si>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</si>
  <si>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</si>
  <si>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</si>
  <si>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</si>
  <si>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</si>
  <si>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</si>
  <si>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</si>
  <si>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</si>
  <si>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</si>
  <si>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</si>
  <si>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</si>
  <si>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</si>
  <si>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</si>
  <si>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</si>
  <si>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</si>
  <si>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</si>
  <si>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</si>
  <si>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</si>
  <si>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</si>
  <si>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</si>
  <si>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</si>
  <si>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</si>
  <si>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</si>
  <si>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vnt.</t>
  </si>
  <si>
    <t>2</t>
  </si>
  <si>
    <t>proc.</t>
  </si>
  <si>
    <t>3</t>
  </si>
  <si>
    <t>5</t>
  </si>
  <si>
    <t>29</t>
  </si>
  <si>
    <t>Iš viso tikslui:</t>
  </si>
  <si>
    <t xml:space="preserve"> vnt.</t>
  </si>
  <si>
    <t>2024 metų asignavimų projektas</t>
  </si>
  <si>
    <t>Iš viso programai be likučio</t>
  </si>
  <si>
    <t>Iš viso programai be likučio:</t>
  </si>
  <si>
    <t>SP</t>
  </si>
  <si>
    <t>asm.</t>
  </si>
  <si>
    <t>vnt./metus</t>
  </si>
  <si>
    <t>0;12</t>
  </si>
  <si>
    <t>248209780</t>
  </si>
  <si>
    <t>Įkurtas kompleksinių paslaugų centras vaikams su negalia ir jų šeimos nariams</t>
  </si>
  <si>
    <t>Didinti švietimo sistemos prieinamumą ir kokybę  (SPP 3.1)</t>
  </si>
  <si>
    <t>Aukštąjį išsilavinimą įgiję asmenys (25–64 m. amžiaus grupė)</t>
  </si>
  <si>
    <t>Valstybinių brandos egzaminų (VBE) rodiklis ir vieta šalies miestų savivaldybių kontekste, VBE</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</si>
  <si>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</si>
  <si>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</si>
  <si>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</si>
  <si>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</si>
  <si>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</si>
  <si>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</si>
  <si>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</si>
  <si>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</si>
  <si>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</si>
  <si>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</si>
  <si>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</si>
  <si>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</si>
  <si>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</si>
  <si>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</si>
  <si>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</si>
  <si>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ML</t>
  </si>
  <si>
    <t>Priešmokyklinio ugdymo grupes lankančių vaikų skaičius</t>
  </si>
  <si>
    <t>Pedagogų skaičius</t>
  </si>
  <si>
    <t xml:space="preserve">Privačių darželių ugdymo programų įgyvendinimo užtikrinimas  </t>
  </si>
  <si>
    <t xml:space="preserve">Bendrojo ugdymo mokyklų išlaikymas ir programų įgyvendinimas </t>
  </si>
  <si>
    <t>Bendrojo ugdymo mokyklų skaičius</t>
  </si>
  <si>
    <t>Bendrojo ugdymo mokyklose dirbančių pedagogų skaičius</t>
  </si>
  <si>
    <t>Mokinių ugdymosi pasiekimų gerinimas diegiant kokybės krepšelį (dalyvaujančių projekte mokyklų skaičius</t>
  </si>
  <si>
    <t>Parengta ir įgyvendinama mokytojų skaitmeninių kompetencijų plėtojimo programa</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</si>
  <si>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</si>
  <si>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</si>
  <si>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</si>
  <si>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</si>
  <si>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</si>
  <si>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Pedagogų perkvalifikavimo programos plėtojimas ir įgyvendinimas (pedagogų, įgijusių gretutinę specialybę, dalis)</t>
  </si>
  <si>
    <t>Mokytojų, turinčių viso etato darbo krūvį, dalis</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</si>
  <si>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</si>
  <si>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</si>
  <si>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</si>
  <si>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</si>
  <si>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</si>
  <si>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</si>
  <si>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</si>
  <si>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</si>
  <si>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</si>
  <si>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</si>
  <si>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</si>
  <si>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</si>
  <si>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</si>
  <si>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</si>
  <si>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</si>
  <si>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</si>
  <si>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</si>
  <si>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</si>
  <si>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</si>
  <si>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</si>
  <si>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</si>
  <si>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</si>
  <si>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</si>
  <si>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</si>
  <si>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</si>
  <si>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</si>
  <si>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</si>
  <si>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</si>
  <si>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Sukurtos rekomendacijos įtraukiojo ugdymo  įgyvendinimui miesto mokyklose</t>
  </si>
  <si>
    <t>Įgyvendinamos rekomendacijos įtraukiojo ugdymo įgyvendinimui miesto mokyklose</t>
  </si>
  <si>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</si>
  <si>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</si>
  <si>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</si>
  <si>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</si>
  <si>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</si>
  <si>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</si>
  <si>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</si>
  <si>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</si>
  <si>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</si>
  <si>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</si>
  <si>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</si>
  <si>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</si>
  <si>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</si>
  <si>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</si>
  <si>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</si>
  <si>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</si>
  <si>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</si>
  <si>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</si>
  <si>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</si>
  <si>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</si>
  <si>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</si>
  <si>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</si>
  <si>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</si>
  <si>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</si>
  <si>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</si>
  <si>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</si>
  <si>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</si>
  <si>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</si>
  <si>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t xml:space="preserve">Socialinių paslaugų poreikio patenkinimas </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</si>
  <si>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</si>
  <si>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</si>
  <si>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</si>
  <si>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</si>
  <si>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VBN</t>
  </si>
  <si>
    <t>Pašalpų ir kompensacijų skyrimas ir mokėjimas iš savivaldybės biudžeto lėšų</t>
  </si>
  <si>
    <t>148209637</t>
  </si>
  <si>
    <t>0; 9</t>
  </si>
  <si>
    <t>Socialinių paslaugų gavėjų skaičius</t>
  </si>
  <si>
    <t>Paslaugų teikimas Panevėžio jaunuolių dienos centre</t>
  </si>
  <si>
    <t>Paslaugų teikimas Panevėžio atvirame jaunimo centre</t>
  </si>
  <si>
    <t>304377560</t>
  </si>
  <si>
    <t>Paslaugų teikimas Panevėžio socialinių paslaugų centre</t>
  </si>
  <si>
    <t>300601541</t>
  </si>
  <si>
    <t>Gavėjų skaičius pagal paslaugų rūšis</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</si>
  <si>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</si>
  <si>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</si>
  <si>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</si>
  <si>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</si>
  <si>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</si>
  <si>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</si>
  <si>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</si>
  <si>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</si>
  <si>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</si>
  <si>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</si>
  <si>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</si>
  <si>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</si>
  <si>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</si>
  <si>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</si>
  <si>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</si>
  <si>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</si>
  <si>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</si>
  <si>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</si>
  <si>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</si>
  <si>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</si>
  <si>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</si>
  <si>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</si>
  <si>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</si>
  <si>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</si>
  <si>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</si>
  <si>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</si>
  <si>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</si>
  <si>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</si>
  <si>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</si>
  <si>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</si>
  <si>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</si>
  <si>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</si>
  <si>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</si>
  <si>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VKI</t>
  </si>
  <si>
    <t>km</t>
  </si>
  <si>
    <t>0</t>
  </si>
  <si>
    <t>0;8</t>
  </si>
  <si>
    <t>0;7</t>
  </si>
  <si>
    <t>kompl.</t>
  </si>
  <si>
    <t>Modernizuoti esamą ir tvariai vystyti naują miesto infrastruktūrą (SPP 2.3.1.)</t>
  </si>
  <si>
    <t>0;14</t>
  </si>
  <si>
    <t>Modernizuotų šviesoforinių sankryžų skaičius</t>
  </si>
  <si>
    <t>Vykdyti kryptingą darnaus judumo politiką savivaldybėje (SPP 2.1.)</t>
  </si>
  <si>
    <t>vnt</t>
  </si>
  <si>
    <t>0;9</t>
  </si>
  <si>
    <t xml:space="preserve">Parengtas techninis projektas </t>
  </si>
  <si>
    <t>14</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</si>
  <si>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</si>
  <si>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</si>
  <si>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</si>
  <si>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</si>
  <si>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</si>
  <si>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</si>
  <si>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</si>
  <si>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</si>
  <si>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</si>
  <si>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</si>
  <si>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</si>
  <si>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</si>
  <si>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</si>
  <si>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</si>
  <si>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</si>
  <si>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</si>
  <si>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</si>
  <si>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</si>
  <si>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</si>
  <si>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</si>
  <si>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</si>
  <si>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</si>
  <si>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</si>
  <si>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</si>
  <si>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</si>
  <si>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</si>
  <si>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</si>
  <si>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</si>
  <si>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</si>
  <si>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</si>
  <si>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</si>
  <si>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</si>
  <si>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</si>
  <si>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</si>
  <si>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</si>
  <si>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</si>
  <si>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</si>
  <si>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</si>
  <si>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</si>
  <si>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Savivaldybės Tarybos narių skaičius</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</si>
  <si>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</si>
  <si>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</si>
  <si>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</si>
  <si>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</si>
  <si>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</si>
  <si>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</si>
  <si>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</si>
  <si>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</si>
  <si>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</si>
  <si>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</si>
  <si>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</si>
  <si>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</si>
  <si>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</si>
  <si>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</si>
  <si>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</si>
  <si>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Organizuotas Savivaldybės administracijos darbas </t>
  </si>
  <si>
    <t xml:space="preserve"> iš jų moterys / vyrai</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</si>
  <si>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</si>
  <si>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</si>
  <si>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</si>
  <si>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</si>
  <si>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</si>
  <si>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</si>
  <si>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</si>
  <si>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</si>
  <si>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</si>
  <si>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</si>
  <si>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</si>
  <si>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</si>
  <si>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</si>
  <si>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</si>
  <si>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Įgyvendintų eko sistemą stiprinančių projektų skaičius</t>
  </si>
  <si>
    <t>ha</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</si>
  <si>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</si>
  <si>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</si>
  <si>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</si>
  <si>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</si>
  <si>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</si>
  <si>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</si>
  <si>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</si>
  <si>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</si>
  <si>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</si>
  <si>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Dviračių trasų, pėsčiųjų takų mieste ir jo prieigose remontas ir priežiūra</t>
  </si>
  <si>
    <t>Dviračių ir pėsčiųjų takų ilgis (šalia gatvių)</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</si>
  <si>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</si>
  <si>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</si>
  <si>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</si>
  <si>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</si>
  <si>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</si>
  <si>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</si>
  <si>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</si>
  <si>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</si>
  <si>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</si>
  <si>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</si>
  <si>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</si>
  <si>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</si>
  <si>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</si>
  <si>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</si>
  <si>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</si>
  <si>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</si>
  <si>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</si>
  <si>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</si>
  <si>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</si>
  <si>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</si>
  <si>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</si>
  <si>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</si>
  <si>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</si>
  <si>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</si>
  <si>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</si>
  <si>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Vietinio susisiekimo bendrų maršrutų su kitomis savivaldybėmis skaičius</t>
  </si>
  <si>
    <t>Keleivių pasitenkinimo viešojo transporto paslaugomis pokytis</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</si>
  <si>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</si>
  <si>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</si>
  <si>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</si>
  <si>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</si>
  <si>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</si>
  <si>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</si>
  <si>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</si>
  <si>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</si>
  <si>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</si>
  <si>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</si>
  <si>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</si>
  <si>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</si>
  <si>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</si>
  <si>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</si>
  <si>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</si>
  <si>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</si>
  <si>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</si>
  <si>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</si>
  <si>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</si>
  <si>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</si>
  <si>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</si>
  <si>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</si>
  <si>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</si>
  <si>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</si>
  <si>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</si>
  <si>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</si>
  <si>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</si>
  <si>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</si>
  <si>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</si>
  <si>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</si>
  <si>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</si>
  <si>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</si>
  <si>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</si>
  <si>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</si>
  <si>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</si>
  <si>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</si>
  <si>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</si>
  <si>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</si>
  <si>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</si>
  <si>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</si>
  <si>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</si>
  <si>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</si>
  <si>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</si>
  <si>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</si>
  <si>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</si>
  <si>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Bešeimininkių gyvūnų  (kačių) augintinių skaičiaus mažinimo programai vykdyti</t>
  </si>
  <si>
    <t xml:space="preserve">Sterilizuota bešeimininkų kačių   </t>
  </si>
  <si>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</si>
  <si>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</si>
  <si>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</si>
  <si>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</si>
  <si>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</si>
  <si>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</si>
  <si>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</si>
  <si>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</si>
  <si>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</si>
  <si>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</si>
  <si>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</si>
  <si>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</si>
  <si>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</si>
  <si>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</si>
  <si>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</si>
  <si>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</si>
  <si>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</si>
  <si>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</si>
  <si>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</si>
  <si>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</si>
  <si>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</si>
  <si>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</si>
  <si>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</si>
  <si>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</si>
  <si>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</si>
  <si>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</si>
  <si>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</si>
  <si>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Matininkų gatvės kapitalinis remontas</t>
  </si>
  <si>
    <t>Kapitališkai suremontuotos Matininkų gatvės ilgis</t>
  </si>
  <si>
    <t xml:space="preserve">Rėklių gatvės kapitalinis remontas </t>
  </si>
  <si>
    <t>Kapitališkai suremontuotos Rėklių gatvės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</si>
  <si>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</si>
  <si>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</si>
  <si>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</si>
  <si>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</si>
  <si>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</si>
  <si>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</si>
  <si>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</si>
  <si>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</si>
  <si>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</si>
  <si>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</si>
  <si>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</si>
  <si>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</si>
  <si>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</si>
  <si>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</si>
  <si>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</si>
  <si>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</si>
  <si>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</si>
  <si>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</si>
  <si>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</si>
  <si>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</si>
  <si>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</si>
  <si>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</si>
  <si>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</si>
  <si>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</si>
  <si>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</si>
  <si>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</si>
  <si>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</si>
  <si>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</si>
  <si>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</si>
  <si>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</si>
  <si>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</si>
  <si>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</si>
  <si>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</si>
  <si>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</si>
  <si>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</si>
  <si>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</si>
  <si>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</si>
  <si>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</si>
  <si>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</si>
  <si>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</si>
  <si>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</si>
  <si>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</si>
  <si>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</si>
  <si>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</si>
  <si>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</si>
  <si>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</si>
  <si>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</si>
  <si>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</si>
  <si>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</si>
  <si>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</si>
  <si>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</si>
  <si>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</si>
  <si>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</si>
  <si>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Parengtas projektas objektui "Mokslo paskirties pastato dalies, Beržų g. 37, Panevėžys, paskirties keitimo į administracinę, atliekant kapitalinio remonto darbus</t>
  </si>
  <si>
    <t>BMX dviračių takų įrengimas J. Janonio gatvėje</t>
  </si>
  <si>
    <t>Parengtas techninis projektas "Mažųjų dviračių (BMX) kroso trasos rekonstravimas ir kitų sporto pastatų nauja statyba J. Janonio g. 33, Panevėžyje"</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</si>
  <si>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</si>
  <si>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</si>
  <si>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</si>
  <si>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</si>
  <si>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</si>
  <si>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</si>
  <si>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</si>
  <si>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</si>
  <si>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</si>
  <si>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 xml:space="preserve">Iš viso  programai be likučio: </t>
  </si>
  <si>
    <t xml:space="preserve">Viso </t>
  </si>
  <si>
    <t>Panevėžio regioninio STEAM atviros prieigos centro veiklų ir laboratorinės / techninės bazės plėtra ir modernizavimas (Lėšų ir investicijų į laboratorinę / techninę bazę, suma)</t>
  </si>
  <si>
    <t>Pagerinti Savivaldybės veiklos valdymą (SPP 1.5.1.)</t>
  </si>
  <si>
    <t>Kapitališkai suremontuoto S. Daukanto g. šaligatvio  ilgis</t>
  </si>
  <si>
    <t>rodiklis / vieta</t>
  </si>
  <si>
    <t>Eur / metus</t>
  </si>
  <si>
    <t>vnt. / metus</t>
  </si>
  <si>
    <t xml:space="preserve">Pedagoginės-psichologinės tarnybos veikla </t>
  </si>
  <si>
    <t>Paslaugų teikimas Panevėžio specialiojoje mokykloje - daugiafunkciniame centre</t>
  </si>
  <si>
    <t>Parengta kvartalų energinio efektyvumo didinimo programa</t>
  </si>
  <si>
    <t>Apskaitos skyrius</t>
  </si>
  <si>
    <t>Teisės skyrius</t>
  </si>
  <si>
    <t>Viešosios tvarkos skyrius</t>
  </si>
  <si>
    <t>Pėsčiųjų ir dviračių tako nuo Vakarinės g. link Berčiūnų gyvenvietės rekonstravimas</t>
  </si>
  <si>
    <t>Naujų miesto lygmens profesinio orientavimo priemonių skaičius</t>
  </si>
  <si>
    <t>7</t>
  </si>
  <si>
    <t xml:space="preserve">S. Daukanto g. šaligatvio kapitalinis remontas </t>
  </si>
  <si>
    <t xml:space="preserve">Viešųjų erdvių ir poilsio zonų infrastruktūros objektų atnaujinimas, remontas ir priežiūra, rinkliava už transporto stovėjimą, miesto puošimas švenčių proga </t>
  </si>
  <si>
    <t xml:space="preserve">Vaikų žaidimo aikštelių ir treniruoklių atnaujinimas, remontas ir priežiūra </t>
  </si>
  <si>
    <t xml:space="preserve">Vaizdo stebėjimo sistemos duomenų perdavimo ir stebėjimo paslaugos  </t>
  </si>
  <si>
    <t xml:space="preserve">Rinkliavos už transporto stovėjimą gatvėse ir aikštėse organizavimas  </t>
  </si>
  <si>
    <t xml:space="preserve">Miesto puošimas švenčių ir renginių metu  </t>
  </si>
  <si>
    <t xml:space="preserve">Mokestis už lietaus nuotekas   </t>
  </si>
  <si>
    <t xml:space="preserve">Vietinės reikšmės kelių ir gatvių su žvyro danga remontas ir priežiūra </t>
  </si>
  <si>
    <t>V. Alanto g. statyba (III etapas – nuo Projektuotojų g. iki V. Alanto g. – Savitiškio g. (Vakarinės g. ) žiedinės sankryžos),  (IV etapas – žiedinė sankryža V. Alanto g. – Savitiškio g. (Vakarinės g.)</t>
  </si>
  <si>
    <t xml:space="preserve">Smėlynės gatvės dalies (nuo geležinkelio pervažos iki miesto ribos) kapitalinis remontas </t>
  </si>
  <si>
    <t xml:space="preserve">Tilto per Nevėžį Nemuno gatvėje, Panevėžio mieste kapitalinis remontas </t>
  </si>
  <si>
    <t>Planuojami asignavimai 2023 m.</t>
  </si>
  <si>
    <t>2025  metų asignavimų projektas</t>
  </si>
  <si>
    <t xml:space="preserve">2023 metai </t>
  </si>
  <si>
    <t>2025 metai</t>
  </si>
  <si>
    <t>6</t>
  </si>
  <si>
    <t>Modernizuotos, įdiegiant inžinerines eismo saugos priemones, neregulioujamos pėsčiųjų perėjos</t>
  </si>
  <si>
    <t xml:space="preserve">Bendras gatvių ilgis, kuriose pritaikytos tranzitą ribojančios priemonės </t>
  </si>
  <si>
    <t>Gatvės, kurioms taikomas "gyvenamos zonos" eismo statusas</t>
  </si>
  <si>
    <t>Sumažintas "juodųjų dėmių" skaičius Panevėžio mieste</t>
  </si>
  <si>
    <t xml:space="preserve">Keleivių naudojimosi viešojo transporto paslaugomis pokytis </t>
  </si>
  <si>
    <t xml:space="preserve">Viešojo transporto maršrutinio tinklo optimizavimas. 
Viešojo transporto infrastruktūros modernizavimas </t>
  </si>
  <si>
    <t>31</t>
  </si>
  <si>
    <t>Įgyvendintas atsinaujinančių išteklių energijos naudojimo plėtros planas</t>
  </si>
  <si>
    <t>Planuojami asignavimai    2023 metams</t>
  </si>
  <si>
    <t>2025 metų asignavimų projektas</t>
  </si>
  <si>
    <t xml:space="preserve">2023–2025 M.  MIESTO INFRASTRUKTŪROS OBJEKTŲ PLĖTROS, MODERNIZAVIMO, PRIEŽIŪROS PROGRAMA (10)                                                                                             
</t>
  </si>
  <si>
    <r>
      <t>Valstybės biudžeto lėšos VB, kurios neapskaitomos biudžete (</t>
    </r>
    <r>
      <rPr>
        <b/>
        <sz val="9"/>
        <rFont val="Times New Roman"/>
        <family val="1"/>
        <charset val="186"/>
      </rPr>
      <t>VBN</t>
    </r>
    <r>
      <rPr>
        <sz val="9"/>
        <rFont val="Times New Roman"/>
        <family val="1"/>
        <charset val="186"/>
      </rPr>
      <t>)</t>
    </r>
  </si>
  <si>
    <t>Užtikrinti sveiką, saugią emocinę ir fizinę aplinką  švietimo  įstaigose (SPP 3.1.2)</t>
  </si>
  <si>
    <r>
      <t>Užtikrinti STEAM srities dalykų programų įgyvendinimą ir plėtrą</t>
    </r>
    <r>
      <rPr>
        <sz val="10"/>
        <rFont val="Times New Roman"/>
        <family val="1"/>
        <charset val="186"/>
      </rPr>
      <t xml:space="preserve"> </t>
    </r>
    <r>
      <rPr>
        <b/>
        <sz val="10"/>
        <rFont val="Times New Roman"/>
        <family val="1"/>
        <charset val="186"/>
      </rPr>
      <t>(SPP 3.1.3)</t>
    </r>
  </si>
  <si>
    <r>
      <t>Paskatinti aukštojo mokslo ir profesinio mokymo įstaigų teikiamų paslaugų atitiktį trumpalaikėms ir ilgalaikėms darbo rinkos poreikių prognozėms</t>
    </r>
    <r>
      <rPr>
        <sz val="10"/>
        <rFont val="Times New Roman"/>
        <family val="1"/>
        <charset val="186"/>
      </rPr>
      <t xml:space="preserve"> </t>
    </r>
    <r>
      <rPr>
        <b/>
        <sz val="10"/>
        <rFont val="Times New Roman"/>
        <family val="1"/>
        <charset val="186"/>
      </rPr>
      <t>(SPP 3.2.1)</t>
    </r>
  </si>
  <si>
    <t xml:space="preserve">2023–2025 M.  ŠVIETIMO IR UGDYMO PROGRAMA (13)                                                                                             
</t>
  </si>
  <si>
    <t>229,0/3</t>
  </si>
  <si>
    <r>
      <t>Skatinti socialinės atskirties mažėjimą ir socialinį saugumą (SP 1.3)</t>
    </r>
    <r>
      <rPr>
        <sz val="11"/>
        <rFont val="Times New Roman"/>
        <family val="1"/>
        <charset val="186"/>
      </rPr>
      <t xml:space="preserve">     </t>
    </r>
  </si>
  <si>
    <t>Užtikrinti kokybišką ir efektyvią socialinę paramą bendruomenėje (SP 1.3.1)</t>
  </si>
  <si>
    <t xml:space="preserve">2023–2025 METŲ SAVIVALDYBĖS VALDYMO PROGRAMA (01)                                                                                             
</t>
  </si>
  <si>
    <t>30</t>
  </si>
  <si>
    <t>26500</t>
  </si>
  <si>
    <t>27000</t>
  </si>
  <si>
    <t>27500</t>
  </si>
  <si>
    <t>Suteiktų  socialinę riziką patiriantiems asmenims socialinės paramos rūšių skaičius</t>
  </si>
  <si>
    <t>16000</t>
  </si>
  <si>
    <t>17600</t>
  </si>
  <si>
    <t>19400</t>
  </si>
  <si>
    <t>70</t>
  </si>
  <si>
    <t>2000</t>
  </si>
  <si>
    <t>3300</t>
  </si>
  <si>
    <t>3500</t>
  </si>
  <si>
    <t>3700</t>
  </si>
  <si>
    <t>25</t>
  </si>
  <si>
    <t>64</t>
  </si>
  <si>
    <t>75</t>
  </si>
  <si>
    <t>22</t>
  </si>
  <si>
    <t>1,68</t>
  </si>
  <si>
    <t>1,07</t>
  </si>
  <si>
    <t>1,63</t>
  </si>
  <si>
    <t>A. Mackevičiaus g. šaligatvio kapitalinis remontas</t>
  </si>
  <si>
    <t>Kapitališkai suremontuoto A. Mackevičiaus g. šaligatvio  ilgis</t>
  </si>
  <si>
    <t>Kapitališkai suremontuoto Pramonės g. dalies (nuo Pušaloto g. iki Šiaurinės g.) pėsčiųjų-dviračių tako ilgis</t>
  </si>
  <si>
    <t>Kapitališkai suremontuoto Smėlynės g. dalies (nuo J. Basanavičiaus g. iki geležinkėlio pervažos) šaligatvio  ilgis</t>
  </si>
  <si>
    <t>Atnaujinto Klaipėdos g. dalies (nuo Nemuno g. iki miesto ribos) šaligatvio  ilgis</t>
  </si>
  <si>
    <t>Pievų g. dalies (nuo Rožių g, iki Rėklių g.) pėsčiųjų-dviračių tako kapitalinis remontas</t>
  </si>
  <si>
    <t>Kapitališkai suremontuoto Pievų g. dalies (nuo Rožių g, iki Rėklių g.) pėsčiųjų-dviračių tako ilgis</t>
  </si>
  <si>
    <t>Atnaujinto Pušaloto g. dalies (nuo geležinkėlio pervažos iki miesto ribos) pėsčiųjų-dviračių tako ilgis</t>
  </si>
  <si>
    <t>Atnaujinto Velžio kel. dalies (nuo Velžio kel. 74 iki miesto ribos) pėsčiųjų-dviračių tako ilgis</t>
  </si>
  <si>
    <t>Rekonstruoto pėsčiųjų ir dviračių tako nuo Vakarinės g. link Berčiūnų gyvenvietės ilgis</t>
  </si>
  <si>
    <t>V. Alanto gatvės statybos ilgis</t>
  </si>
  <si>
    <t>Kapitališkai suremontuotos Respublikos g. atkarpos (nuo Vasario 16-osios g. iki Respublikos g. 44) ilgis</t>
  </si>
  <si>
    <t>Pajuostės pl. atkarpos (nuo Nr. 34 iki miesto ribos) kapitalinis remontas</t>
  </si>
  <si>
    <t>Kapitališkai suremontuotos Pajuostės pl. atkarpos (nuo Nr. 34 iki miesto ribos) ilgis</t>
  </si>
  <si>
    <t>Šermukšnių gatvės kapitalinis remontas</t>
  </si>
  <si>
    <t>Kapitališkai suremontuotos Šermukšnių gatvės ilgis</t>
  </si>
  <si>
    <t>468.5</t>
  </si>
  <si>
    <t>Ekrano užtvankos uždorių ir šandorų remontas</t>
  </si>
  <si>
    <t>Paprasto remonto darbai</t>
  </si>
  <si>
    <t xml:space="preserve">"Panevėžio Raimundo Sargūno sporto gimnazijos teritorijoje, Liepų al. 2, Panevėžio m., naujos universalios sporto salės statyba" projekto parengimas </t>
  </si>
  <si>
    <t>„Velotrasos Kultūros ir poilsio parke“</t>
  </si>
  <si>
    <t xml:space="preserve">Parengtas projektas </t>
  </si>
  <si>
    <t>Pramonės g. dalies (nuo Pušaloto g. iki Šiaurinės g.) pėsčiųjų-dviračių tako kapitalinis remontas</t>
  </si>
  <si>
    <t>Smėlynės g. dalies (nuo J. Basanavičiaus g. iki geležinkėlio pervažos) šaligatvio kapitalinis remontas</t>
  </si>
  <si>
    <t>99 / 32</t>
  </si>
  <si>
    <t>95/ 26</t>
  </si>
  <si>
    <t>Bendrojo ugdymo mokyklose besimokančių mokinių skaičius</t>
  </si>
  <si>
    <t>Mokymosi visą gyvenimą programų, susijusių su STEAM kompetencijų ugdymu ir technologijų taikymu, kūrimas ir įgyvendinimas (dalyvių skaičius)</t>
  </si>
  <si>
    <t>Savivaldybės pasirengimo reaguoti į ekstremalias situacijas lygis, ne žemesnis kaip, proc.</t>
  </si>
  <si>
    <t xml:space="preserve">2023–2025 M.  SOCIALINĖS PARAMOS ĮGYVENDINIMO PROGRAMA (15)                                                                                              
</t>
  </si>
  <si>
    <t>Privačių darželių skaičius ("Šermukšniukas", "Debesų kiemas")</t>
  </si>
  <si>
    <t xml:space="preserve">288724610
190374917
190375061
190375595
190375823
190376163
190376882
190377799
190412321
190412474
190413238
190413380
190413576
190413619
190413761
190414144
190414482
190414863
190415246
190416152
190416490
190416871
190417069
190418018
190418356
190418541
190418737
290377070
290417440
303130799
</t>
  </si>
  <si>
    <t xml:space="preserve">288724610
</t>
  </si>
  <si>
    <r>
      <rPr>
        <sz val="8"/>
        <rFont val="Times New Roman"/>
        <family val="1"/>
        <charset val="186"/>
      </rPr>
      <t>288724610</t>
    </r>
    <r>
      <rPr>
        <sz val="8"/>
        <color rgb="FFFF0000"/>
        <rFont val="Times New Roman"/>
        <family val="1"/>
        <charset val="186"/>
      </rPr>
      <t xml:space="preserve">
</t>
    </r>
  </si>
  <si>
    <t xml:space="preserve">288724610
190426456
190426794
190862717
290427210
</t>
  </si>
  <si>
    <t xml:space="preserve">
195472991</t>
  </si>
  <si>
    <t xml:space="preserve">
195473036</t>
  </si>
  <si>
    <t>Archyvinių civilinės būklės aktų įrašų, gautų iš civilinės metrikacijos įstaigų, duomenų tvarkymas</t>
  </si>
  <si>
    <t>Parengtų ir savivaldybės interneto svetainėje paskelbtų atmintinių ir rekomendacijų skaičius</t>
  </si>
  <si>
    <t>Užtikrinti Vietos savivaldos įstatyme numatytų 7 valstybės deleguotų žemės ūkio funkcijų vykdymą</t>
  </si>
  <si>
    <t xml:space="preserve">Jaunimo reikalų koordinatoriams savivaldybėse rekomenduotų atlikti užduočių įgyvendinimas (ne mažiau, kaip) </t>
  </si>
  <si>
    <t>Suderintų į Savivaldybės erdvinių duomenų rinkinį integruotų planų skaičius</t>
  </si>
  <si>
    <t xml:space="preserve">288724610
190419796
190419981
190420040
190420617
190421338
190421719
190422397
190422963
190423150
190423499
190423684
190423727
190423912
190425888
190984151
191816313
191816651
191817034
290422430
303283300
</t>
  </si>
  <si>
    <t xml:space="preserve">Kėdainių g.  naujo vidaus kelio (įvažos) įrengimas </t>
  </si>
  <si>
    <t>Įrengtas naujas vidaus kelias (įvaža)</t>
  </si>
  <si>
    <t>Ramygalos g. kapitalinis remontas, įrengiant šviesoforų postą ties Ramygalos g. Nr. 202</t>
  </si>
  <si>
    <t>Įrengta nauja sankryža</t>
  </si>
  <si>
    <t>Pramonės g. kapitalinis remontas, įrengiant privažiavimą prie Pramonės g. Nr. 7</t>
  </si>
  <si>
    <t>Asmenų, pateiktų elektroniniu būdu, dalies didėjimas per metus ne mažiau kaip 1,5 proc.</t>
  </si>
  <si>
    <t>11/16</t>
  </si>
  <si>
    <t>Panevėžio miesto savivaldybės tarybos
                                    sprendimo Nr. 
1 priedas</t>
  </si>
  <si>
    <t>Panevėžio miesto savivaldybės tarybos
                                    sprendimo Nr. 
2 priedas</t>
  </si>
  <si>
    <t>Panevėžio miesto savivaldybės tarybos
                                    sprendimo Nr. 
4 priedas</t>
  </si>
  <si>
    <t>Panevėžio miesto savivaldybės tarybos
                                    sprendimo Nr. 
6 priedas</t>
  </si>
  <si>
    <t xml:space="preserve">Grąžintos paskolos bei sumokėtos skolos pagal pasirašytas sutartis </t>
  </si>
  <si>
    <t>49</t>
  </si>
  <si>
    <r>
      <t xml:space="preserve">Savivaldybės aplinkos apsaugos rėmimo specialiosios programos lėšos </t>
    </r>
    <r>
      <rPr>
        <b/>
        <sz val="11"/>
        <rFont val="Times New Roman"/>
        <family val="1"/>
        <charset val="186"/>
      </rPr>
      <t>(SBAA)</t>
    </r>
  </si>
  <si>
    <r>
      <t xml:space="preserve">Savivaldybės aplinkos apsaugos rėmimo specialiosios programos lėšų likutis </t>
    </r>
    <r>
      <rPr>
        <b/>
        <sz val="11"/>
        <rFont val="Times New Roman"/>
        <family val="1"/>
        <charset val="186"/>
      </rPr>
      <t>(SBAAL)</t>
    </r>
  </si>
  <si>
    <r>
      <t>Valstybės biudžeto lėšos, kurios neapskaitomos biudžete (</t>
    </r>
    <r>
      <rPr>
        <b/>
        <sz val="11"/>
        <rFont val="Times New Roman"/>
        <family val="1"/>
        <charset val="186"/>
      </rPr>
      <t>VBN</t>
    </r>
    <r>
      <rPr>
        <sz val="11"/>
        <rFont val="Times New Roman"/>
        <family val="1"/>
      </rPr>
      <t>)</t>
    </r>
  </si>
  <si>
    <r>
      <t xml:space="preserve">Savivaldybės aplinkos apsaugos rėmimo specialiosios programos lėšų likutis </t>
    </r>
    <r>
      <rPr>
        <b/>
        <sz val="9"/>
        <rFont val="Times New Roman"/>
        <family val="1"/>
        <charset val="186"/>
      </rPr>
      <t>(SBAAL)</t>
    </r>
  </si>
  <si>
    <r>
      <t xml:space="preserve">Savivaldybs aplinkos apsaugos rėmimo  specialiosios programos lėšų likutis </t>
    </r>
    <r>
      <rPr>
        <b/>
        <sz val="9"/>
        <rFont val="Times New Roman"/>
        <family val="1"/>
        <charset val="186"/>
      </rPr>
      <t>(SBAAL)</t>
    </r>
  </si>
  <si>
    <r>
      <t xml:space="preserve">Savivaldybs aplinkos apsaugos rėmimo  specialiosios programos lėšos </t>
    </r>
    <r>
      <rPr>
        <b/>
        <sz val="9"/>
        <rFont val="Times New Roman"/>
        <family val="1"/>
        <charset val="186"/>
      </rPr>
      <t>(SBAA)</t>
    </r>
  </si>
  <si>
    <t>Sudarytas Mero rezervas</t>
  </si>
  <si>
    <t>Sudarytas Mero fondas</t>
  </si>
  <si>
    <t>1</t>
  </si>
  <si>
    <t>Panevėžio miesto savivaldybės tarybos
                                    sprendimo Nr. 
3 priedas</t>
  </si>
  <si>
    <r>
      <t xml:space="preserve">Savivaldybs aplinkos apsaugos rėmimo  specialiosios programos lėšų likutis </t>
    </r>
    <r>
      <rPr>
        <b/>
        <sz val="11"/>
        <rFont val="Times New Roman"/>
        <family val="1"/>
        <charset val="186"/>
      </rPr>
      <t>(SBAAL)</t>
    </r>
  </si>
  <si>
    <t>Požeminės slėptuvės Sietyno g. rekonstravimo projekto parengimas</t>
  </si>
  <si>
    <t xml:space="preserve">Organizuotas Savivaldybės tarybos, Mero, jo politinio (asmeninio) pasitikėjmo tarnautojų darbas </t>
  </si>
  <si>
    <t>Mero, jo politinio (asmeninio) pasitikėjmo tarnautojų pareigybių skaičius</t>
  </si>
  <si>
    <r>
      <t xml:space="preserve">Savivaldybės aplinkos apsaugos rėmimo  specialiosios programos lėšos </t>
    </r>
    <r>
      <rPr>
        <b/>
        <sz val="11"/>
        <rFont val="Times New Roman"/>
        <family val="1"/>
        <charset val="186"/>
      </rPr>
      <t>(SBAA)</t>
    </r>
  </si>
  <si>
    <r>
      <t xml:space="preserve">Savivaldybės aplinkos apsaugos rėmimo  specialiosios programos lėšos </t>
    </r>
    <r>
      <rPr>
        <b/>
        <sz val="9"/>
        <rFont val="Times New Roman"/>
        <family val="1"/>
        <charset val="186"/>
      </rPr>
      <t>(SBAA)</t>
    </r>
  </si>
  <si>
    <t xml:space="preserve">2023–2025 METŲ SAVIVALDYBĖS TURTO VALDYMO PROGRAMA (06)                                                                                             
</t>
  </si>
  <si>
    <t>Pagerinti savivaldybės veiklos valdymą (SPP 1.5.1.)</t>
  </si>
  <si>
    <t>Gyvenamųjų patalpų kadastriniai matavimai ir teisinė registracija, objektų paruošimas pardavimui, turto vertinimas</t>
  </si>
  <si>
    <t xml:space="preserve">Teisiškai įregistruotų objektų skaičius </t>
  </si>
  <si>
    <t>Turto vertinimo ataskaitos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</si>
  <si>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</si>
  <si>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</si>
  <si>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</si>
  <si>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</si>
  <si>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</si>
  <si>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</si>
  <si>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</si>
  <si>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</si>
  <si>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Padengtos Savivaldybės neišnuomotų  gyvenamųjų patalpų išlaikymo ir priežiūros išlaidos</t>
  </si>
  <si>
    <t>Skirti lėšų išlaidoms už atnaujinamų  namų (gyvenamųjų patalpų) dalį, priklausančią Savivaldybei nuosavybės teise, padengti</t>
  </si>
  <si>
    <t>Savivaldybės atnaujintų butų skaičius atnaujinamuose namuose</t>
  </si>
  <si>
    <t>Suremontuotų  negyvenamųjų patalpų skaičius</t>
  </si>
  <si>
    <t>Padengti Savivaldybės neišnuomotų  negyvenamųjų patalpų išlaikymo ir priežiūros išlaidas</t>
  </si>
  <si>
    <t>Padengtos Savivaldybės neišnuomotų  negyvenamųjų patalpų išlaikymo ir priežiūros išlaidos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</si>
  <si>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</si>
  <si>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</si>
  <si>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</si>
  <si>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</si>
  <si>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</si>
  <si>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</si>
  <si>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</si>
  <si>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Įgyvendintų projektų skaičius</t>
  </si>
  <si>
    <r>
      <t>Valstybės biudžeto lėšos VB, kurios neapskaitomos biudžete (</t>
    </r>
    <r>
      <rPr>
        <b/>
        <sz val="11"/>
        <rFont val="Times New Roman"/>
        <family val="1"/>
      </rPr>
      <t>VBN</t>
    </r>
    <r>
      <rPr>
        <sz val="11"/>
        <rFont val="Times New Roman"/>
        <family val="1"/>
      </rPr>
      <t>)</t>
    </r>
  </si>
  <si>
    <t xml:space="preserve">2023–2025 M. KULTŪROS IR MENO PROGRAMA (11)                                                                                              
</t>
  </si>
  <si>
    <t xml:space="preserve">Kurti tvarią socialinę ir ekonominę kultūros vertę Panevėžyje (SP 1.1.) </t>
  </si>
  <si>
    <t>Kultūros paslaugas naudojančių gyventojų skaičiaus pokytis</t>
  </si>
  <si>
    <t xml:space="preserve">Kultūros paslaugas naudojančių gyventojų skaičiaus pokyčio vertinimas </t>
  </si>
  <si>
    <t>padidėjęs, nepakitęs, sumažėjęs</t>
  </si>
  <si>
    <t>padidėjęs</t>
  </si>
  <si>
    <t>Padidinti miesto bendruomenės įtrauktį į kultūros kūrimą ir naudojimąsi kultūros produktais bei paslaugomis</t>
  </si>
  <si>
    <t xml:space="preserve">Miesto bendruomenės įtraukties pokytis lyginant su praėjusiais metais </t>
  </si>
  <si>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</si>
  <si>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</si>
  <si>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</si>
  <si>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</si>
  <si>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</si>
  <si>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</si>
  <si>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</si>
  <si>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</si>
  <si>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</si>
  <si>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</si>
  <si>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</si>
  <si>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</si>
  <si>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</si>
  <si>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</si>
  <si>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</si>
  <si>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</si>
  <si>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</si>
  <si>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</si>
  <si>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</si>
  <si>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</si>
  <si>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</si>
  <si>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</si>
  <si>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</si>
  <si>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</si>
  <si>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</si>
  <si>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</si>
  <si>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</si>
  <si>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</si>
  <si>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</si>
  <si>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</si>
  <si>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</si>
  <si>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</si>
  <si>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</si>
  <si>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</si>
  <si>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600/500</t>
  </si>
  <si>
    <t>650/500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</si>
  <si>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</si>
  <si>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</si>
  <si>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</si>
  <si>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</si>
  <si>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</si>
  <si>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</si>
  <si>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</si>
  <si>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</si>
  <si>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</si>
  <si>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</si>
  <si>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</si>
  <si>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Parengtų Stasio Eidrigevičiaus meno kūrinių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</si>
  <si>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</si>
  <si>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</si>
  <si>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</si>
  <si>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</si>
  <si>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</si>
  <si>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</si>
  <si>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</si>
  <si>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</si>
  <si>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</si>
  <si>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</si>
  <si>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</si>
  <si>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</si>
  <si>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</si>
  <si>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</si>
  <si>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</si>
  <si>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</si>
  <si>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</si>
  <si>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</si>
  <si>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</si>
  <si>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</si>
  <si>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rFont val="Times New Roman"/>
        <family val="1"/>
        <charset val="186"/>
      </rPr>
      <t xml:space="preserve">  </t>
    </r>
  </si>
  <si>
    <t xml:space="preserve">Profesionalaus meno ir kultūros renginių skaičiaus pokytis </t>
  </si>
  <si>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</si>
  <si>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</si>
  <si>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</si>
  <si>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</si>
  <si>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</si>
  <si>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</si>
  <si>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</si>
  <si>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</si>
  <si>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</si>
  <si>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</si>
  <si>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</si>
  <si>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</si>
  <si>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</si>
  <si>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</si>
  <si>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</si>
  <si>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</si>
  <si>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</si>
  <si>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</si>
  <si>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</si>
  <si>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</si>
  <si>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</si>
  <si>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</si>
  <si>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</si>
  <si>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</si>
  <si>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</si>
  <si>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</si>
  <si>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</si>
  <si>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</si>
  <si>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t>Valstybės biudžeto lėšos VB, kurios neapskaitomos biudžete (</t>
    </r>
    <r>
      <rPr>
        <b/>
        <sz val="11"/>
        <rFont val="Times New Roman"/>
        <family val="1"/>
        <charset val="186"/>
      </rPr>
      <t>VBN</t>
    </r>
    <r>
      <rPr>
        <sz val="11"/>
        <rFont val="Times New Roman"/>
        <family val="1"/>
        <charset val="186"/>
      </rPr>
      <t>)</t>
    </r>
  </si>
  <si>
    <t>Atlikti nekilnojamojo turto (išskyrus gyvenamąsias patalpas) remontą ir rekonstrukciją, vidaus ir lauko inžinerinių tinklų ir įrenginių remontą</t>
  </si>
  <si>
    <t>Panevėžio nekilnojamojo turto valdymo centro veikla</t>
  </si>
  <si>
    <r>
      <t xml:space="preserve">Savivaldybės aplinkos apsaugos rėmimo specialiosios programos lėšos </t>
    </r>
    <r>
      <rPr>
        <b/>
        <sz val="9"/>
        <rFont val="Times New Roman"/>
        <family val="1"/>
        <charset val="186"/>
      </rPr>
      <t>(SBAA)</t>
    </r>
  </si>
  <si>
    <t>Įsteigtos pareigybės, skaičius</t>
  </si>
  <si>
    <t xml:space="preserve">2023–2025 METŲ INVESTICIJŲ PROJEKTŲ PROGRAMA (02)                                                                                             
</t>
  </si>
  <si>
    <t>Planuojami asignavimai  2023 m.</t>
  </si>
  <si>
    <t>2024  metų asignavimų projektas</t>
  </si>
  <si>
    <t xml:space="preserve">2023  metai </t>
  </si>
  <si>
    <t>2024  metai</t>
  </si>
  <si>
    <t>2025  metai</t>
  </si>
  <si>
    <t>Kurti tvarią socialinę ir ekonominę kultūros vertę Panevėžyje (SPP 1.1)</t>
  </si>
  <si>
    <t>Įgyvendintų projektų, kuriančių tvarią socialinę ir ekonominę kultūros vertę, skaičius</t>
  </si>
  <si>
    <t>Užtikrinti Panevėžio miesto savivaldybės  kultūros įstaigų veiklos kokybės  ir paslaugų prieinamumo gerinimą (SPP 1.1.3)</t>
  </si>
  <si>
    <t>Panevėžio miesto kultūros įstaigų, įgyvendinančių projektus gerinant paslaugų kokybę ir prieinamumą, skaičius</t>
  </si>
  <si>
    <t>Įgyvendinti projektai</t>
  </si>
  <si>
    <t>Modernizuotų / įrengtų ir pritaikytų daugiafunkcinėms ir daugiakultūrinėms  paskirties paslaugoms istaigų / objektų skaičius</t>
  </si>
  <si>
    <t xml:space="preserve">vnt. </t>
  </si>
  <si>
    <t>P</t>
  </si>
  <si>
    <t>Įgyvendinti projektą „Stasio Eidrigevičiaus menų centro įkūrimas  modernizuojant  viešąją kultūros infrastruktūrą“ (I etapas)</t>
  </si>
  <si>
    <t>288724610; 304929400</t>
  </si>
  <si>
    <t>Įgyvendintas projektas</t>
  </si>
  <si>
    <t>Rekonstruotas kultūros objektas</t>
  </si>
  <si>
    <t xml:space="preserve"> Įgyvendinti projektą „Poeto J. Čerkeso-Besparnio sodybos sutvarkymas“ (I etapas)</t>
  </si>
  <si>
    <t xml:space="preserve"> 304929400</t>
  </si>
  <si>
    <t>Įsigyta įranga</t>
  </si>
  <si>
    <t xml:space="preserve"> Įgyvendinti projektą „Vienijantis kūrybiškumo centras – Pragiedrulių sodyba“</t>
  </si>
  <si>
    <t>Igyvendintas projektas</t>
  </si>
  <si>
    <t xml:space="preserve">Įrengtas kultūros objektas </t>
  </si>
  <si>
    <t>Įgyvendinti projektą „Panevėžio  bendruomenių rūmų renovacija, modernizuojant viešąją kultūros  infrastruktūrą“ (I etapas)</t>
  </si>
  <si>
    <r>
      <rPr>
        <b/>
        <sz val="11"/>
        <rFont val="Times New Roman"/>
        <family val="1"/>
      </rPr>
      <t>Kultūros įstaigų veiklos modernizavimas (aktualinimas), siekiant didesnės gyventojų įtraukties  (SPP 1.1.3.2)</t>
    </r>
    <r>
      <rPr>
        <sz val="11"/>
        <rFont val="Times New Roman"/>
        <family val="1"/>
      </rPr>
      <t xml:space="preserve"> </t>
    </r>
  </si>
  <si>
    <t xml:space="preserve">Kultūros renginių skaičius </t>
  </si>
  <si>
    <t xml:space="preserve"> Įgyvendinti projektą „Tarpvalstybinė lojalumo programa kultūrai  ir  turizmui skatinti“</t>
  </si>
  <si>
    <t xml:space="preserve"> Įgyvendinti projektą „Istorinio ir kultūrinio paveldo sklaida tarp kaimyninių šalių pasitelkiant inovacijas muziejuose“ </t>
  </si>
  <si>
    <t>288724610;  190431446</t>
  </si>
  <si>
    <t>Įrengtos ekspozicijos</t>
  </si>
  <si>
    <t>Stiprinti gyventojų sveikatą ir skatinti fizinį aktyvumą siekiant aukšto sporto meistriškumo (SPP 1.2)</t>
  </si>
  <si>
    <t>Įgyvendintų projektų, stiprinančių gyventojų sveikatą ir skatinančių fizinį aktyvumą, skaičius</t>
  </si>
  <si>
    <t>Užtikrinti kokybišką ir efektyvią sveikatos priežiūrą (SPP 1.2.1)</t>
  </si>
  <si>
    <t>Paslaugas gavusių asmenų skaičius 
Atnaujintų / naujų įrengtų sporto objektų skaičius</t>
  </si>
  <si>
    <t xml:space="preserve">
asm.
vnt.</t>
  </si>
  <si>
    <t>392   
             1</t>
  </si>
  <si>
    <r>
      <rPr>
        <b/>
        <sz val="11"/>
        <rFont val="Times New Roman"/>
        <family val="1"/>
        <charset val="186"/>
      </rPr>
      <t>Savivaldybės sveikatos priežiūros įstaigų  teikiamų paslaugų stiprinimas  ir plėtra  bei atsparumo ekstremalioms situacijoms didinimas (SPP 1.2.1.6)</t>
    </r>
    <r>
      <rPr>
        <sz val="11"/>
        <rFont val="Times New Roman"/>
        <family val="1"/>
        <charset val="186"/>
      </rPr>
      <t xml:space="preserve"> </t>
    </r>
  </si>
  <si>
    <t>Paslaugas gavusių asmenų skaičius</t>
  </si>
  <si>
    <t xml:space="preserve"> Įgyvendinti projektą „Sveikos gyvensenos skatinimas Panevėžio mieste“</t>
  </si>
  <si>
    <t xml:space="preserve"> Įgyvendinti projektą „Pirminės sveikatos priežiūros veiklos efektyvumo didinimas“</t>
  </si>
  <si>
    <t>Įstaigų, dalyvaujančių projekte gerinant teikiamų paslaugų kokybę, skaičius</t>
  </si>
  <si>
    <t xml:space="preserve"> Įgyvendinti projektą „Priemonių, gerinančių ambulatorinių  sveikatos paslaugų prieinamumą tuberkulioze sergantiems asmenims, įgyvendinimas Panevėžio mieste“</t>
  </si>
  <si>
    <r>
      <rPr>
        <b/>
        <sz val="11"/>
        <rFont val="Times New Roman"/>
        <family val="1"/>
        <charset val="186"/>
      </rPr>
      <t>Sporto ir viešosios  aktyvaus laisvalaikio infrastruktūros  daugiafunkciškumo  plėtojimas ir pritaikymas nustatytiems kokybės standartams (SPP 1.2.1.8)</t>
    </r>
    <r>
      <rPr>
        <sz val="11"/>
        <rFont val="Times New Roman"/>
        <family val="1"/>
        <charset val="186"/>
      </rPr>
      <t xml:space="preserve"> </t>
    </r>
  </si>
  <si>
    <t>Rekonstruotos sporto bazės / nauji sporto objektai</t>
  </si>
  <si>
    <t xml:space="preserve"> Įgyvendinti projektą „Panevėžio  daugiafunkcinio  sporto ir sveikatingumo centro „Aukštaitija“  rekonstravimas A. Jakšto g. 1, Panevėžio mieste“  </t>
  </si>
  <si>
    <t xml:space="preserve"> Įgyvendinti projektą „Aukštaitijos sporto komplekso Didžiosios salės atnaujinimas“</t>
  </si>
  <si>
    <t>Rekonstruota sporto bazė</t>
  </si>
  <si>
    <t>Įgyvendinti projektą  „Pripučiamo  futbolo maniežo įrengimas Beržų g. 37, Panevėžys"</t>
  </si>
  <si>
    <t>Skatinti socialinės atskirties mažėjimą ir socialinį saugumą (SPP 1.3.)</t>
  </si>
  <si>
    <t>Asmenų, gavusių paslaugas, mažinančias socialinę atskirtį bei didinančias socialinį saugumą (įskaitant aprūpinimą būstu), skaičius</t>
  </si>
  <si>
    <t>Užtikrinti kokybišką ir efektyvią socialinę paramą bendruomenėje (SPP 1.3.1.)</t>
  </si>
  <si>
    <t>Asmenų, gavusių kompleksines paslaugas / dalyvavusių veiklose, skaičius</t>
  </si>
  <si>
    <r>
      <rPr>
        <b/>
        <sz val="11"/>
        <rFont val="Times New Roman"/>
        <family val="1"/>
        <charset val="186"/>
      </rPr>
      <t>Kompleksinių paslaugų šeimoms ir vaikams teikimas (SPP 1.3.1.2.)</t>
    </r>
    <r>
      <rPr>
        <sz val="11"/>
        <rFont val="Times New Roman"/>
        <family val="1"/>
        <charset val="186"/>
      </rPr>
      <t xml:space="preserve"> </t>
    </r>
  </si>
  <si>
    <t>Asmenų, gavusių kompleksines paslaugas, skaičius</t>
  </si>
  <si>
    <t xml:space="preserve"> Įgyvendinti projektą „Panevėžio bendruomeniniai šeimos namai“</t>
  </si>
  <si>
    <t>Įgyvendinti projektą „Kompleksinių paslaugų centro „Harmonijos miestas“ vaikams, turintiems negalią ir jų šeimos nariams statyba Panevėžio mieste“</t>
  </si>
  <si>
    <r>
      <rPr>
        <b/>
        <sz val="11"/>
        <rFont val="Times New Roman"/>
        <family val="1"/>
        <charset val="186"/>
      </rPr>
      <t>Socialinių paslaugų integracijos bendruomenėje plėtra (SPP 1.3.1.5.)</t>
    </r>
    <r>
      <rPr>
        <sz val="11"/>
        <rFont val="Times New Roman"/>
        <family val="1"/>
        <charset val="186"/>
      </rPr>
      <t xml:space="preserve"> </t>
    </r>
  </si>
  <si>
    <t>Soc.riziką patiriančių asmenų, dalyvavusių veiklose, skaičius</t>
  </si>
  <si>
    <t>Įgyvendinti projektą „Pabėgėlių iš Ukrainos priėmimas ir ankstyva integracija“</t>
  </si>
  <si>
    <t>Vystyti socialinės paramos individualizuoto kompleksiškumo teikimo modelį (SPP 1.3.2)</t>
  </si>
  <si>
    <t>Aprūpinti būstu asmenys</t>
  </si>
  <si>
    <r>
      <rPr>
        <b/>
        <sz val="10"/>
        <rFont val="Times New Roman"/>
        <family val="1"/>
        <charset val="186"/>
      </rPr>
      <t>Socialinio būsto plėtra (SPP 1.3.2.3)</t>
    </r>
    <r>
      <rPr>
        <sz val="10"/>
        <rFont val="Times New Roman"/>
        <family val="1"/>
        <charset val="186"/>
      </rPr>
      <t xml:space="preserve"> </t>
    </r>
  </si>
  <si>
    <t>Didinti gyventojų socialinį aktyvumą ir pilietinę atsakomybę (SPP 1.4.)</t>
  </si>
  <si>
    <t>Įgyvendinamų miesto projektų, skatinančių gyventojų socialinį aktyvumą ir pilietinę atsakomybę, skaičius</t>
  </si>
  <si>
    <t>Paskatinti gyventojų bendruomeniškumą ir įtraukti į savivaldos procesus (SPP 1.4.1.)</t>
  </si>
  <si>
    <t>Renginių, skatinančių bendruomeniškumą ir įsitraukimą, skaičius</t>
  </si>
  <si>
    <r>
      <rPr>
        <b/>
        <sz val="11"/>
        <rFont val="Times New Roman"/>
        <family val="1"/>
        <charset val="186"/>
      </rPr>
      <t>Gyventojų pilietiškumo ir sąmoningumo skatinimas (SPP 1.4.1.3.)</t>
    </r>
    <r>
      <rPr>
        <sz val="11"/>
        <rFont val="Times New Roman"/>
        <family val="1"/>
        <charset val="186"/>
      </rPr>
      <t xml:space="preserve"> </t>
    </r>
  </si>
  <si>
    <t>Įgyvendinti projektą „Lyčių lygybės kraštovaizdis – tvarus ir skirtingus poreikius atitinkantis miestų plėtros metodas“</t>
  </si>
  <si>
    <t>0;11</t>
  </si>
  <si>
    <t>Įgyvendinti projektą „Tiltas“</t>
  </si>
  <si>
    <t xml:space="preserve">Įgyvendinti projektą „Bendruomenė ir aplinka“ </t>
  </si>
  <si>
    <t>0;5</t>
  </si>
  <si>
    <t>Įgyvendinti projektą „Sportas visiems“</t>
  </si>
  <si>
    <t xml:space="preserve">Įgyvendinti projektą „Žalioji kryptis“  </t>
  </si>
  <si>
    <t>0;15</t>
  </si>
  <si>
    <t>Tarptautinių  renginių skaičius</t>
  </si>
  <si>
    <t xml:space="preserve">Įgyvendinti projektą „Įtrauki Europos Sąjunga“  </t>
  </si>
  <si>
    <t xml:space="preserve">Įgyvendinti projektą „Iššūkiai jaunimui“ </t>
  </si>
  <si>
    <t xml:space="preserve">Įgyvendinti projektą „Europos solidarumas telkia pasaulio jaunimą (Sinergija)“ </t>
  </si>
  <si>
    <t>Įdiegtų/patobulintų darnaus judimo priemonių skaičius</t>
  </si>
  <si>
    <t>Paskatinti netaršaus  mikrotransporto (paspirtukai, dviračiai, riedžiai ir kt.) infrastruktūros plėtrą (SPP 2.1.1.)</t>
  </si>
  <si>
    <t>Atnaujintų atkarpų, skatinant netaršaus mikrotransporto infrastruktūros plėtrą, ilgis</t>
  </si>
  <si>
    <t>km.</t>
  </si>
  <si>
    <t>Atnaujintų dviračių takų ilgis</t>
  </si>
  <si>
    <t xml:space="preserve"> Igyvendinti projektą „Dviračių tako nuo Vakarinės g. link Berčiūnų gyvenvietės  modernizavimas“</t>
  </si>
  <si>
    <t>0;15; 14</t>
  </si>
  <si>
    <t>Padidinti eismo saugumą (SPP 2.1.2.)</t>
  </si>
  <si>
    <t>Finansavimą eismo saugumo didinimui gavę miesto eismo objektai</t>
  </si>
  <si>
    <r>
      <rPr>
        <b/>
        <sz val="11"/>
        <rFont val="Times New Roman"/>
        <family val="1"/>
        <charset val="186"/>
      </rPr>
      <t>Sankryžų modernizavimas siekiant užtikrinti saugumą (SPP 2.1.2.3.)</t>
    </r>
    <r>
      <rPr>
        <sz val="11"/>
        <rFont val="Times New Roman"/>
        <family val="1"/>
        <charset val="186"/>
      </rPr>
      <t xml:space="preserve"> </t>
    </r>
  </si>
  <si>
    <t>Modernizuotų šviesoforinių arba žiedinių sankryžų skaičius</t>
  </si>
  <si>
    <t>Padidinti naudojimosi viešuoju transportu mastą (SPP 2.1.4.)</t>
  </si>
  <si>
    <t>Įgyvendintų projektų, didinančių naudojimosi viešuoju transportu mastą, skaičius</t>
  </si>
  <si>
    <t>Intelektinių elektroninių  priemonių diegimas viešajame transporte (SPP 2.1.4.3.)</t>
  </si>
  <si>
    <t>Įdiegta intelektinių el.priemonių viešąjame transporte</t>
  </si>
  <si>
    <t xml:space="preserve"> Įgyvendinti projektą „Darnaus judumo priemonių diegimas Panevėžio mieste“</t>
  </si>
  <si>
    <t>Mažinti poveikį klimato kaitai ir prisitaikyti prie jos (SPP 2.2)</t>
  </si>
  <si>
    <t>Atnaujintos / suformuotos viešosios erdvės, želdynai
Finansavimą gavę klimato kaitos mažinimo sprendimai</t>
  </si>
  <si>
    <t>kv. m
vnt.</t>
  </si>
  <si>
    <t>Paskatinti energijos taupymą, atsinaujinančių  ir alternatyvių  energijos išteklių naudojimą  (SPP 2.2.1.)</t>
  </si>
  <si>
    <t>Įgyvendinami projektai, gavę finansavimą energijos taupymo, atsinaujinančių išteklių naudojimo skatinimui</t>
  </si>
  <si>
    <r>
      <rPr>
        <b/>
        <sz val="11"/>
        <rFont val="Times New Roman"/>
        <family val="1"/>
        <charset val="186"/>
      </rPr>
      <t>Miesto apšvietimo sistemų modernizavimas ir efektyvumo didinimas (SPP 2.2.1.5)</t>
    </r>
    <r>
      <rPr>
        <sz val="11"/>
        <rFont val="Times New Roman"/>
        <family val="1"/>
        <charset val="186"/>
      </rPr>
      <t xml:space="preserve"> </t>
    </r>
  </si>
  <si>
    <t>Modernizuotos miesto apšvietimo sistemos dalis</t>
  </si>
  <si>
    <t xml:space="preserve"> Įgyvendinti projektą „Panevėžio miesto gatvių apšvietimo modernizavimas“</t>
  </si>
  <si>
    <t>Užtikrinti saugią ir švarią aplinką bei įdiegti žiedinės ekonomikos (beatliekės gamybos) principus (SPP 2.2.2.)</t>
  </si>
  <si>
    <t>Įdiegti nauji žiedinės ekonomikos sprendimai</t>
  </si>
  <si>
    <r>
      <rPr>
        <b/>
        <sz val="11"/>
        <rFont val="Times New Roman"/>
        <family val="1"/>
        <charset val="186"/>
      </rPr>
      <t>Pakartotinai naudojamų ir perdirbamų komunalinių atliekų kiekio didinimas (SPP 2.2.2.3)</t>
    </r>
    <r>
      <rPr>
        <sz val="11"/>
        <rFont val="Times New Roman"/>
        <family val="1"/>
        <charset val="186"/>
      </rPr>
      <t xml:space="preserve"> </t>
    </r>
  </si>
  <si>
    <t>Įrengta surūšiuotų atliekų surinkimo aikštelių</t>
  </si>
  <si>
    <t xml:space="preserve"> Įgyvendinti projektą „Komunalinių atliekų rūšiuojamojo surinkimo infrastruktūra“</t>
  </si>
  <si>
    <t>Įrengta  antžeminių komunalinių atliekų ir antrinių  žaliavų surinkimo  aikštelių</t>
  </si>
  <si>
    <t>Įrengta požeminių komunalinių atliekų surinkimo konteinerių aikštelių</t>
  </si>
  <si>
    <t>Patobulinti  miesto erdvių ir objektų kokybę, jų prieziūrą (SPP 2.2.3.)</t>
  </si>
  <si>
    <t>Suformuotų, patobulintų erdvių skaičius</t>
  </si>
  <si>
    <r>
      <rPr>
        <b/>
        <sz val="11"/>
        <rFont val="Times New Roman"/>
        <family val="1"/>
        <charset val="186"/>
      </rPr>
      <t>Viešųjų erdvių pritaikymas įvairioms socialinėms grupėms (SPP 2.2.3.2)</t>
    </r>
    <r>
      <rPr>
        <sz val="11"/>
        <rFont val="Times New Roman"/>
        <family val="1"/>
        <charset val="186"/>
      </rPr>
      <t xml:space="preserve"> </t>
    </r>
  </si>
  <si>
    <t>Įgyvendinta projektų</t>
  </si>
  <si>
    <t>Atnaujintos/pritaikytos erdvės</t>
  </si>
  <si>
    <t>kv. m</t>
  </si>
  <si>
    <t xml:space="preserve"> Įgyvendinti projektą „Panevėžio senvagės teritorijos kompleksinis sutvarkymas“</t>
  </si>
  <si>
    <t xml:space="preserve">Sutvarkyta teritorija </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</si>
  <si>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</si>
  <si>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</si>
  <si>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</si>
  <si>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</si>
  <si>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</si>
  <si>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Įrengtas fontanas</t>
  </si>
  <si>
    <t xml:space="preserve"> Įgyvendinti projektą „Erdvės žmonėms“</t>
  </si>
  <si>
    <t>Įgyvendinti projektą „Kraštovaizdžio formavimas ir ekologinės būklės gerinimas Panevėžio mieste“</t>
  </si>
  <si>
    <t>Skatinti miesto tvarią plėtrą ir transformaciją (SPP 2.3.)</t>
  </si>
  <si>
    <t>Projektų, gavusių finansavimą miesto tvariai plėtrai ir transformacijai, skaičius</t>
  </si>
  <si>
    <t>Rekonstruotos lietaus vandens surinkimo, valymo ir nuotekų  bei drenažo sistemos ilgis</t>
  </si>
  <si>
    <t>Igyvendinti projektai</t>
  </si>
  <si>
    <t xml:space="preserve">Įrengti nauji paviršinių nuotekų valymo įrenginiai </t>
  </si>
  <si>
    <t xml:space="preserve"> Įgyvendinti projektą „Lietaus vandens surinkimo, valymo ir nuotekų  bei drenažo sistemų projektavimas, diegimas ir renovavimas“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</si>
  <si>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</si>
  <si>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Didinti švietimo sistemos prieinamumą ir kokybę (SPP 3.1.)</t>
  </si>
  <si>
    <t>Modernizuoti švietimo sistemos objektai, gerinant jų prieinamumą ir kokybę</t>
  </si>
  <si>
    <t>Užtikrinti sveiką, saugią emocinę ir fizinę aplinką  švietimo įstaigose (SPP 3.1.2.)</t>
  </si>
  <si>
    <t>Įgyvendintų ikimokyklinio, bendrojo ir neformaliojo ugdymo mokyklų infrastruktūros modernizavimo projektų skaičius</t>
  </si>
  <si>
    <r>
      <rPr>
        <b/>
        <sz val="11"/>
        <rFont val="Times New Roman"/>
        <family val="1"/>
        <charset val="186"/>
      </rPr>
      <t>Mokyklų infrastruktūros modernizavimas  (SPP 3.1.2.1.)</t>
    </r>
    <r>
      <rPr>
        <sz val="11"/>
        <rFont val="Times New Roman"/>
        <family val="1"/>
        <charset val="186"/>
      </rPr>
      <t xml:space="preserve"> </t>
    </r>
  </si>
  <si>
    <t>Modernizuota objektų</t>
  </si>
  <si>
    <t xml:space="preserve"> Įgyvendinti projektą „Panevėžio „Vilties“ progimnazijos infrastruktūros modernizavimas“ </t>
  </si>
  <si>
    <t>Modernizuotas objektas</t>
  </si>
  <si>
    <t xml:space="preserve"> Įgyvendinti projektą „Neformaliojo švietimo infrastruktūros tobulinimas“</t>
  </si>
  <si>
    <t xml:space="preserve"> Įgyvendinti projektą „Mokyklų aprūpinimas gamtos ir technologinių mokslų priemonėmis“</t>
  </si>
  <si>
    <t>Mokyklų, kuriose modernizuota gamtos ir technologinių mokslų mokymo(si) aplinka, skaičius</t>
  </si>
  <si>
    <t>Įgyvendinti projektą „Atviros ekosistemos atsiskaitymams negrynaisiais pinigais bendrojo ugdymo įstaigų valgyklose kūrimas“</t>
  </si>
  <si>
    <t>Įgyvendinti projektą „Tūkstantmečio mokyklos I“</t>
  </si>
  <si>
    <t>Didinti miesto verslo aplinkos konkurencingumą (SPP 3.3)</t>
  </si>
  <si>
    <t>Įgyvendinti investicijų projektai, didinantys verslo aplinkos konkurencingumą</t>
  </si>
  <si>
    <t>Sudaryti palankias sąlygas verslo plėtrai ir investicijų pritraukimui (SPP 3.3.2.)</t>
  </si>
  <si>
    <t>Objektų, modernizuotų verslo plėtros sąlygų gerinimui, skaičius</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</si>
  <si>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</si>
  <si>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</si>
  <si>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</si>
  <si>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0; 7</t>
  </si>
  <si>
    <t>Suremontuotų / modernizuotų gatvių ilgis</t>
  </si>
  <si>
    <t>Suremontuotos / modernizuotos gatvės</t>
  </si>
  <si>
    <t>Parengti dokumentus, reikalingus Europos Sąjungos fondų investicijoms gauti</t>
  </si>
  <si>
    <t>0;15;12</t>
  </si>
  <si>
    <t>Parengti investicijų projektai / kiti dokumentai</t>
  </si>
  <si>
    <t xml:space="preserve">Administruoti investicijų projektus </t>
  </si>
  <si>
    <t xml:space="preserve">Vykdyti investicijų projektus, naudojant bankų paskolos, Savivaldybės biudžeto ir likučio lėšas </t>
  </si>
  <si>
    <t>Iš viso Programai</t>
  </si>
  <si>
    <t>IŠ VISO:</t>
  </si>
  <si>
    <t>Finansavimo šaltinių susvestinė</t>
  </si>
  <si>
    <t>Stiprinti vietos savivaldą ir vykdyti efektyvų miesto įmonių ir įstaigų valdymą  (SPP 1.5)</t>
  </si>
  <si>
    <t xml:space="preserve">Įgyvendinti projektą „Panevėžio miesto savivaldybės teikiamų paslaugų perkėlimas į elektroninę erdvę gerinant paslaugų kokybę“  </t>
  </si>
  <si>
    <t>0;4</t>
  </si>
  <si>
    <t>Pagerinti skaitmeninį junglumą (SPP 1.5.2)</t>
  </si>
  <si>
    <t xml:space="preserve">Rekonstruota  sporto bazė </t>
  </si>
  <si>
    <t xml:space="preserve">Atnaujintų dviračių takų ilgis </t>
  </si>
  <si>
    <t xml:space="preserve">Įdiegta el. bilieto sistema </t>
  </si>
  <si>
    <t xml:space="preserve">Įgyvendintas projektas </t>
  </si>
  <si>
    <r>
      <rPr>
        <b/>
        <sz val="11"/>
        <rFont val="Times New Roman"/>
        <family val="1"/>
        <charset val="186"/>
      </rPr>
      <t>Paviršinių nuotekų surinkimo  ir valymo sistemos (tinklų, įrenginių) modernizavimas ir plėtra (SPP 2.3.1.2.)</t>
    </r>
    <r>
      <rPr>
        <sz val="11"/>
        <rFont val="Times New Roman"/>
        <family val="1"/>
        <charset val="186"/>
      </rPr>
      <t xml:space="preserve"> </t>
    </r>
  </si>
  <si>
    <t xml:space="preserve">Modernizuota sankryžų </t>
  </si>
  <si>
    <t>Viešųjų ir administracinių paslaugų teikimo elektroniniu būdu plėtra (S.P.1.5.2.1)</t>
  </si>
  <si>
    <t>Savivaldybės valdomų įmonių proporcingai valdomų akcijų skaičiui gauta dotacija turtui įsigyti</t>
  </si>
  <si>
    <t>Tūkst.Eur</t>
  </si>
  <si>
    <t>Panevėžio miesto savivaldybės tarybos
                                    sprendimo Nr. 
5 priedas</t>
  </si>
  <si>
    <r>
      <rPr>
        <b/>
        <sz val="11"/>
        <rFont val="Times New Roman"/>
        <family val="1"/>
        <charset val="186"/>
      </rPr>
      <t>Kultūros paslaugų  prieinamumo ir patrauklumo  didinimas, modernizuojant kultūros įstaigų  infrastruktūrą ir pritaikant daugiafunkcinėms ir daugiakultūrinėms paslaugoms  (SPP 1.1.3.1)</t>
    </r>
    <r>
      <rPr>
        <sz val="11"/>
        <rFont val="Times New Roman"/>
        <family val="1"/>
        <charset val="186"/>
      </rPr>
      <t xml:space="preserve"> </t>
    </r>
  </si>
  <si>
    <t>Įgyvendinti projektą „Materialinio nepritekliaus mažinimas Lietuvoje“</t>
  </si>
  <si>
    <t xml:space="preserve">Įgyvendinti projektą „Koordinatorių modelio išbandymas ir lyčių lygybės politikos stiprinimas Lietuvoje“ </t>
  </si>
  <si>
    <t xml:space="preserve">Įgyvendinti projektą „ Tvarios energijos iššūkiai“ </t>
  </si>
  <si>
    <t xml:space="preserve">Įgyvendinti projektą „Jaunimas ir demokratija: būsimos Europos kartos įgalinimas“ </t>
  </si>
  <si>
    <r>
      <rPr>
        <b/>
        <sz val="11"/>
        <rFont val="Times New Roman"/>
        <family val="1"/>
        <charset val="186"/>
      </rPr>
      <t xml:space="preserve">Dviračių trąsų, pėsčiųjų takų, </t>
    </r>
    <r>
      <rPr>
        <b/>
        <sz val="11"/>
        <color theme="5"/>
        <rFont val="Times New Roman"/>
        <family val="1"/>
        <charset val="186"/>
      </rPr>
      <t>mikrotransporto priemonių stovų</t>
    </r>
    <r>
      <rPr>
        <b/>
        <sz val="11"/>
        <rFont val="Times New Roman"/>
        <family val="1"/>
        <charset val="186"/>
      </rPr>
      <t xml:space="preserve"> mieste ir jo prieigose įrengimas užtikrinant tęstinumą bei junglumą (SPP 2.1.1.3.)</t>
    </r>
    <r>
      <rPr>
        <sz val="11"/>
        <rFont val="Times New Roman"/>
        <family val="1"/>
        <charset val="186"/>
      </rPr>
      <t xml:space="preserve"> </t>
    </r>
  </si>
  <si>
    <t>Naujų įrengtų  mikrotransporto priemonių stovų skaičius</t>
  </si>
  <si>
    <t>Įgyvendinti projektą „Visos dienos mokyklos erdvės sukūrimas Panevėžio miesto ikimokyklinio ugdymo mokyklose“</t>
  </si>
  <si>
    <t>Įgyvendinti projektą „Bendrojo ugdymo mokyklų infrastruktūros pritaikymas įvairių negalių turintiems mokiniams Panevėžio mieste“</t>
  </si>
  <si>
    <t xml:space="preserve">2023–2025 METŲ URBANISTINĖS PLĖTROS PROGRAMA (03)                                                                                             
</t>
  </si>
  <si>
    <t>tūkst.eur</t>
  </si>
  <si>
    <t>Suformuotų erdvių skaičius</t>
  </si>
  <si>
    <t>Žaliųjų jungčių sukūrimas</t>
  </si>
  <si>
    <t>Parengtų projektų skaičius</t>
  </si>
  <si>
    <t>Sutvarkytų miesto erdvių plotas</t>
  </si>
  <si>
    <t>Ha</t>
  </si>
  <si>
    <t>Viešųjų erdvių pritaikymas įvairioms socialinėms grupėms</t>
  </si>
  <si>
    <t>Kūrybinės dirbtuvės</t>
  </si>
  <si>
    <t>Suorganizuotas gražiausiai tvarkomos aplinkos konkursas</t>
  </si>
  <si>
    <t>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</si>
  <si>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</si>
  <si>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</si>
  <si>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</si>
  <si>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 xml:space="preserve"> Skatinti miesto plėtrą ir tvarią transformaciją (SP 2.3.)</t>
  </si>
  <si>
    <t>Veiklai pritaikytų kultūros paveldo objektų skaičius</t>
  </si>
  <si>
    <t>Vnt./metus</t>
  </si>
  <si>
    <t>Miesto teritorijos plėtra</t>
  </si>
  <si>
    <t>Apleistų sklypų ir pastatų skaičiaus pokytis</t>
  </si>
  <si>
    <t>Taikant konversiją rekonstruotų pastatų arba naujoms veikloms pritaikytų rekonstruotų pastatų skaičius</t>
  </si>
  <si>
    <t>Statybos leidimų skaičius miesto centrinėje dalyje</t>
  </si>
  <si>
    <t>Modernizuoti esamą ir tvariai vystyti naują miesto infrastruktūrą (SPP 2.3.1)</t>
  </si>
  <si>
    <t>Atnaujintos modernizuotos infrastruktūros ilgis</t>
  </si>
  <si>
    <t>Km</t>
  </si>
  <si>
    <t>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</si>
  <si>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</si>
  <si>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</si>
  <si>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</si>
  <si>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</si>
  <si>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</si>
  <si>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Pramoninių teritorijų konversijos projektų vykdymas</t>
  </si>
  <si>
    <t>Įgyvendintų pramoninių teritorijų konversijos projektų skaičius</t>
  </si>
  <si>
    <t>Paskatų sistemos sukūrimas esamų apleistų sklypų įveiklinimui</t>
  </si>
  <si>
    <t xml:space="preserve">Sukurta  paskatų sistema	</t>
  </si>
  <si>
    <t>Darnus teritorijų planavimas ir vystymas</t>
  </si>
  <si>
    <t xml:space="preserve">SB     </t>
  </si>
  <si>
    <t>Parengti kompleksiniai teritorijų planavimo dokumentai (bendrojo plano koregavimas)</t>
  </si>
  <si>
    <t>Parengti kompleksiniai teritorijų planavimo dokumentai  (specialieji, detalieji planai)</t>
  </si>
  <si>
    <t>Parengti žemės sklypų formavimo ir pertvarkymo projektai</t>
  </si>
  <si>
    <t>Įregistruoti žemės sklypai, parengti kadastrinių matavimų planai</t>
  </si>
  <si>
    <t>Modernizuota GIS, atnaujinta Arc GIS programinė įranga</t>
  </si>
  <si>
    <t>Įgyvendinti valstybinės ir regioninės svarbos projektus (SPP 2.3.2)</t>
  </si>
  <si>
    <t>Parengtų tvarios miesto urbanistinės plėtros projektų ir studijų (vizijų), kurių objektas yra Panevėžio konkurencingumas nacionaliniu mastu, skaičius</t>
  </si>
  <si>
    <t>Funkcinių zonų plėtra (Panevėžio funkcinės zonos plėtros strategijos sukūrimas ir įgyvendinimas, įtraukiant kitus regionus ir/ar šalis)</t>
  </si>
  <si>
    <t>„Rail Baltica“ projekto ir miesto urbanistinės sistemos sąsajų sukūrimas</t>
  </si>
  <si>
    <t>Parengta urbanistinės plėtros galimybių studija „Panevėžys Connect“</t>
  </si>
  <si>
    <t>Parengta tarptautinio keleivių stoties galimybių studija dėl atšakos ašyje „Rail Baltica“ Panevėžio mieste, skaičius</t>
  </si>
  <si>
    <t>Parengtų miesto teritorijos plėtros galimybių studijų, skaičius</t>
  </si>
  <si>
    <t>Prijungtos gretimos gyvenvietės bei teritorijos Šiaulių kryptimi nuo miesto ribos iki „Rail Baltica“ magistralės</t>
  </si>
  <si>
    <t>Naujų neužstatytų teritorijų planavimas ir vystymas investicinio potencialo stiprinimui</t>
  </si>
  <si>
    <t>Parengta galimybių studija, skaičius</t>
  </si>
  <si>
    <t>Pasiūlytos ir prijungtos, suplanuotos naujos teritorijos, plotas</t>
  </si>
  <si>
    <t>Suplanuotų teritorijų vystymas ir įvykdyti projektai, skaičius</t>
  </si>
  <si>
    <t>Įrengta ir išvystyta LEZ ar pramonės parko teritorija šalia geležinkelio krovinių regioninio terminalo, plotas</t>
  </si>
  <si>
    <t xml:space="preserve">2023–2025 METŲ RINKODAROS PROGRAMA (08)                                                                                             
</t>
  </si>
  <si>
    <t xml:space="preserve"> Kurti tvarią socialinę ir ekonominę kultūros vertę Panevėžyje (SPP 1.1.)</t>
  </si>
  <si>
    <t>Panevėžio regiono turizmo strategijos sukūrimas ir įgyvendinimas</t>
  </si>
  <si>
    <t xml:space="preserve"> Padidinti miesto turistinį patrauklumą (SPP 1.1.4.)</t>
  </si>
  <si>
    <t>Turistų skaičius apgyvendinimo įstaigose</t>
  </si>
  <si>
    <t>Asm./ metus</t>
  </si>
  <si>
    <t>Asmenų, pasinaudojusių PPA paslaugomis,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</si>
  <si>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</si>
  <si>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288724610
148328495</t>
  </si>
  <si>
    <t>Vietinių ir tarptautinių renginių, kuriuose buvo reprezentuojama Panevėžio miesto turizmo sektoriaus pasiūla, skaičius</t>
  </si>
  <si>
    <t>Užtikrintas nuolatinis nemokamos informacijos teikimas miesto svečiams įvairiais formatais bei priemonėmis (Panevėžio plėtros agentūroje, internetinėje svetainėje, socialiniuose tinkluose, leidiniuose ir kt.)</t>
  </si>
  <si>
    <t>Auditorija Panevėžio plėtros agentūroje</t>
  </si>
  <si>
    <t>Auditorija Panevėžio plėtros agentūros interneto svetainėse</t>
  </si>
  <si>
    <t>Auditorija Panevėžio plėtros agentūros socialiniuose tinkluose</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</si>
  <si>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</si>
  <si>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</si>
  <si>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</si>
  <si>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</si>
  <si>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</si>
  <si>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</si>
  <si>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</si>
  <si>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</si>
  <si>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Žiniasklaidos tyrimas: teigiamų ir neigiamų paminėjimų apie Panevėžio miestą santykis</t>
  </si>
  <si>
    <t>63/37</t>
  </si>
  <si>
    <t>66/34</t>
  </si>
  <si>
    <t>69/31</t>
  </si>
  <si>
    <t>Suformuoti miesto identitetą ir padidinti jo žinomumą (SPP 1.6.1.)</t>
  </si>
  <si>
    <t>Panevėžio miesto partnerysčių įgyvendinimas, tarptautinio bendradarbiavimo palaikymas</t>
  </si>
  <si>
    <t>Užsienio delegacijų priėmimas ir nuolatinis bendradarbiavimo palaikymas</t>
  </si>
  <si>
    <t>Tarptautinių mainų projektų organizavimas</t>
  </si>
  <si>
    <t>Dalyvavimas Baltijos miestų sąjungos komisijų veikloje</t>
  </si>
  <si>
    <t>Miesto reprezentacinio vizualinio identiteto formavimas - suvenyrų bazės koordinavimas, fotografijų, video medžiagos pildymas</t>
  </si>
  <si>
    <t>Nuolatinis fotografijų, vaizdo medžiagos bazės pildymas</t>
  </si>
  <si>
    <t>Reprezentacinių suvenyrų bazės koordinavimas ir pildymas</t>
  </si>
  <si>
    <t>Kompl.</t>
  </si>
  <si>
    <t>Miestą garsinančių iniciatyvų organizavimas - Metų Panevėžiečiai, Metų Garbės pilietis</t>
  </si>
  <si>
    <t>Metų Panevėžiečių rinkimai</t>
  </si>
  <si>
    <t>Garbės piliečio rinkimai</t>
  </si>
  <si>
    <t>Patobulinti viešąją komunikaciją (SPP 1.6.2.)</t>
  </si>
  <si>
    <t xml:space="preserve">Skirtingų auditorijų pasiekiamumo didinimas (nauji kanalai, inovatyvios sklaidos priemonės, viešinimo kampanijos, virtualių sprendimų taikymas, nuolatinio monitoringo užtikrinimas)
</t>
  </si>
  <si>
    <t>Aktyviai veikiantys viešinimo kanalai: tradicinė žiniasklaida, socialiniai tinklai bei kt.</t>
  </si>
  <si>
    <t>Iniciatyvos „Globalus Panevėžys" efektyvumo didinimas, ryšio tęstinumo su užsienio lietuviais užtikrinimas - veiksmų skaičius</t>
  </si>
  <si>
    <t xml:space="preserve">Nuolatiniai pranešimai spaudai, straipsniai </t>
  </si>
  <si>
    <t>Televizijos bei radijo reportažai</t>
  </si>
  <si>
    <t>Socialinės medijos įrašai, internetinės svetainės atnaujinimai</t>
  </si>
  <si>
    <t>*Priemonės požymis- nauja priemonė/pažangos projektas (P), tęstinė priemonė/projektas- (T )</t>
  </si>
  <si>
    <r>
      <t>Savivaldybės aplinkos apsaugos rėmimo  specialiosios programos lėšos</t>
    </r>
    <r>
      <rPr>
        <b/>
        <sz val="9"/>
        <rFont val="Times New Roman"/>
        <family val="1"/>
        <charset val="186"/>
      </rPr>
      <t xml:space="preserve"> (SBAA)</t>
    </r>
  </si>
  <si>
    <t xml:space="preserve">2023–2025 METŲ INFORMACINĖS VISUOMENĖS PLĖTROS PROGRAMA (09)                                                                                             
</t>
  </si>
  <si>
    <t>Stiprinti vietos savivaldą ir vykdyti efektyvų miesto įmonių ir įstaigų valdymą  (SPP 1.5.)</t>
  </si>
  <si>
    <t>Pagerinti skaitmeninį junglumą (SPP 1.5.2.)</t>
  </si>
  <si>
    <t>Elektroninių paslaugų dalis nuo bendro PMSA teikiamų viešųjų paslaugų skaičiaus</t>
  </si>
  <si>
    <t>Įdiegtų  programinių sprendimų, mažinančių administracinę naštą, skaičius</t>
  </si>
  <si>
    <t xml:space="preserve">Viešųjų ir administracinių paslaugų teikimo elektroniniu būdu plėtra
</t>
  </si>
  <si>
    <t>Įdiegta bendra elektroninių paslaugų informacinė sistema, leidžianti kurti ir viešinti naujas elektronines paslaugas</t>
  </si>
  <si>
    <t>Savivaldybės interneto svetainės atnaujinimas</t>
  </si>
  <si>
    <t>Naujai sukurtų elektroninių paslaugų skaičius</t>
  </si>
  <si>
    <t xml:space="preserve">Viešojo administravimo, diegiant tarpusavyje integruotas informacines sistemas, modernizavimas
</t>
  </si>
  <si>
    <t>Integruotų informacinių sistemų skaičius</t>
  </si>
  <si>
    <t>Atnaujinta kompiuterių techninė ir programinė įranga</t>
  </si>
  <si>
    <t>Naujai įdiegtų ir(ar) išplėtotų informacinių sistemų skaičius</t>
  </si>
  <si>
    <t>Išmaniųjų technologijų diegimas efektyviam viešųjų paslaugų infrastruktūros valdymui</t>
  </si>
  <si>
    <t>Įdiegtos priemonės, skaičius</t>
  </si>
  <si>
    <t>Plėtoti itin didelio pralaidumo plačiajuosčio ryšio tinklus</t>
  </si>
  <si>
    <t>*Priemonės požymis- nauja priemonė/pažangos projektas (P), tęstinė priemonė/projektas- (T)</t>
  </si>
  <si>
    <t xml:space="preserve">2023–2025 M. SPORTO PROGRAMA (12)                                                                                              
</t>
  </si>
  <si>
    <t xml:space="preserve">   Stiprinti gyventojų sveikatą ir skatinti fizinį aktyvumą siekiant aukšto sporto meistriškumo (SPP 1.2.)</t>
  </si>
  <si>
    <t xml:space="preserve">Fizinio aktyvumo renginiuose dalyvaujančių asmenų sk. </t>
  </si>
  <si>
    <t>asm./metus</t>
  </si>
  <si>
    <r>
      <t>Užtikrinti kokybišką ir efektyvią sveikatos priežiūrą</t>
    </r>
    <r>
      <rPr>
        <u/>
        <sz val="10"/>
        <rFont val="Times New Roman"/>
        <family val="1"/>
        <charset val="186"/>
      </rPr>
      <t xml:space="preserve"> </t>
    </r>
    <r>
      <rPr>
        <b/>
        <sz val="10"/>
        <rFont val="Times New Roman"/>
        <family val="1"/>
        <charset val="186"/>
      </rPr>
      <t>(SPP 1.2.1.)</t>
    </r>
  </si>
  <si>
    <t xml:space="preserve">Sporto renginių skaičius  </t>
  </si>
  <si>
    <t>Sporto įstaigų paslaugų stiprinimas ir plėtra</t>
  </si>
  <si>
    <t>288724610
300036519
304764443</t>
  </si>
  <si>
    <t>0;10</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</si>
  <si>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</si>
  <si>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</si>
  <si>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</si>
  <si>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</si>
  <si>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</si>
  <si>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Sporto ir viešosios aktyvaus laisvalaikio infrastruktūros daugiafunkciškumo plėtojimas ir pritaikymas nustatytiems kokybės standartams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</si>
  <si>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</si>
  <si>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</si>
  <si>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Projektų, skatinančių, populiarinančių sportą, fizinį aktyvumą finansavimas</t>
  </si>
  <si>
    <t xml:space="preserve">Finansuotų projektų, skatinančių, populiarinančių sportą, fizinį aktyvumą, skaičius  </t>
  </si>
  <si>
    <t>Pagerinti aukšto meistriškumo sportininkų rengimo sąlygas (SPP 1.2.2.)</t>
  </si>
  <si>
    <t xml:space="preserve">Aukšto meistriškumo sportininkų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</si>
  <si>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</si>
  <si>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</si>
  <si>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Aukšto meistriškumo sportininkų ir jų trenerių skatinimas už sporto laimėjimus</t>
  </si>
  <si>
    <t xml:space="preserve">Savivaldybės skirtos premijos už pasiektus aukštus  sporto rezultatus, skaičius  </t>
  </si>
  <si>
    <t xml:space="preserve">Sporto organizacijų raginimas turėti ilgalaikius planavimo dokumentus (planus, strategijas), finansuoti projektus siekiant kokybinių ir kiekybinių rezultatų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</si>
  <si>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</si>
  <si>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Panevėžio miesto savivaldybės tarybos
                                    sprendimo Nr. 
10 priedas</t>
  </si>
  <si>
    <t xml:space="preserve">2023–2025 M. VISUOMENĖS INICIATYVŲ SKATINIMO IR SAUGUMO UŽTIKRINIMO  PROGRAMA (14)                                                                                              
</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</si>
  <si>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</si>
  <si>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</si>
  <si>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</si>
  <si>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</si>
  <si>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</si>
  <si>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</si>
  <si>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</si>
  <si>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</si>
  <si>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</si>
  <si>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</si>
  <si>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</si>
  <si>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</si>
  <si>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</si>
  <si>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</si>
  <si>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</si>
  <si>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</si>
  <si>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</si>
  <si>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</si>
  <si>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</si>
  <si>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</si>
  <si>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</si>
  <si>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</si>
  <si>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</si>
  <si>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</si>
  <si>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</si>
  <si>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</si>
  <si>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</si>
  <si>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</si>
  <si>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</si>
  <si>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</si>
  <si>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</si>
  <si>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</si>
  <si>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</si>
  <si>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</si>
  <si>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</si>
  <si>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</si>
  <si>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</si>
  <si>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</si>
  <si>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</si>
  <si>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</si>
  <si>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</si>
  <si>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</si>
  <si>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</si>
  <si>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</si>
  <si>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</si>
  <si>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</si>
  <si>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Įvairiapusės pagalbos teikimas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</si>
  <si>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</si>
  <si>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</si>
  <si>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</si>
  <si>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VšĮ „Aukštaitijos siaurasis geležinkelis" dalininkų kapitalo padidinimo įnašui</t>
  </si>
  <si>
    <t>Panevėžio miesto savivaldybės tarybos
                                    sprendimo Nr. 
9 priedas</t>
  </si>
  <si>
    <t>Panevėžio miesto savivaldybės tarybos
                                    sprendimo Nr. 
11 priedas</t>
  </si>
  <si>
    <t>Panevėžio miesto savivaldybės tarybos
                                    sprendimo Nr. 
8 priedas</t>
  </si>
  <si>
    <t xml:space="preserve"> Igyvendinti projektą „DJP BSR - efektyvaus darnaus judumo mieste planavimo stiprinimas Baltijos miestuose“</t>
  </si>
  <si>
    <t>Panevėžio miesto savivaldybės tarybos
                                    sprendimo Nr. 
12 priedas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</si>
</sst>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_€_-;\-* #,##0.00\ _€_-;_-* &quot;-&quot;??\ _€_-;_-@_-"/>
    <numFmt numFmtId="165" formatCode="0.0"/>
    <numFmt numFmtId="166" formatCode="_-* #,##0.0_-;\-* #,##0.0_-;_-* &quot;-&quot;??_-;_-@_-"/>
  </numFmts>
  <fonts count="92"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u/>
      <sz val="11"/>
      <name val="Times New Roman"/>
      <family val="1"/>
      <charset val="186"/>
    </font>
    <font>
      <b/>
      <sz val="10"/>
      <color rgb="FFFF0000"/>
      <name val="Times New Roman"/>
      <family val="1"/>
    </font>
    <font>
      <b/>
      <sz val="8"/>
      <name val="Times New Roman"/>
      <family val="1"/>
    </font>
    <font>
      <sz val="8"/>
      <name val="Arial"/>
      <family val="2"/>
      <charset val="186"/>
    </font>
    <font>
      <sz val="11"/>
      <name val="Calibri"/>
      <family val="2"/>
      <charset val="186"/>
    </font>
    <font>
      <sz val="10"/>
      <color theme="1"/>
      <name val="Times New Roman"/>
      <family val="1"/>
      <charset val="186"/>
    </font>
    <font>
      <b/>
      <sz val="11"/>
      <color rgb="FFFF0000"/>
      <name val="Times New Roman"/>
      <family val="1"/>
      <charset val="186"/>
    </font>
    <font>
      <b/>
      <sz val="9"/>
      <color rgb="FFFF0000"/>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vertAlign val="superscript"/>
      <sz val="12"/>
      <name val="Times New Roman"/>
      <family val="1"/>
      <charset val="186"/>
    </font>
    <font>
      <b/>
      <sz val="12"/>
      <name val="Calibri"/>
      <family val="2"/>
      <charset val="186"/>
    </font>
    <font>
      <sz val="12"/>
      <color rgb="FFFF0000"/>
      <name val="Arial"/>
      <family val="2"/>
      <charset val="186"/>
    </font>
    <font>
      <i/>
      <sz val="11"/>
      <name val="Times New Roman"/>
      <family val="1"/>
      <charset val="186"/>
    </font>
    <font>
      <b/>
      <sz val="8"/>
      <name val="Times New Roman"/>
      <family val="1"/>
      <charset val="186"/>
    </font>
    <font>
      <b/>
      <sz val="12"/>
      <color rgb="FFFF0000"/>
      <name val="Times New Roman"/>
      <family val="1"/>
    </font>
    <font>
      <b/>
      <sz val="12"/>
      <color rgb="FFFF0000"/>
      <name val="Arial"/>
      <family val="2"/>
      <charset val="186"/>
    </font>
    <font>
      <b/>
      <sz val="9"/>
      <color rgb="FFFF0000"/>
      <name val="Times New Roman"/>
      <family val="1"/>
      <charset val="186"/>
    </font>
    <font>
      <b/>
      <sz val="10"/>
      <color rgb="FFFF0000"/>
      <name val="Times New Roman"/>
      <family val="1"/>
      <charset val="186"/>
    </font>
    <font>
      <b/>
      <sz val="12"/>
      <color rgb="FFFF0000"/>
      <name val="Calibri"/>
      <family val="2"/>
      <charset val="186"/>
    </font>
    <font>
      <sz val="12"/>
      <color theme="7"/>
      <name val="Times New Roman"/>
      <family val="1"/>
      <charset val="186"/>
    </font>
    <font>
      <b/>
      <sz val="10"/>
      <color rgb="FFFF0000"/>
      <name val="Arial"/>
      <family val="2"/>
      <charset val="186"/>
    </font>
    <font>
      <strike/>
      <sz val="10"/>
      <name val="Times New Roman"/>
      <family val="1"/>
      <charset val="186"/>
    </font>
    <font>
      <strike/>
      <sz val="12"/>
      <color rgb="FFFF0000"/>
      <name val="Times New Roman"/>
      <family val="1"/>
      <charset val="186"/>
    </font>
    <font>
      <b/>
      <sz val="12"/>
      <color theme="9" tint="-0.249977111117893"/>
      <name val="Times New Roman"/>
      <family val="1"/>
      <charset val="186"/>
    </font>
    <font>
      <strike/>
      <sz val="10"/>
      <color rgb="FFFF0000"/>
      <name val="Times New Roman"/>
      <family val="1"/>
      <charset val="186"/>
    </font>
    <font>
      <strike/>
      <sz val="9"/>
      <color rgb="FFFF0000"/>
      <name val="Times New Roman"/>
      <family val="1"/>
      <charset val="186"/>
    </font>
    <font>
      <sz val="10"/>
      <color theme="5"/>
      <name val="Times New Roman"/>
      <family val="1"/>
      <charset val="186"/>
    </font>
    <font>
      <sz val="10"/>
      <name val="Calibri"/>
      <family val="2"/>
      <charset val="186"/>
    </font>
    <font>
      <sz val="9"/>
      <color theme="5"/>
      <name val="Times New Roman"/>
      <family val="1"/>
      <charset val="186"/>
    </font>
    <font>
      <sz val="11"/>
      <color theme="5"/>
      <name val="Times New Roman"/>
      <family val="1"/>
      <charset val="186"/>
    </font>
    <font>
      <sz val="9"/>
      <color theme="5"/>
      <name val="Arial"/>
      <family val="2"/>
      <charset val="186"/>
    </font>
    <font>
      <b/>
      <sz val="10"/>
      <color theme="5"/>
      <name val="Times New Roman"/>
      <family val="1"/>
      <charset val="186"/>
    </font>
    <font>
      <b/>
      <sz val="11"/>
      <color theme="1"/>
      <name val="Calibri"/>
      <family val="2"/>
      <charset val="186"/>
      <scheme val="minor"/>
    </font>
    <font>
      <sz val="11"/>
      <color theme="1"/>
      <name val="Times New Roman"/>
      <family val="1"/>
      <charset val="186"/>
    </font>
    <font>
      <sz val="11"/>
      <name val="Arial"/>
      <family val="2"/>
    </font>
    <font>
      <sz val="10"/>
      <name val="Calibri"/>
      <family val="2"/>
      <charset val="186"/>
      <scheme val="minor"/>
    </font>
    <font>
      <b/>
      <sz val="11"/>
      <name val="Arial"/>
      <family val="2"/>
    </font>
    <font>
      <b/>
      <sz val="11"/>
      <color theme="5"/>
      <name val="Times New Roman"/>
      <family val="1"/>
      <charset val="186"/>
    </font>
    <font>
      <sz val="11"/>
      <color theme="5"/>
      <name val="Arial"/>
      <family val="2"/>
      <charset val="186"/>
    </font>
    <font>
      <sz val="11"/>
      <color theme="5"/>
      <name val="Times New Roman"/>
      <family val="1"/>
    </font>
    <font>
      <u/>
      <sz val="10"/>
      <name val="Times New Roman"/>
      <family val="1"/>
      <charset val="186"/>
    </font>
    <font>
      <sz val="9"/>
      <color rgb="FFFF0000"/>
      <name val="Arial"/>
      <family val="2"/>
      <charset val="186"/>
    </font>
    <font>
      <sz val="12"/>
      <color theme="5"/>
      <name val="Times New Roman"/>
      <family val="1"/>
      <charset val="186"/>
    </font>
  </fonts>
  <fills count="2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rgb="FFFFFFFF"/>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3" tint="0.59999389629810485"/>
        <bgColor indexed="64"/>
      </patternFill>
    </fill>
  </fills>
  <borders count="85">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indexed="64"/>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rgb="FF808080"/>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40">
    <xf numFmtId="0" fontId="0" fillId="0" borderId="0"/>
    <xf numFmtId="0" fontId="16" fillId="0" borderId="0"/>
    <xf numFmtId="0" fontId="14" fillId="0" borderId="0"/>
    <xf numFmtId="0" fontId="8" fillId="0" borderId="0"/>
    <xf numFmtId="0" fontId="17" fillId="0" borderId="0"/>
    <xf numFmtId="0" fontId="11" fillId="0" borderId="0"/>
    <xf numFmtId="164" fontId="17" fillId="0" borderId="0" applyFont="0" applyFill="0" applyBorder="0" applyAlignment="0" applyProtection="0"/>
    <xf numFmtId="0" fontId="11" fillId="0" borderId="0"/>
    <xf numFmtId="9" fontId="18" fillId="0" borderId="0" applyFont="0" applyFill="0" applyBorder="0" applyAlignment="0" applyProtection="0"/>
    <xf numFmtId="0" fontId="18" fillId="0" borderId="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48" fillId="15" borderId="0" applyNumberFormat="0" applyBorder="0" applyAlignment="0" applyProtection="0"/>
    <xf numFmtId="0" fontId="3" fillId="0" borderId="0"/>
    <xf numFmtId="0" fontId="2" fillId="0" borderId="0"/>
    <xf numFmtId="0" fontId="1" fillId="0" borderId="0"/>
  </cellStyleXfs>
  <cellXfs count="3891">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6" fillId="0" borderId="0" xfId="0" applyFont="1" applyAlignment="1">
      <alignment vertical="top"/>
    </xf>
    <xf numFmtId="0" fontId="24" fillId="0" borderId="0" xfId="0" applyFont="1" applyAlignment="1">
      <alignment vertical="top"/>
    </xf>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0" fontId="13" fillId="2" borderId="11" xfId="0" applyFont="1" applyFill="1" applyBorder="1" applyAlignment="1">
      <alignment horizontal="left" vertical="top"/>
    </xf>
    <xf numFmtId="0" fontId="11" fillId="0" borderId="0" xfId="0" applyFont="1"/>
    <xf numFmtId="2" fontId="0" fillId="0" borderId="0" xfId="0" applyNumberFormat="1"/>
    <xf numFmtId="0" fontId="31" fillId="0" borderId="11" xfId="0" applyFont="1" applyBorder="1"/>
    <xf numFmtId="0" fontId="29" fillId="0" borderId="1" xfId="0" applyFont="1" applyBorder="1" applyAlignment="1">
      <alignment horizontal="center" vertical="center" textRotation="90"/>
    </xf>
    <xf numFmtId="0" fontId="29" fillId="0" borderId="45" xfId="0" applyFont="1" applyBorder="1" applyAlignment="1">
      <alignment horizontal="center" vertical="center" textRotation="90"/>
    </xf>
    <xf numFmtId="0" fontId="26" fillId="8" borderId="40" xfId="0" applyFont="1" applyFill="1" applyBorder="1" applyAlignment="1">
      <alignment horizontal="left" vertical="top"/>
    </xf>
    <xf numFmtId="0" fontId="26" fillId="2" borderId="40" xfId="0" applyFont="1" applyFill="1" applyBorder="1" applyAlignment="1">
      <alignment horizontal="left" vertical="top"/>
    </xf>
    <xf numFmtId="0" fontId="26" fillId="0" borderId="39" xfId="0" applyFont="1" applyBorder="1" applyAlignment="1">
      <alignment vertical="top"/>
    </xf>
    <xf numFmtId="49" fontId="26" fillId="2" borderId="15" xfId="0" applyNumberFormat="1" applyFont="1" applyFill="1" applyBorder="1" applyAlignment="1">
      <alignment horizontal="center" vertical="top"/>
    </xf>
    <xf numFmtId="0" fontId="29" fillId="5" borderId="5" xfId="0" applyFont="1" applyFill="1" applyBorder="1" applyAlignment="1">
      <alignment horizontal="center" vertical="top"/>
    </xf>
    <xf numFmtId="49" fontId="26" fillId="7" borderId="21" xfId="0" applyNumberFormat="1" applyFont="1" applyFill="1" applyBorder="1" applyAlignment="1">
      <alignment horizontal="center" vertical="top"/>
    </xf>
    <xf numFmtId="0" fontId="26" fillId="7" borderId="23" xfId="0" applyFont="1" applyFill="1" applyBorder="1" applyAlignment="1">
      <alignment horizontal="center" vertical="top"/>
    </xf>
    <xf numFmtId="165" fontId="26" fillId="7" borderId="21" xfId="0" applyNumberFormat="1" applyFont="1" applyFill="1" applyBorder="1" applyAlignment="1">
      <alignment horizontal="center" vertical="top" wrapText="1"/>
    </xf>
    <xf numFmtId="0" fontId="26" fillId="7" borderId="22" xfId="0" applyFont="1" applyFill="1" applyBorder="1" applyAlignment="1">
      <alignment horizontal="left" vertical="top" wrapText="1"/>
    </xf>
    <xf numFmtId="0" fontId="26" fillId="7" borderId="24" xfId="0" applyFont="1" applyFill="1" applyBorder="1" applyAlignment="1">
      <alignment horizontal="left" vertical="top" wrapText="1"/>
    </xf>
    <xf numFmtId="0" fontId="29" fillId="5" borderId="35" xfId="0" applyFont="1" applyFill="1" applyBorder="1" applyAlignment="1">
      <alignment horizontal="center" vertical="top"/>
    </xf>
    <xf numFmtId="2" fontId="26" fillId="6" borderId="28" xfId="0" applyNumberFormat="1" applyFont="1" applyFill="1" applyBorder="1" applyAlignment="1">
      <alignment horizontal="center" vertical="top"/>
    </xf>
    <xf numFmtId="0" fontId="14" fillId="0" borderId="6" xfId="0" applyFont="1" applyBorder="1" applyAlignment="1">
      <alignment vertical="top" wrapText="1"/>
    </xf>
    <xf numFmtId="9" fontId="29" fillId="0" borderId="45" xfId="0" applyNumberFormat="1" applyFont="1" applyBorder="1" applyAlignment="1">
      <alignment horizontal="center" vertical="top"/>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49" fontId="15" fillId="7" borderId="11" xfId="0" applyNumberFormat="1" applyFont="1" applyFill="1" applyBorder="1" applyAlignment="1">
      <alignment vertical="top" wrapText="1"/>
    </xf>
    <xf numFmtId="0" fontId="14" fillId="7" borderId="11" xfId="0" applyFont="1" applyFill="1" applyBorder="1" applyAlignment="1">
      <alignment vertical="top" wrapText="1"/>
    </xf>
    <xf numFmtId="0" fontId="11" fillId="8" borderId="11" xfId="0" applyFont="1" applyFill="1" applyBorder="1"/>
    <xf numFmtId="0" fontId="14" fillId="0" borderId="17" xfId="0" applyFont="1" applyBorder="1" applyAlignment="1">
      <alignment horizontal="center" vertical="center"/>
    </xf>
    <xf numFmtId="0" fontId="14" fillId="0" borderId="65" xfId="0" applyFont="1" applyBorder="1" applyAlignment="1">
      <alignment horizontal="center" vertical="center"/>
    </xf>
    <xf numFmtId="165" fontId="14" fillId="10" borderId="35" xfId="0" applyNumberFormat="1" applyFont="1" applyFill="1" applyBorder="1" applyAlignment="1">
      <alignment horizontal="center" vertical="center" wrapText="1"/>
    </xf>
    <xf numFmtId="0" fontId="14" fillId="0" borderId="35" xfId="0" applyFont="1" applyBorder="1" applyAlignment="1">
      <alignment horizontal="center" vertical="center"/>
    </xf>
    <xf numFmtId="165" fontId="14" fillId="10" borderId="17"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justify" vertical="center"/>
    </xf>
    <xf numFmtId="0" fontId="14" fillId="0" borderId="37" xfId="0" applyFont="1" applyBorder="1" applyAlignment="1">
      <alignment horizontal="left" vertical="top" wrapText="1"/>
    </xf>
    <xf numFmtId="0" fontId="14" fillId="0" borderId="37" xfId="0" applyFont="1" applyBorder="1" applyAlignment="1">
      <alignment vertical="center" wrapText="1"/>
    </xf>
    <xf numFmtId="0" fontId="14" fillId="0" borderId="0" xfId="0" applyFont="1" applyAlignment="1">
      <alignment horizontal="justify" vertical="center"/>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71" xfId="0" applyFont="1" applyBorder="1" applyAlignment="1">
      <alignment vertical="center" wrapText="1"/>
    </xf>
    <xf numFmtId="0" fontId="14" fillId="0" borderId="6" xfId="0" applyFont="1" applyBorder="1" applyAlignment="1">
      <alignment vertical="center" wrapText="1"/>
    </xf>
    <xf numFmtId="0" fontId="14" fillId="0" borderId="33" xfId="0" applyFont="1" applyBorder="1" applyAlignment="1">
      <alignment vertical="top" wrapText="1"/>
    </xf>
    <xf numFmtId="0" fontId="14" fillId="0" borderId="26" xfId="0" applyFont="1" applyBorder="1" applyAlignment="1">
      <alignment horizontal="left" vertical="top" wrapText="1"/>
    </xf>
    <xf numFmtId="0" fontId="14" fillId="0" borderId="38" xfId="0" applyFont="1" applyBorder="1" applyAlignment="1">
      <alignment vertical="center"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4" fillId="0" borderId="69" xfId="0" applyFont="1" applyBorder="1" applyAlignment="1">
      <alignment wrapText="1"/>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52" xfId="0" applyFont="1" applyBorder="1" applyAlignment="1">
      <alignment vertical="top" wrapText="1"/>
    </xf>
    <xf numFmtId="0" fontId="14" fillId="0" borderId="23" xfId="0" applyFont="1" applyBorder="1" applyAlignment="1">
      <alignment vertical="center" wrapText="1"/>
    </xf>
    <xf numFmtId="0" fontId="14" fillId="0" borderId="73" xfId="0" applyFont="1" applyBorder="1" applyAlignment="1">
      <alignment horizontal="left" vertical="top" wrapText="1"/>
    </xf>
    <xf numFmtId="0" fontId="15" fillId="8" borderId="15" xfId="0" applyFont="1" applyFill="1" applyBorder="1" applyAlignment="1">
      <alignment vertical="top"/>
    </xf>
    <xf numFmtId="0" fontId="34" fillId="8" borderId="11" xfId="0" applyFont="1" applyFill="1" applyBorder="1" applyAlignment="1">
      <alignment vertical="top"/>
    </xf>
    <xf numFmtId="0" fontId="15" fillId="8" borderId="11" xfId="0" applyFont="1" applyFill="1" applyBorder="1" applyAlignment="1">
      <alignment vertical="top"/>
    </xf>
    <xf numFmtId="0" fontId="26" fillId="8" borderId="11" xfId="0" applyFont="1" applyFill="1" applyBorder="1" applyAlignment="1">
      <alignment vertical="top"/>
    </xf>
    <xf numFmtId="0" fontId="14" fillId="0" borderId="0" xfId="0" applyFont="1" applyAlignment="1">
      <alignment vertical="top" wrapText="1"/>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71" xfId="0" applyFont="1" applyBorder="1" applyAlignment="1">
      <alignment vertical="top" wrapText="1"/>
    </xf>
    <xf numFmtId="0" fontId="15" fillId="0" borderId="21" xfId="0" applyFont="1" applyBorder="1" applyAlignment="1">
      <alignment vertical="top" wrapText="1"/>
    </xf>
    <xf numFmtId="2" fontId="11" fillId="0" borderId="0" xfId="0" applyNumberFormat="1" applyFont="1" applyAlignment="1">
      <alignment horizontal="center"/>
    </xf>
    <xf numFmtId="2" fontId="29" fillId="0" borderId="1" xfId="0" applyNumberFormat="1" applyFont="1" applyBorder="1" applyAlignment="1">
      <alignment horizontal="center" vertical="center" textRotation="90"/>
    </xf>
    <xf numFmtId="2" fontId="29" fillId="0" borderId="45" xfId="0" applyNumberFormat="1" applyFont="1" applyBorder="1" applyAlignment="1">
      <alignment horizontal="center" vertical="center" textRotation="90"/>
    </xf>
    <xf numFmtId="2" fontId="14" fillId="10" borderId="5" xfId="0" applyNumberFormat="1" applyFont="1" applyFill="1" applyBorder="1" applyAlignment="1">
      <alignment horizontal="center" vertical="center" wrapText="1"/>
    </xf>
    <xf numFmtId="0" fontId="14" fillId="10" borderId="7" xfId="0" applyFont="1" applyFill="1" applyBorder="1" applyAlignment="1">
      <alignment horizontal="center" vertical="center" wrapText="1"/>
    </xf>
    <xf numFmtId="0" fontId="26" fillId="0" borderId="40" xfId="0" applyFont="1" applyBorder="1" applyAlignment="1">
      <alignment horizontal="left" vertical="top"/>
    </xf>
    <xf numFmtId="0" fontId="29" fillId="0" borderId="40" xfId="0" applyFont="1" applyBorder="1" applyAlignment="1">
      <alignment horizontal="left" vertical="top"/>
    </xf>
    <xf numFmtId="0" fontId="29" fillId="5" borderId="35" xfId="0" applyFont="1" applyFill="1" applyBorder="1" applyAlignment="1">
      <alignment horizontal="center" vertical="top" wrapText="1"/>
    </xf>
    <xf numFmtId="49" fontId="26" fillId="5" borderId="16" xfId="0" applyNumberFormat="1" applyFont="1" applyFill="1" applyBorder="1" applyAlignment="1">
      <alignment horizontal="center" vertical="top" wrapText="1"/>
    </xf>
    <xf numFmtId="49" fontId="26" fillId="5" borderId="44" xfId="0" applyNumberFormat="1" applyFont="1" applyFill="1" applyBorder="1" applyAlignment="1">
      <alignment horizontal="center" vertical="top" wrapText="1"/>
    </xf>
    <xf numFmtId="0" fontId="31" fillId="5" borderId="19" xfId="0" applyFont="1" applyFill="1" applyBorder="1" applyAlignment="1">
      <alignment horizontal="center" vertical="top" wrapText="1"/>
    </xf>
    <xf numFmtId="0" fontId="26" fillId="12" borderId="21" xfId="0" applyFont="1" applyFill="1" applyBorder="1" applyAlignment="1">
      <alignment horizontal="center" vertical="top"/>
    </xf>
    <xf numFmtId="165" fontId="26" fillId="12" borderId="21" xfId="0" applyNumberFormat="1" applyFont="1" applyFill="1" applyBorder="1" applyAlignment="1">
      <alignment horizontal="center" vertical="top"/>
    </xf>
    <xf numFmtId="0" fontId="14" fillId="5" borderId="14" xfId="0" applyFont="1" applyFill="1" applyBorder="1" applyAlignment="1">
      <alignment horizontal="center" vertical="top" wrapText="1"/>
    </xf>
    <xf numFmtId="165" fontId="14" fillId="0" borderId="2" xfId="0" applyNumberFormat="1" applyFont="1" applyBorder="1" applyAlignment="1">
      <alignment horizontal="center" vertical="top"/>
    </xf>
    <xf numFmtId="165" fontId="14" fillId="0" borderId="30" xfId="0" applyNumberFormat="1" applyFont="1" applyBorder="1" applyAlignment="1">
      <alignment horizontal="center" vertical="top"/>
    </xf>
    <xf numFmtId="165" fontId="14" fillId="10" borderId="59" xfId="0" applyNumberFormat="1" applyFont="1" applyFill="1" applyBorder="1" applyAlignment="1">
      <alignment horizontal="center" vertical="top"/>
    </xf>
    <xf numFmtId="0" fontId="14" fillId="0" borderId="71" xfId="0" applyFont="1" applyBorder="1" applyAlignment="1">
      <alignment horizontal="justify" vertical="center"/>
    </xf>
    <xf numFmtId="165" fontId="15" fillId="11" borderId="4" xfId="0" applyNumberFormat="1" applyFont="1" applyFill="1" applyBorder="1" applyAlignment="1">
      <alignment horizontal="center" vertical="top"/>
    </xf>
    <xf numFmtId="165" fontId="15" fillId="7" borderId="28" xfId="0" applyNumberFormat="1" applyFont="1" applyFill="1" applyBorder="1" applyAlignment="1">
      <alignment horizontal="center" vertical="top"/>
    </xf>
    <xf numFmtId="0" fontId="14" fillId="0" borderId="69" xfId="0" applyFont="1" applyBorder="1" applyAlignment="1">
      <alignment horizontal="justify"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Font="1" applyFill="1" applyBorder="1" applyAlignment="1">
      <alignment horizontal="center" vertical="center" wrapText="1"/>
    </xf>
    <xf numFmtId="49" fontId="26" fillId="2" borderId="36"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31" fillId="0" borderId="0" xfId="0" applyFont="1"/>
    <xf numFmtId="2" fontId="32" fillId="9" borderId="12" xfId="0" applyNumberFormat="1" applyFont="1" applyFill="1" applyBorder="1" applyAlignment="1">
      <alignment vertical="top" wrapText="1"/>
    </xf>
    <xf numFmtId="2" fontId="32" fillId="9" borderId="28" xfId="0" applyNumberFormat="1" applyFont="1" applyFill="1" applyBorder="1" applyAlignment="1">
      <alignment vertical="top" wrapText="1"/>
    </xf>
    <xf numFmtId="2" fontId="31" fillId="0" borderId="2" xfId="0" applyNumberFormat="1" applyFont="1" applyBorder="1" applyAlignment="1">
      <alignment vertical="top" wrapText="1"/>
    </xf>
    <xf numFmtId="0" fontId="29" fillId="0" borderId="0" xfId="0" applyFont="1" applyAlignment="1">
      <alignment vertical="top"/>
    </xf>
    <xf numFmtId="2" fontId="32" fillId="4" borderId="28" xfId="0" applyNumberFormat="1" applyFont="1" applyFill="1" applyBorder="1" applyAlignment="1">
      <alignment vertical="top" wrapText="1"/>
    </xf>
    <xf numFmtId="0" fontId="35" fillId="0" borderId="0" xfId="0" applyFont="1" applyAlignment="1">
      <alignment vertical="top"/>
    </xf>
    <xf numFmtId="2" fontId="31" fillId="0" borderId="3" xfId="0" applyNumberFormat="1" applyFont="1" applyBorder="1" applyAlignment="1">
      <alignment horizontal="center" vertical="top" wrapText="1"/>
    </xf>
    <xf numFmtId="2" fontId="31" fillId="0" borderId="47" xfId="0" applyNumberFormat="1" applyFont="1" applyBorder="1" applyAlignment="1">
      <alignment horizontal="center" vertical="top" wrapText="1"/>
    </xf>
    <xf numFmtId="0" fontId="9" fillId="0" borderId="0" xfId="0" applyFont="1" applyAlignment="1">
      <alignment horizontal="right" vertical="top" wrapText="1"/>
    </xf>
    <xf numFmtId="0" fontId="26" fillId="0" borderId="0" xfId="0" applyFont="1" applyAlignment="1">
      <alignment horizontal="right" vertical="top" wrapText="1"/>
    </xf>
    <xf numFmtId="165" fontId="29" fillId="0" borderId="0" xfId="0" applyNumberFormat="1" applyFont="1" applyAlignment="1">
      <alignment vertical="top"/>
    </xf>
    <xf numFmtId="2" fontId="32"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26" fillId="0" borderId="11" xfId="0" applyFont="1" applyBorder="1" applyAlignment="1">
      <alignment vertical="center" wrapText="1"/>
    </xf>
    <xf numFmtId="0" fontId="26" fillId="0" borderId="15" xfId="0" applyFont="1" applyBorder="1" applyAlignment="1">
      <alignment vertical="center" wrapText="1"/>
    </xf>
    <xf numFmtId="49" fontId="26" fillId="0" borderId="0" xfId="0" applyNumberFormat="1" applyFont="1" applyAlignment="1">
      <alignment vertical="top" wrapText="1"/>
    </xf>
    <xf numFmtId="49" fontId="29" fillId="0" borderId="0" xfId="0" applyNumberFormat="1" applyFont="1" applyAlignment="1">
      <alignment vertical="top"/>
    </xf>
    <xf numFmtId="49" fontId="29" fillId="0" borderId="40" xfId="0" applyNumberFormat="1" applyFont="1" applyBorder="1" applyAlignment="1">
      <alignment vertical="top"/>
    </xf>
    <xf numFmtId="9" fontId="35" fillId="0" borderId="45" xfId="0" applyNumberFormat="1" applyFont="1" applyBorder="1" applyAlignment="1">
      <alignment horizontal="center" vertical="top"/>
    </xf>
    <xf numFmtId="9" fontId="35" fillId="5" borderId="1" xfId="0" applyNumberFormat="1" applyFont="1" applyFill="1" applyBorder="1" applyAlignment="1">
      <alignment horizontal="center" vertical="top"/>
    </xf>
    <xf numFmtId="0" fontId="35" fillId="5" borderId="53" xfId="0" applyFont="1" applyFill="1" applyBorder="1" applyAlignment="1">
      <alignment horizontal="center" vertical="center"/>
    </xf>
    <xf numFmtId="0" fontId="35" fillId="5" borderId="52" xfId="0" applyFont="1" applyFill="1" applyBorder="1" applyAlignment="1">
      <alignment horizontal="left" vertical="top" wrapText="1"/>
    </xf>
    <xf numFmtId="165" fontId="26" fillId="5" borderId="4" xfId="0" applyNumberFormat="1" applyFont="1" applyFill="1" applyBorder="1" applyAlignment="1">
      <alignment horizontal="center" vertical="top"/>
    </xf>
    <xf numFmtId="0" fontId="26" fillId="5" borderId="10" xfId="0" applyFont="1" applyFill="1" applyBorder="1" applyAlignment="1">
      <alignment horizontal="center" vertical="top"/>
    </xf>
    <xf numFmtId="0" fontId="35" fillId="0" borderId="7" xfId="0" applyFont="1" applyBorder="1" applyAlignment="1">
      <alignment horizontal="center" vertical="top"/>
    </xf>
    <xf numFmtId="0" fontId="35" fillId="5" borderId="5" xfId="0" applyFont="1" applyFill="1" applyBorder="1" applyAlignment="1">
      <alignment horizontal="center" vertical="top"/>
    </xf>
    <xf numFmtId="0" fontId="29" fillId="5" borderId="49" xfId="0" applyFont="1" applyFill="1" applyBorder="1" applyAlignment="1">
      <alignment horizontal="center" vertical="top" wrapText="1"/>
    </xf>
    <xf numFmtId="0" fontId="29" fillId="5" borderId="6" xfId="0" applyFont="1" applyFill="1" applyBorder="1" applyAlignment="1">
      <alignment horizontal="left" vertical="top" wrapText="1"/>
    </xf>
    <xf numFmtId="165" fontId="29" fillId="5" borderId="25" xfId="0" applyNumberFormat="1" applyFont="1" applyFill="1" applyBorder="1" applyAlignment="1">
      <alignment horizontal="center" vertical="top"/>
    </xf>
    <xf numFmtId="165" fontId="29" fillId="5" borderId="2" xfId="0" applyNumberFormat="1" applyFont="1" applyFill="1" applyBorder="1" applyAlignment="1">
      <alignment horizontal="center" vertical="top"/>
    </xf>
    <xf numFmtId="0" fontId="29" fillId="5" borderId="2" xfId="0" applyFont="1" applyFill="1" applyBorder="1" applyAlignment="1">
      <alignment horizontal="center" vertical="top"/>
    </xf>
    <xf numFmtId="0" fontId="29" fillId="5" borderId="18" xfId="0" applyFont="1" applyFill="1" applyBorder="1" applyAlignment="1">
      <alignment vertical="top" wrapText="1"/>
    </xf>
    <xf numFmtId="165" fontId="29" fillId="0" borderId="7" xfId="0" applyNumberFormat="1" applyFont="1" applyBorder="1" applyAlignment="1">
      <alignment horizontal="center" vertical="top"/>
    </xf>
    <xf numFmtId="165" fontId="29" fillId="5" borderId="5" xfId="0" applyNumberFormat="1" applyFont="1" applyFill="1" applyBorder="1" applyAlignment="1">
      <alignment horizontal="center" vertical="top"/>
    </xf>
    <xf numFmtId="0" fontId="29" fillId="5" borderId="5" xfId="0" applyFont="1" applyFill="1" applyBorder="1" applyAlignment="1">
      <alignment horizontal="center" vertical="top" wrapText="1"/>
    </xf>
    <xf numFmtId="0" fontId="29" fillId="5" borderId="6" xfId="0" applyFont="1" applyFill="1" applyBorder="1" applyAlignment="1">
      <alignment vertical="top" wrapText="1"/>
    </xf>
    <xf numFmtId="0" fontId="29" fillId="0" borderId="7" xfId="0" applyFont="1" applyBorder="1" applyAlignment="1">
      <alignment horizontal="center" vertical="top"/>
    </xf>
    <xf numFmtId="9" fontId="29" fillId="5" borderId="1" xfId="0" applyNumberFormat="1" applyFont="1" applyFill="1" applyBorder="1" applyAlignment="1">
      <alignment horizontal="center" vertical="top"/>
    </xf>
    <xf numFmtId="0" fontId="26" fillId="5" borderId="21" xfId="0" applyFont="1" applyFill="1" applyBorder="1" applyAlignment="1">
      <alignment vertical="top" wrapText="1"/>
    </xf>
    <xf numFmtId="0" fontId="44" fillId="0" borderId="0" xfId="0" applyFont="1"/>
    <xf numFmtId="0" fontId="26" fillId="13" borderId="12" xfId="0" applyFont="1" applyFill="1" applyBorder="1" applyAlignment="1">
      <alignment vertical="top" wrapText="1"/>
    </xf>
    <xf numFmtId="49" fontId="26" fillId="7" borderId="15" xfId="0" applyNumberFormat="1" applyFont="1" applyFill="1" applyBorder="1" applyAlignment="1">
      <alignment horizontal="center" vertical="top"/>
    </xf>
    <xf numFmtId="49"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wrapText="1"/>
    </xf>
    <xf numFmtId="0" fontId="29" fillId="0" borderId="6" xfId="0" applyFont="1" applyBorder="1" applyAlignment="1">
      <alignment horizontal="left" vertical="top" wrapText="1"/>
    </xf>
    <xf numFmtId="49" fontId="29" fillId="0" borderId="57" xfId="0" applyNumberFormat="1" applyFont="1" applyBorder="1" applyAlignment="1">
      <alignment horizontal="center" vertical="top"/>
    </xf>
    <xf numFmtId="49" fontId="29" fillId="5" borderId="56" xfId="0" applyNumberFormat="1" applyFont="1" applyFill="1" applyBorder="1" applyAlignment="1">
      <alignment horizontal="center" vertical="top"/>
    </xf>
    <xf numFmtId="0" fontId="29" fillId="5" borderId="56" xfId="0" applyFont="1" applyFill="1" applyBorder="1" applyAlignment="1">
      <alignment horizontal="center" vertical="top" wrapText="1"/>
    </xf>
    <xf numFmtId="0" fontId="29" fillId="0" borderId="57" xfId="0" applyFont="1" applyBorder="1" applyAlignment="1">
      <alignment horizontal="center" vertical="top"/>
    </xf>
    <xf numFmtId="0" fontId="29" fillId="5" borderId="56" xfId="0" applyFont="1" applyFill="1" applyBorder="1" applyAlignment="1">
      <alignment horizontal="center" vertical="top"/>
    </xf>
    <xf numFmtId="0" fontId="29" fillId="5" borderId="51" xfId="0" applyFont="1" applyFill="1" applyBorder="1" applyAlignment="1">
      <alignment horizontal="center" vertical="center"/>
    </xf>
    <xf numFmtId="49" fontId="29" fillId="5" borderId="17" xfId="0" applyNumberFormat="1" applyFont="1" applyFill="1" applyBorder="1" applyAlignment="1">
      <alignment horizontal="center" vertical="top"/>
    </xf>
    <xf numFmtId="165" fontId="29" fillId="10" borderId="58" xfId="0" applyNumberFormat="1" applyFont="1" applyFill="1" applyBorder="1" applyAlignment="1">
      <alignment horizontal="left" vertical="center" wrapText="1"/>
    </xf>
    <xf numFmtId="165" fontId="29" fillId="5" borderId="26" xfId="0" applyNumberFormat="1" applyFont="1" applyFill="1" applyBorder="1" applyAlignment="1">
      <alignment horizontal="center" vertical="top"/>
    </xf>
    <xf numFmtId="165" fontId="29" fillId="5" borderId="9" xfId="0" applyNumberFormat="1" applyFont="1" applyFill="1" applyBorder="1" applyAlignment="1">
      <alignment horizontal="center" vertical="top"/>
    </xf>
    <xf numFmtId="0" fontId="29" fillId="0" borderId="34" xfId="0" applyFont="1" applyBorder="1" applyAlignment="1">
      <alignment horizontal="center" vertical="top"/>
    </xf>
    <xf numFmtId="0" fontId="29" fillId="5" borderId="35" xfId="0" applyFont="1" applyFill="1" applyBorder="1" applyAlignment="1">
      <alignment horizontal="center" vertical="center"/>
    </xf>
    <xf numFmtId="165" fontId="29" fillId="5" borderId="41" xfId="0" applyNumberFormat="1" applyFont="1" applyFill="1" applyBorder="1" applyAlignment="1">
      <alignment horizontal="center" vertical="top"/>
    </xf>
    <xf numFmtId="165" fontId="29" fillId="5" borderId="30" xfId="0" applyNumberFormat="1" applyFont="1" applyFill="1" applyBorder="1" applyAlignment="1">
      <alignment horizontal="center" vertical="top"/>
    </xf>
    <xf numFmtId="0" fontId="29" fillId="5" borderId="30" xfId="0" applyFont="1" applyFill="1" applyBorder="1" applyAlignment="1">
      <alignment horizontal="center" vertical="top"/>
    </xf>
    <xf numFmtId="165" fontId="29" fillId="10" borderId="31" xfId="0" applyNumberFormat="1" applyFont="1" applyFill="1" applyBorder="1" applyAlignment="1">
      <alignment horizontal="left" vertical="center" wrapText="1"/>
    </xf>
    <xf numFmtId="0" fontId="29" fillId="5" borderId="36" xfId="0" applyFont="1" applyFill="1" applyBorder="1" applyAlignment="1">
      <alignment horizontal="left" vertical="top" wrapText="1"/>
    </xf>
    <xf numFmtId="165" fontId="29" fillId="0" borderId="33" xfId="0" applyNumberFormat="1" applyFont="1" applyBorder="1" applyAlignment="1">
      <alignment horizontal="left" vertical="center" wrapText="1"/>
    </xf>
    <xf numFmtId="0" fontId="29" fillId="5" borderId="33" xfId="0" applyFont="1" applyFill="1" applyBorder="1" applyAlignment="1">
      <alignment horizontal="center" vertical="top"/>
    </xf>
    <xf numFmtId="0" fontId="29" fillId="0" borderId="14" xfId="0" applyFont="1" applyBorder="1" applyAlignment="1">
      <alignment horizontal="left" vertical="top"/>
    </xf>
    <xf numFmtId="0" fontId="29" fillId="0" borderId="51" xfId="0" applyFont="1" applyBorder="1" applyAlignment="1">
      <alignment horizontal="left" vertical="top"/>
    </xf>
    <xf numFmtId="0" fontId="29" fillId="0" borderId="51" xfId="0" applyFont="1" applyBorder="1" applyAlignment="1">
      <alignment vertical="center" wrapText="1"/>
    </xf>
    <xf numFmtId="0" fontId="26" fillId="5" borderId="22" xfId="0" applyFont="1" applyFill="1" applyBorder="1" applyAlignment="1">
      <alignment horizontal="left" vertical="top"/>
    </xf>
    <xf numFmtId="49" fontId="26" fillId="7" borderId="28" xfId="0" applyNumberFormat="1" applyFont="1" applyFill="1" applyBorder="1" applyAlignment="1">
      <alignment horizontal="center" vertical="top"/>
    </xf>
    <xf numFmtId="0" fontId="26" fillId="5" borderId="12" xfId="0" applyFont="1" applyFill="1" applyBorder="1" applyAlignment="1">
      <alignment vertical="top" wrapText="1"/>
    </xf>
    <xf numFmtId="0" fontId="44" fillId="0" borderId="0" xfId="0" applyFont="1" applyAlignment="1">
      <alignment horizontal="center" vertical="center"/>
    </xf>
    <xf numFmtId="0" fontId="14" fillId="0" borderId="54" xfId="0" applyFont="1" applyBorder="1" applyAlignment="1">
      <alignment horizontal="left" vertical="top"/>
    </xf>
    <xf numFmtId="0" fontId="14" fillId="0" borderId="50" xfId="0" applyFont="1" applyBorder="1" applyAlignment="1">
      <alignment horizontal="left" vertical="top"/>
    </xf>
    <xf numFmtId="0" fontId="14" fillId="0" borderId="50" xfId="0" applyFont="1" applyBorder="1" applyAlignment="1">
      <alignment horizontal="center" vertical="center" wrapText="1"/>
    </xf>
    <xf numFmtId="0" fontId="29" fillId="0" borderId="50" xfId="0" applyFont="1" applyBorder="1" applyAlignment="1">
      <alignment vertical="center" wrapText="1"/>
    </xf>
    <xf numFmtId="49" fontId="26"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27" fillId="2" borderId="40" xfId="0" applyFont="1" applyFill="1" applyBorder="1" applyAlignment="1">
      <alignment horizontal="left" vertical="top"/>
    </xf>
    <xf numFmtId="0" fontId="28" fillId="2" borderId="40" xfId="0" applyFont="1" applyFill="1" applyBorder="1" applyAlignment="1">
      <alignment horizontal="left" vertical="top"/>
    </xf>
    <xf numFmtId="0" fontId="27" fillId="8" borderId="40" xfId="0" applyFont="1" applyFill="1" applyBorder="1" applyAlignment="1">
      <alignment horizontal="left" vertical="top"/>
    </xf>
    <xf numFmtId="0" fontId="27" fillId="8" borderId="0" xfId="0" applyFont="1" applyFill="1" applyAlignment="1">
      <alignment vertical="top"/>
    </xf>
    <xf numFmtId="0" fontId="12" fillId="0" borderId="0" xfId="0" applyFont="1" applyAlignment="1">
      <alignment vertical="top" wrapText="1"/>
    </xf>
    <xf numFmtId="2" fontId="26" fillId="4" borderId="28" xfId="0" applyNumberFormat="1" applyFont="1" applyFill="1" applyBorder="1" applyAlignment="1">
      <alignment vertical="top" wrapText="1"/>
    </xf>
    <xf numFmtId="2" fontId="29" fillId="0" borderId="30" xfId="0" applyNumberFormat="1" applyFont="1" applyBorder="1" applyAlignment="1">
      <alignment horizontal="center" vertical="top" wrapText="1"/>
    </xf>
    <xf numFmtId="2" fontId="29" fillId="0" borderId="38" xfId="0" applyNumberFormat="1" applyFont="1" applyBorder="1" applyAlignment="1">
      <alignment horizontal="center" vertical="top" wrapText="1"/>
    </xf>
    <xf numFmtId="2" fontId="29" fillId="0" borderId="2" xfId="0" applyNumberFormat="1" applyFont="1" applyBorder="1" applyAlignment="1">
      <alignment horizontal="center" vertical="top" wrapText="1"/>
    </xf>
    <xf numFmtId="0" fontId="29" fillId="0" borderId="14" xfId="0" applyFont="1" applyBorder="1" applyAlignment="1">
      <alignment horizontal="center" vertical="top"/>
    </xf>
    <xf numFmtId="0" fontId="29" fillId="0" borderId="51" xfId="0" applyFont="1" applyBorder="1" applyAlignment="1">
      <alignment horizontal="center" vertical="top"/>
    </xf>
    <xf numFmtId="0" fontId="13" fillId="8" borderId="0" xfId="0" applyFont="1" applyFill="1"/>
    <xf numFmtId="165" fontId="0" fillId="0" borderId="0" xfId="0" applyNumberFormat="1"/>
    <xf numFmtId="2" fontId="8" fillId="0" borderId="0" xfId="0" applyNumberFormat="1" applyFont="1" applyAlignment="1">
      <alignment horizontal="left" vertical="top" wrapText="1"/>
    </xf>
    <xf numFmtId="49" fontId="29" fillId="5" borderId="22" xfId="0" applyNumberFormat="1" applyFont="1" applyFill="1" applyBorder="1" applyAlignment="1">
      <alignment horizontal="center" vertical="top"/>
    </xf>
    <xf numFmtId="165" fontId="26" fillId="5" borderId="21" xfId="0" applyNumberFormat="1" applyFont="1" applyFill="1" applyBorder="1" applyAlignment="1">
      <alignment horizontal="center" vertical="top"/>
    </xf>
    <xf numFmtId="165" fontId="29" fillId="10" borderId="22" xfId="0" applyNumberFormat="1" applyFont="1" applyFill="1" applyBorder="1" applyAlignment="1">
      <alignment horizontal="left" vertical="center" wrapText="1"/>
    </xf>
    <xf numFmtId="49" fontId="29" fillId="0" borderId="24" xfId="0" applyNumberFormat="1" applyFont="1" applyBorder="1" applyAlignment="1">
      <alignment horizontal="center" vertical="top"/>
    </xf>
    <xf numFmtId="49" fontId="26" fillId="5" borderId="48" xfId="0" applyNumberFormat="1" applyFont="1" applyFill="1" applyBorder="1" applyAlignment="1">
      <alignment vertical="top" wrapText="1"/>
    </xf>
    <xf numFmtId="0" fontId="40" fillId="0" borderId="0" xfId="0" applyFont="1"/>
    <xf numFmtId="0" fontId="31" fillId="5" borderId="13" xfId="0" applyFont="1" applyFill="1" applyBorder="1" applyAlignment="1">
      <alignment vertical="top" wrapText="1"/>
    </xf>
    <xf numFmtId="0" fontId="31" fillId="5" borderId="44" xfId="0" applyFont="1" applyFill="1" applyBorder="1" applyAlignment="1">
      <alignment horizontal="center" vertical="top" wrapText="1"/>
    </xf>
    <xf numFmtId="0" fontId="26" fillId="5" borderId="47" xfId="0" applyFont="1" applyFill="1" applyBorder="1" applyAlignment="1">
      <alignment horizontal="center" vertical="top"/>
    </xf>
    <xf numFmtId="165" fontId="26" fillId="5" borderId="3" xfId="0" applyNumberFormat="1" applyFont="1" applyFill="1" applyBorder="1" applyAlignment="1">
      <alignment horizontal="center" vertical="top"/>
    </xf>
    <xf numFmtId="165" fontId="29" fillId="10" borderId="67" xfId="0" applyNumberFormat="1" applyFont="1" applyFill="1" applyBorder="1" applyAlignment="1">
      <alignment horizontal="left" vertical="center" wrapText="1"/>
    </xf>
    <xf numFmtId="49" fontId="29" fillId="0" borderId="25" xfId="0" applyNumberFormat="1" applyFont="1" applyBorder="1" applyAlignment="1">
      <alignment horizontal="center" vertical="top"/>
    </xf>
    <xf numFmtId="0" fontId="11" fillId="0" borderId="0" xfId="0" applyFont="1" applyAlignment="1">
      <alignment horizontal="right"/>
    </xf>
    <xf numFmtId="0" fontId="11" fillId="0" borderId="0" xfId="0" applyFont="1" applyAlignment="1">
      <alignment horizontal="center"/>
    </xf>
    <xf numFmtId="0" fontId="11" fillId="0" borderId="0" xfId="0" applyFont="1" applyAlignment="1">
      <alignment horizontal="right" vertical="top"/>
    </xf>
    <xf numFmtId="0" fontId="0" fillId="0" borderId="0" xfId="0" applyAlignment="1">
      <alignment vertical="top"/>
    </xf>
    <xf numFmtId="0" fontId="44" fillId="0" borderId="0" xfId="0" applyFont="1" applyAlignment="1">
      <alignment vertical="top"/>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49"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49" fillId="7" borderId="11" xfId="0" applyFont="1" applyFill="1" applyBorder="1" applyAlignment="1">
      <alignment vertical="top" wrapText="1"/>
    </xf>
    <xf numFmtId="49" fontId="13" fillId="2" borderId="39" xfId="0" applyNumberFormat="1" applyFont="1" applyFill="1" applyBorder="1" applyAlignment="1">
      <alignment horizontal="center" vertical="top"/>
    </xf>
    <xf numFmtId="0" fontId="49" fillId="0" borderId="40" xfId="0" applyFont="1" applyBorder="1" applyAlignment="1">
      <alignment vertical="top"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165" fontId="12" fillId="10" borderId="5" xfId="0" applyNumberFormat="1" applyFont="1" applyFill="1" applyBorder="1" applyAlignment="1">
      <alignment horizontal="center"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0" fontId="49"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0" fontId="51" fillId="5" borderId="30" xfId="0" applyFont="1" applyFill="1" applyBorder="1" applyAlignment="1">
      <alignment horizontal="center" vertical="top"/>
    </xf>
    <xf numFmtId="165" fontId="51" fillId="5" borderId="3" xfId="0" applyNumberFormat="1" applyFont="1" applyFill="1" applyBorder="1" applyAlignment="1">
      <alignment horizontal="center" vertical="top"/>
    </xf>
    <xf numFmtId="165" fontId="51" fillId="5" borderId="47" xfId="0" applyNumberFormat="1" applyFont="1" applyFill="1" applyBorder="1" applyAlignment="1">
      <alignment horizontal="center" vertical="top"/>
    </xf>
    <xf numFmtId="0" fontId="51" fillId="5" borderId="55" xfId="0" applyFont="1" applyFill="1" applyBorder="1" applyAlignment="1">
      <alignment vertical="top" wrapText="1"/>
    </xf>
    <xf numFmtId="165" fontId="51" fillId="5" borderId="50" xfId="0" applyNumberFormat="1" applyFont="1" applyFill="1" applyBorder="1" applyAlignment="1">
      <alignment horizontal="center" vertical="top" wrapText="1"/>
    </xf>
    <xf numFmtId="0" fontId="51" fillId="5" borderId="37" xfId="0" applyFont="1" applyFill="1" applyBorder="1" applyAlignment="1">
      <alignment vertical="top" wrapText="1"/>
    </xf>
    <xf numFmtId="165" fontId="51" fillId="5" borderId="35" xfId="0" applyNumberFormat="1" applyFont="1" applyFill="1" applyBorder="1" applyAlignment="1">
      <alignment horizontal="center" vertical="top" wrapText="1"/>
    </xf>
    <xf numFmtId="0" fontId="51" fillId="5" borderId="30" xfId="0" applyFont="1" applyFill="1" applyBorder="1" applyAlignment="1">
      <alignment vertical="center" wrapText="1"/>
    </xf>
    <xf numFmtId="0" fontId="51" fillId="5" borderId="3" xfId="0" applyFont="1" applyFill="1" applyBorder="1" applyAlignment="1">
      <alignment horizontal="center" vertical="top"/>
    </xf>
    <xf numFmtId="0" fontId="49" fillId="7" borderId="15" xfId="0" applyFont="1" applyFill="1" applyBorder="1" applyAlignment="1">
      <alignment horizontal="center" vertical="top" wrapText="1"/>
    </xf>
    <xf numFmtId="0" fontId="49"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54" fillId="7" borderId="40" xfId="0" applyFont="1" applyFill="1" applyBorder="1" applyAlignment="1">
      <alignment vertical="top" wrapText="1"/>
    </xf>
    <xf numFmtId="0" fontId="54" fillId="7" borderId="43" xfId="0" applyFont="1" applyFill="1" applyBorder="1" applyAlignment="1">
      <alignment vertical="top" wrapText="1"/>
    </xf>
    <xf numFmtId="49" fontId="13" fillId="0" borderId="11" xfId="0" applyNumberFormat="1" applyFont="1" applyBorder="1" applyAlignment="1">
      <alignment vertical="top" wrapText="1"/>
    </xf>
    <xf numFmtId="0" fontId="54" fillId="0" borderId="11" xfId="0" applyFont="1" applyBorder="1" applyAlignment="1">
      <alignment vertical="top" wrapText="1"/>
    </xf>
    <xf numFmtId="0" fontId="12" fillId="0" borderId="65" xfId="0" applyFont="1" applyBorder="1" applyAlignment="1">
      <alignment horizontal="justify" vertical="center"/>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0" fontId="12" fillId="0" borderId="35"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5" borderId="62" xfId="36" applyFont="1" applyFill="1" applyBorder="1" applyAlignment="1">
      <alignment vertical="top" wrapText="1"/>
    </xf>
    <xf numFmtId="0" fontId="29" fillId="5" borderId="17" xfId="36" applyFont="1" applyFill="1" applyBorder="1" applyAlignment="1">
      <alignment horizontal="center" vertical="top" wrapText="1"/>
    </xf>
    <xf numFmtId="165" fontId="12" fillId="0" borderId="4" xfId="0" applyNumberFormat="1" applyFont="1" applyBorder="1" applyAlignment="1">
      <alignment horizontal="center" vertical="top"/>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center" vertical="center"/>
    </xf>
    <xf numFmtId="49" fontId="13" fillId="5" borderId="16" xfId="0" applyNumberFormat="1" applyFont="1" applyFill="1" applyBorder="1" applyAlignment="1">
      <alignment horizontal="center" vertical="top"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2" fontId="12" fillId="0" borderId="30" xfId="0" applyNumberFormat="1" applyFont="1" applyBorder="1" applyAlignment="1">
      <alignment horizontal="center" vertical="top"/>
    </xf>
    <xf numFmtId="0" fontId="49"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54" fillId="5" borderId="65" xfId="0" applyFont="1" applyFill="1" applyBorder="1" applyAlignment="1">
      <alignment vertical="top" wrapText="1"/>
    </xf>
    <xf numFmtId="0" fontId="49"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0" fontId="12" fillId="0" borderId="49"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0" fontId="12" fillId="0" borderId="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3" fillId="7" borderId="15" xfId="0" applyFont="1" applyFill="1" applyBorder="1" applyAlignment="1">
      <alignment vertical="top"/>
    </xf>
    <xf numFmtId="165" fontId="12" fillId="10" borderId="65" xfId="0" applyNumberFormat="1" applyFont="1" applyFill="1" applyBorder="1" applyAlignment="1">
      <alignment horizontal="center" vertical="center" wrapText="1"/>
    </xf>
    <xf numFmtId="165" fontId="54" fillId="7" borderId="11" xfId="0" applyNumberFormat="1" applyFont="1" applyFill="1" applyBorder="1" applyAlignment="1">
      <alignment horizontal="left" vertical="top" wrapText="1"/>
    </xf>
    <xf numFmtId="165" fontId="54" fillId="7" borderId="28" xfId="0" applyNumberFormat="1" applyFont="1" applyFill="1" applyBorder="1" applyAlignment="1">
      <alignment horizontal="left" vertical="top" wrapText="1"/>
    </xf>
    <xf numFmtId="165" fontId="54" fillId="7" borderId="28" xfId="0" applyNumberFormat="1" applyFont="1" applyFill="1" applyBorder="1" applyAlignment="1">
      <alignment horizontal="center" vertical="top" wrapText="1"/>
    </xf>
    <xf numFmtId="0" fontId="54" fillId="7" borderId="11" xfId="0" applyFont="1" applyFill="1" applyBorder="1" applyAlignment="1">
      <alignment horizontal="left" vertical="top" wrapText="1"/>
    </xf>
    <xf numFmtId="0" fontId="54"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2" fillId="0" borderId="56" xfId="0" applyFont="1" applyBorder="1" applyAlignment="1">
      <alignment horizontal="center" vertical="center"/>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5" borderId="65" xfId="0" applyFont="1" applyFill="1" applyBorder="1" applyAlignment="1">
      <alignment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13" fillId="14" borderId="10" xfId="0" applyFont="1" applyFill="1" applyBorder="1" applyAlignment="1">
      <alignment horizontal="center" vertical="top"/>
    </xf>
    <xf numFmtId="165" fontId="13" fillId="14" borderId="4" xfId="0" applyNumberFormat="1" applyFont="1" applyFill="1" applyBorder="1" applyAlignment="1">
      <alignment horizontal="center" vertical="top"/>
    </xf>
    <xf numFmtId="0" fontId="56" fillId="0" borderId="52" xfId="0" applyFont="1" applyBorder="1" applyAlignment="1">
      <alignment horizontal="left" vertical="top"/>
    </xf>
    <xf numFmtId="9" fontId="56" fillId="0" borderId="1" xfId="0" applyNumberFormat="1" applyFont="1" applyBorder="1" applyAlignment="1">
      <alignment horizontal="center" vertical="top"/>
    </xf>
    <xf numFmtId="9" fontId="56"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49"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5"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14" borderId="4" xfId="0" applyNumberFormat="1" applyFont="1" applyFill="1" applyBorder="1" applyAlignment="1">
      <alignment horizontal="center" vertical="top"/>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49" fillId="5" borderId="16" xfId="0" applyFont="1" applyFill="1" applyBorder="1" applyAlignment="1">
      <alignment horizontal="center" vertical="top" wrapText="1"/>
    </xf>
    <xf numFmtId="0" fontId="12" fillId="0" borderId="5" xfId="0" applyFont="1" applyBorder="1" applyAlignment="1">
      <alignment horizontal="center" vertical="top"/>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left" vertical="top"/>
    </xf>
    <xf numFmtId="0" fontId="49" fillId="5" borderId="20" xfId="0" applyFont="1" applyFill="1" applyBorder="1" applyAlignment="1">
      <alignment vertical="top" wrapText="1"/>
    </xf>
    <xf numFmtId="0" fontId="12" fillId="0" borderId="6" xfId="0" applyFont="1" applyBorder="1" applyAlignment="1">
      <alignment horizontal="left" vertical="top"/>
    </xf>
    <xf numFmtId="165" fontId="12" fillId="10" borderId="52" xfId="0" applyNumberFormat="1" applyFont="1" applyFill="1" applyBorder="1" applyAlignment="1">
      <alignment vertical="top" wrapText="1"/>
    </xf>
    <xf numFmtId="0" fontId="12" fillId="0" borderId="46" xfId="0" applyFont="1" applyBorder="1" applyAlignment="1">
      <alignment vertical="top" wrapText="1"/>
    </xf>
    <xf numFmtId="0" fontId="12" fillId="0" borderId="69" xfId="0" applyFont="1" applyBorder="1" applyAlignment="1">
      <alignment vertical="top" wrapText="1"/>
    </xf>
    <xf numFmtId="0" fontId="12" fillId="0" borderId="65" xfId="0" applyFont="1" applyBorder="1" applyAlignment="1">
      <alignment horizontal="center" vertical="center" wrapText="1"/>
    </xf>
    <xf numFmtId="165" fontId="12" fillId="10" borderId="69" xfId="0" applyNumberFormat="1" applyFont="1" applyFill="1" applyBorder="1" applyAlignment="1">
      <alignment vertical="top" wrapText="1"/>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0" fontId="12" fillId="5" borderId="9" xfId="0" applyFont="1" applyFill="1" applyBorder="1" applyAlignment="1">
      <alignment vertical="top" wrapText="1"/>
    </xf>
    <xf numFmtId="0" fontId="12" fillId="5" borderId="29" xfId="0" applyFont="1" applyFill="1" applyBorder="1" applyAlignment="1">
      <alignment vertical="top" wrapText="1"/>
    </xf>
    <xf numFmtId="165" fontId="12" fillId="10" borderId="69" xfId="0" applyNumberFormat="1" applyFont="1" applyFill="1" applyBorder="1" applyAlignment="1">
      <alignment horizontal="left"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0" fontId="51" fillId="5" borderId="28" xfId="0" applyFont="1" applyFill="1" applyBorder="1" applyAlignment="1">
      <alignment vertical="top"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0" fontId="49"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14" borderId="22" xfId="0" applyFont="1" applyFill="1" applyBorder="1" applyAlignment="1">
      <alignment horizontal="center" vertical="top"/>
    </xf>
    <xf numFmtId="165" fontId="13" fillId="14" borderId="21" xfId="0" applyNumberFormat="1" applyFont="1" applyFill="1" applyBorder="1" applyAlignment="1">
      <alignment horizontal="center" vertical="top"/>
    </xf>
    <xf numFmtId="165" fontId="13" fillId="14"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51" fillId="0" borderId="2" xfId="0" applyFont="1" applyBorder="1" applyAlignment="1">
      <alignment horizontal="left" vertical="center" wrapText="1"/>
    </xf>
    <xf numFmtId="165" fontId="51" fillId="0" borderId="49" xfId="0" applyNumberFormat="1" applyFont="1" applyBorder="1" applyAlignment="1">
      <alignment horizontal="center" vertical="center" wrapText="1"/>
    </xf>
    <xf numFmtId="0" fontId="51" fillId="0" borderId="4" xfId="0" applyFont="1" applyBorder="1" applyAlignment="1">
      <alignment horizontal="left" vertical="center" wrapText="1"/>
    </xf>
    <xf numFmtId="165" fontId="51" fillId="0" borderId="53" xfId="0" applyNumberFormat="1" applyFont="1" applyBorder="1" applyAlignment="1">
      <alignment horizontal="center" vertical="center" wrapText="1"/>
    </xf>
    <xf numFmtId="49" fontId="51" fillId="0" borderId="28" xfId="0" applyNumberFormat="1" applyFont="1" applyBorder="1" applyAlignment="1">
      <alignment horizontal="center" vertical="top"/>
    </xf>
    <xf numFmtId="0" fontId="51" fillId="0" borderId="28" xfId="0" applyFont="1" applyBorder="1" applyAlignment="1">
      <alignment horizontal="center" vertical="center"/>
    </xf>
    <xf numFmtId="165" fontId="51" fillId="0" borderId="28" xfId="0" applyNumberFormat="1" applyFont="1" applyBorder="1" applyAlignment="1">
      <alignment horizontal="center" vertical="top"/>
    </xf>
    <xf numFmtId="165" fontId="51" fillId="0" borderId="11" xfId="0" applyNumberFormat="1" applyFont="1" applyBorder="1" applyAlignment="1">
      <alignment horizontal="center" vertical="top"/>
    </xf>
    <xf numFmtId="0" fontId="51" fillId="0" borderId="28" xfId="0" applyFont="1" applyBorder="1" applyAlignment="1">
      <alignment horizontal="left" vertical="center" wrapText="1"/>
    </xf>
    <xf numFmtId="165" fontId="51" fillId="0" borderId="74" xfId="0" applyNumberFormat="1" applyFont="1" applyBorder="1" applyAlignment="1">
      <alignment horizontal="center" vertical="center" wrapText="1"/>
    </xf>
    <xf numFmtId="0" fontId="51" fillId="5" borderId="9" xfId="0" applyFont="1" applyFill="1" applyBorder="1" applyAlignment="1">
      <alignment horizontal="left" vertical="top" wrapText="1"/>
    </xf>
    <xf numFmtId="0" fontId="51" fillId="0" borderId="9" xfId="0" applyFont="1" applyBorder="1" applyAlignment="1">
      <alignment horizontal="center" vertical="center"/>
    </xf>
    <xf numFmtId="165" fontId="51" fillId="0" borderId="59" xfId="0" applyNumberFormat="1" applyFont="1" applyBorder="1" applyAlignment="1">
      <alignment horizontal="center" vertical="top"/>
    </xf>
    <xf numFmtId="165" fontId="51" fillId="0" borderId="70" xfId="0" applyNumberFormat="1" applyFont="1" applyBorder="1" applyAlignment="1">
      <alignment horizontal="center" vertical="top"/>
    </xf>
    <xf numFmtId="165" fontId="51" fillId="0" borderId="62" xfId="0" applyNumberFormat="1" applyFont="1" applyBorder="1" applyAlignment="1">
      <alignment horizontal="center" vertical="center" wrapText="1"/>
    </xf>
    <xf numFmtId="0" fontId="51" fillId="0" borderId="28" xfId="0" applyFont="1" applyBorder="1" applyAlignment="1">
      <alignment vertical="top" wrapText="1"/>
    </xf>
    <xf numFmtId="49" fontId="13" fillId="2" borderId="28" xfId="0" applyNumberFormat="1"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56" fillId="0" borderId="15" xfId="7" applyNumberFormat="1" applyFont="1" applyBorder="1" applyAlignment="1">
      <alignment vertical="top"/>
    </xf>
    <xf numFmtId="0" fontId="12" fillId="5" borderId="50" xfId="0" applyFont="1" applyFill="1" applyBorder="1" applyAlignment="1">
      <alignment vertical="center" wrapText="1"/>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49" fontId="51" fillId="0" borderId="26" xfId="0" applyNumberFormat="1" applyFont="1" applyBorder="1" applyAlignment="1">
      <alignment vertical="top"/>
    </xf>
    <xf numFmtId="49" fontId="51" fillId="0" borderId="9" xfId="0" applyNumberFormat="1" applyFont="1" applyBorder="1" applyAlignment="1">
      <alignment vertical="top"/>
    </xf>
    <xf numFmtId="0" fontId="20" fillId="5" borderId="2" xfId="0" applyFont="1" applyFill="1" applyBorder="1" applyAlignment="1">
      <alignment horizontal="center" vertical="top"/>
    </xf>
    <xf numFmtId="0" fontId="51" fillId="5" borderId="59" xfId="0" applyFont="1" applyFill="1" applyBorder="1" applyAlignment="1">
      <alignment horizontal="center" vertical="top"/>
    </xf>
    <xf numFmtId="165" fontId="51" fillId="5" borderId="41" xfId="0" applyNumberFormat="1" applyFont="1" applyFill="1" applyBorder="1" applyAlignment="1">
      <alignment horizontal="center" vertical="top"/>
    </xf>
    <xf numFmtId="165" fontId="51" fillId="5" borderId="30" xfId="0" applyNumberFormat="1" applyFont="1" applyFill="1" applyBorder="1" applyAlignment="1">
      <alignment horizontal="center" vertical="top"/>
    </xf>
    <xf numFmtId="165" fontId="51" fillId="5" borderId="64" xfId="0" applyNumberFormat="1" applyFont="1" applyFill="1" applyBorder="1" applyAlignment="1">
      <alignment horizontal="center" vertical="center" wrapText="1"/>
    </xf>
    <xf numFmtId="0" fontId="51" fillId="5" borderId="3" xfId="0" applyFont="1" applyFill="1" applyBorder="1" applyAlignment="1">
      <alignment vertical="center" wrapText="1"/>
    </xf>
    <xf numFmtId="165" fontId="51" fillId="5" borderId="35" xfId="0" applyNumberFormat="1" applyFont="1" applyFill="1" applyBorder="1" applyAlignment="1">
      <alignment horizontal="center" vertical="center" wrapText="1"/>
    </xf>
    <xf numFmtId="0" fontId="51" fillId="5" borderId="30" xfId="0" applyFont="1" applyFill="1" applyBorder="1" applyAlignment="1">
      <alignment vertical="top" wrapText="1"/>
    </xf>
    <xf numFmtId="165" fontId="51" fillId="5" borderId="62" xfId="0" applyNumberFormat="1" applyFont="1" applyFill="1" applyBorder="1" applyAlignment="1">
      <alignment horizontal="center" vertical="center" wrapText="1"/>
    </xf>
    <xf numFmtId="0" fontId="51" fillId="5" borderId="35" xfId="0" applyFont="1" applyFill="1" applyBorder="1" applyAlignment="1">
      <alignment horizontal="center" vertical="center" wrapText="1"/>
    </xf>
    <xf numFmtId="0" fontId="51" fillId="5" borderId="30" xfId="0" applyFont="1" applyFill="1" applyBorder="1" applyAlignment="1">
      <alignment horizontal="left" vertical="center" wrapText="1"/>
    </xf>
    <xf numFmtId="0" fontId="12" fillId="0" borderId="15" xfId="0" applyFont="1" applyBorder="1" applyAlignment="1">
      <alignment vertical="top"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14" borderId="15" xfId="0" applyFont="1" applyFill="1" applyBorder="1" applyAlignment="1">
      <alignment horizontal="center" vertical="top"/>
    </xf>
    <xf numFmtId="165" fontId="13" fillId="14"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10" borderId="35" xfId="0" applyFont="1" applyFill="1" applyBorder="1" applyAlignment="1">
      <alignment horizontal="center"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2" fillId="5" borderId="61" xfId="0" applyFont="1" applyFill="1" applyBorder="1" applyAlignment="1">
      <alignment horizontal="left" vertical="top"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49" fontId="13" fillId="5" borderId="16" xfId="0" applyNumberFormat="1" applyFont="1" applyFill="1" applyBorder="1" applyAlignment="1">
      <alignment vertical="top" wrapText="1"/>
    </xf>
    <xf numFmtId="49" fontId="13" fillId="5" borderId="44" xfId="0" applyNumberFormat="1" applyFont="1" applyFill="1" applyBorder="1" applyAlignment="1">
      <alignment vertical="top" wrapText="1"/>
    </xf>
    <xf numFmtId="49" fontId="13" fillId="5" borderId="19" xfId="0" applyNumberFormat="1" applyFont="1" applyFill="1" applyBorder="1" applyAlignment="1">
      <alignment vertical="top" wrapText="1"/>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33" xfId="0" applyNumberFormat="1" applyFont="1" applyFill="1" applyBorder="1" applyAlignment="1">
      <alignment horizontal="left" vertical="center" wrapText="1"/>
    </xf>
    <xf numFmtId="0" fontId="49" fillId="0" borderId="33" xfId="0" applyFont="1" applyBorder="1" applyAlignment="1">
      <alignment vertical="center"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0" fontId="29" fillId="0" borderId="30" xfId="33" applyFont="1" applyBorder="1" applyAlignment="1">
      <alignment horizontal="center" vertical="top" wrapText="1"/>
    </xf>
    <xf numFmtId="165" fontId="29" fillId="0" borderId="38" xfId="33" applyNumberFormat="1" applyFont="1" applyBorder="1" applyAlignment="1">
      <alignment horizontal="center" vertical="top" wrapText="1"/>
    </xf>
    <xf numFmtId="165" fontId="29" fillId="0" borderId="30" xfId="33" applyNumberFormat="1" applyFont="1" applyBorder="1" applyAlignment="1">
      <alignment horizontal="center"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26" fillId="5" borderId="50" xfId="0" applyNumberFormat="1" applyFont="1" applyFill="1" applyBorder="1" applyAlignment="1">
      <alignment vertical="top" wrapText="1"/>
    </xf>
    <xf numFmtId="49" fontId="26" fillId="5" borderId="51" xfId="0" applyNumberFormat="1" applyFont="1" applyFill="1" applyBorder="1" applyAlignment="1">
      <alignment vertical="top" wrapText="1"/>
    </xf>
    <xf numFmtId="16"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xf>
    <xf numFmtId="0" fontId="8" fillId="0" borderId="0" xfId="0" applyFont="1" applyAlignment="1">
      <alignment horizontal="center" vertical="center"/>
    </xf>
    <xf numFmtId="0" fontId="8" fillId="5" borderId="0" xfId="0" applyFont="1" applyFill="1" applyAlignment="1">
      <alignment horizontal="center" vertical="center" wrapText="1"/>
    </xf>
    <xf numFmtId="165" fontId="12" fillId="0" borderId="25" xfId="0" applyNumberFormat="1"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0" fontId="62" fillId="0" borderId="15" xfId="0" applyFont="1" applyBorder="1" applyAlignment="1">
      <alignment horizontal="center" vertical="center" wrapText="1"/>
    </xf>
    <xf numFmtId="0" fontId="62" fillId="0" borderId="28" xfId="0" applyFont="1" applyBorder="1" applyAlignment="1">
      <alignment horizontal="center" vertical="center" wrapText="1"/>
    </xf>
    <xf numFmtId="0" fontId="33" fillId="0" borderId="0" xfId="0" applyFont="1" applyAlignment="1">
      <alignment vertical="top"/>
    </xf>
    <xf numFmtId="0" fontId="14" fillId="5" borderId="0" xfId="0" applyFont="1" applyFill="1" applyAlignment="1">
      <alignment horizontal="left" vertical="top" wrapText="1"/>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44" fillId="0" borderId="0" xfId="0" applyNumberFormat="1" applyFont="1"/>
    <xf numFmtId="2" fontId="44" fillId="0" borderId="0" xfId="0" applyNumberFormat="1" applyFont="1"/>
    <xf numFmtId="165" fontId="44" fillId="5" borderId="0" xfId="0" applyNumberFormat="1" applyFont="1" applyFill="1"/>
    <xf numFmtId="2" fontId="44" fillId="5" borderId="0" xfId="0" applyNumberFormat="1" applyFont="1" applyFill="1"/>
    <xf numFmtId="0" fontId="13" fillId="7" borderId="40" xfId="0" applyFont="1" applyFill="1" applyBorder="1"/>
    <xf numFmtId="165" fontId="29" fillId="10" borderId="52" xfId="0" applyNumberFormat="1" applyFont="1" applyFill="1" applyBorder="1" applyAlignment="1">
      <alignment horizontal="left" vertical="center" wrapText="1"/>
    </xf>
    <xf numFmtId="49" fontId="29" fillId="0" borderId="14" xfId="0" applyNumberFormat="1" applyFont="1" applyBorder="1" applyAlignment="1">
      <alignment horizontal="center" vertical="top"/>
    </xf>
    <xf numFmtId="49" fontId="22"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46" fillId="4" borderId="28" xfId="0" applyNumberFormat="1" applyFont="1" applyFill="1" applyBorder="1" applyAlignment="1">
      <alignment horizontal="center" vertical="top" wrapText="1"/>
    </xf>
    <xf numFmtId="2" fontId="47" fillId="0" borderId="2" xfId="0" applyNumberFormat="1" applyFont="1" applyBorder="1" applyAlignment="1">
      <alignment horizontal="center" vertical="top" wrapText="1"/>
    </xf>
    <xf numFmtId="2" fontId="47" fillId="0" borderId="8" xfId="0" applyNumberFormat="1" applyFont="1" applyBorder="1" applyAlignment="1">
      <alignment horizontal="center" vertical="top" wrapText="1"/>
    </xf>
    <xf numFmtId="2" fontId="47" fillId="0" borderId="30" xfId="0" applyNumberFormat="1" applyFont="1" applyBorder="1" applyAlignment="1">
      <alignment horizontal="center" vertical="top" wrapText="1"/>
    </xf>
    <xf numFmtId="2" fontId="47" fillId="0" borderId="38" xfId="0" applyNumberFormat="1" applyFont="1" applyBorder="1" applyAlignment="1">
      <alignment horizontal="center" vertical="top" wrapText="1"/>
    </xf>
    <xf numFmtId="0" fontId="25" fillId="0" borderId="30" xfId="33" applyFont="1" applyBorder="1" applyAlignment="1">
      <alignment horizontal="center" vertical="top" wrapText="1"/>
    </xf>
    <xf numFmtId="0" fontId="25" fillId="0" borderId="38" xfId="33" applyFont="1" applyBorder="1" applyAlignment="1">
      <alignment horizontal="center" vertical="top" wrapText="1"/>
    </xf>
    <xf numFmtId="2" fontId="47" fillId="0" borderId="3" xfId="0" applyNumberFormat="1" applyFont="1" applyBorder="1" applyAlignment="1">
      <alignment horizontal="center" vertical="top" wrapText="1"/>
    </xf>
    <xf numFmtId="2" fontId="47" fillId="0" borderId="47" xfId="0" applyNumberFormat="1" applyFont="1" applyBorder="1" applyAlignment="1">
      <alignment horizontal="center" vertical="top" wrapText="1"/>
    </xf>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35" xfId="0" applyFont="1" applyFill="1" applyBorder="1" applyAlignment="1">
      <alignment horizontal="center" vertical="top" wrapText="1"/>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49" fontId="22" fillId="2" borderId="15" xfId="0" applyNumberFormat="1" applyFont="1" applyFill="1" applyBorder="1" applyAlignment="1">
      <alignment horizontal="center" vertical="top"/>
    </xf>
    <xf numFmtId="49" fontId="15" fillId="5" borderId="40" xfId="0" applyNumberFormat="1" applyFont="1" applyFill="1" applyBorder="1" applyAlignment="1">
      <alignment vertical="top" wrapText="1"/>
    </xf>
    <xf numFmtId="49" fontId="15" fillId="5" borderId="29" xfId="0" applyNumberFormat="1" applyFont="1" applyFill="1" applyBorder="1" applyAlignment="1">
      <alignment horizontal="center" vertical="top" wrapText="1"/>
    </xf>
    <xf numFmtId="0" fontId="14" fillId="0" borderId="2" xfId="0" applyFont="1" applyBorder="1" applyAlignment="1">
      <alignment horizontal="center" vertical="top"/>
    </xf>
    <xf numFmtId="0" fontId="14" fillId="5" borderId="5" xfId="0" applyFont="1" applyFill="1" applyBorder="1" applyAlignment="1">
      <alignment horizontal="center" vertical="center" wrapText="1"/>
    </xf>
    <xf numFmtId="49" fontId="15" fillId="5" borderId="0" xfId="0" applyNumberFormat="1" applyFont="1" applyFill="1" applyAlignment="1">
      <alignment vertical="top" wrapText="1"/>
    </xf>
    <xf numFmtId="49" fontId="15" fillId="5" borderId="9" xfId="0" applyNumberFormat="1" applyFont="1" applyFill="1" applyBorder="1" applyAlignment="1">
      <alignment horizontal="center" vertical="top" wrapText="1"/>
    </xf>
    <xf numFmtId="0" fontId="14" fillId="0" borderId="30" xfId="0" applyFont="1" applyBorder="1" applyAlignment="1">
      <alignment horizontal="center" vertical="top"/>
    </xf>
    <xf numFmtId="0" fontId="14" fillId="0" borderId="58" xfId="0" applyFont="1" applyBorder="1" applyAlignment="1">
      <alignment horizontal="center" vertical="top"/>
    </xf>
    <xf numFmtId="49" fontId="15" fillId="5" borderId="22" xfId="0" applyNumberFormat="1" applyFont="1" applyFill="1" applyBorder="1" applyAlignment="1">
      <alignment vertical="top" wrapText="1"/>
    </xf>
    <xf numFmtId="49" fontId="15" fillId="5" borderId="21" xfId="0" applyNumberFormat="1" applyFont="1" applyFill="1" applyBorder="1" applyAlignment="1">
      <alignment horizontal="center" vertical="top" wrapText="1"/>
    </xf>
    <xf numFmtId="0" fontId="15" fillId="11" borderId="10" xfId="0" applyFont="1" applyFill="1" applyBorder="1" applyAlignment="1">
      <alignment horizontal="center" vertical="top"/>
    </xf>
    <xf numFmtId="49" fontId="15" fillId="3" borderId="28" xfId="0" applyNumberFormat="1" applyFont="1" applyFill="1" applyBorder="1" applyAlignment="1">
      <alignment horizontal="center" vertical="top"/>
    </xf>
    <xf numFmtId="0" fontId="11" fillId="7" borderId="15" xfId="0" applyFont="1" applyFill="1" applyBorder="1" applyAlignment="1">
      <alignment horizontal="center" vertical="top" wrapText="1"/>
    </xf>
    <xf numFmtId="0" fontId="11" fillId="7" borderId="11" xfId="0" applyFont="1" applyFill="1" applyBorder="1" applyAlignment="1">
      <alignment horizontal="center" vertical="top" wrapText="1"/>
    </xf>
    <xf numFmtId="0" fontId="15" fillId="7" borderId="28" xfId="0" applyFont="1" applyFill="1" applyBorder="1" applyAlignment="1">
      <alignment horizontal="center" vertical="top"/>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9" fontId="14" fillId="7" borderId="11" xfId="0" applyNumberFormat="1" applyFont="1" applyFill="1" applyBorder="1" applyAlignment="1">
      <alignment horizontal="center" vertical="top"/>
    </xf>
    <xf numFmtId="9" fontId="14" fillId="7" borderId="12" xfId="0" applyNumberFormat="1" applyFont="1" applyFill="1" applyBorder="1" applyAlignment="1">
      <alignment horizontal="center" vertical="top"/>
    </xf>
    <xf numFmtId="0" fontId="34" fillId="7" borderId="11" xfId="0" applyFont="1" applyFill="1" applyBorder="1" applyAlignment="1">
      <alignment vertical="top" wrapText="1"/>
    </xf>
    <xf numFmtId="0" fontId="34" fillId="7" borderId="12" xfId="0" applyFont="1" applyFill="1" applyBorder="1" applyAlignment="1">
      <alignment vertical="top" wrapText="1"/>
    </xf>
    <xf numFmtId="49" fontId="22" fillId="2" borderId="39" xfId="0" applyNumberFormat="1" applyFont="1" applyFill="1" applyBorder="1" applyAlignment="1">
      <alignment horizontal="center" vertical="top"/>
    </xf>
    <xf numFmtId="0" fontId="34" fillId="0" borderId="11" xfId="0" applyFont="1" applyBorder="1" applyAlignment="1">
      <alignment vertical="top" wrapText="1"/>
    </xf>
    <xf numFmtId="0" fontId="34" fillId="0" borderId="12" xfId="0" applyFont="1" applyBorder="1" applyAlignment="1">
      <alignment vertical="top" wrapText="1"/>
    </xf>
    <xf numFmtId="0" fontId="11" fillId="5" borderId="21" xfId="0" applyFont="1" applyFill="1" applyBorder="1" applyAlignment="1">
      <alignment horizontal="center" vertical="top" wrapText="1"/>
    </xf>
    <xf numFmtId="0" fontId="15" fillId="11" borderId="32" xfId="0" applyFont="1" applyFill="1" applyBorder="1" applyAlignment="1">
      <alignment horizontal="center" vertical="top"/>
    </xf>
    <xf numFmtId="165" fontId="15" fillId="7" borderId="21" xfId="0" applyNumberFormat="1" applyFont="1" applyFill="1" applyBorder="1" applyAlignment="1">
      <alignment horizontal="center" vertical="top"/>
    </xf>
    <xf numFmtId="49" fontId="15" fillId="8" borderId="22" xfId="7" applyNumberFormat="1" applyFont="1" applyFill="1" applyBorder="1" applyAlignment="1">
      <alignment vertical="top"/>
    </xf>
    <xf numFmtId="49" fontId="15" fillId="8" borderId="24" xfId="7" applyNumberFormat="1" applyFont="1" applyFill="1" applyBorder="1" applyAlignment="1">
      <alignment vertical="top"/>
    </xf>
    <xf numFmtId="0" fontId="14" fillId="0" borderId="0" xfId="0" applyFont="1" applyAlignment="1">
      <alignment horizontal="center" vertical="top"/>
    </xf>
    <xf numFmtId="49" fontId="13" fillId="0" borderId="0" xfId="0" applyNumberFormat="1" applyFont="1" applyAlignment="1">
      <alignment vertical="top" wrapText="1"/>
    </xf>
    <xf numFmtId="165" fontId="33" fillId="0" borderId="0" xfId="0" applyNumberFormat="1" applyFont="1" applyAlignment="1">
      <alignment vertical="top"/>
    </xf>
    <xf numFmtId="0" fontId="26" fillId="8" borderId="11" xfId="0" applyFont="1" applyFill="1" applyBorder="1" applyAlignment="1">
      <alignment horizontal="left" vertical="top"/>
    </xf>
    <xf numFmtId="0" fontId="26" fillId="2" borderId="11" xfId="0" applyFont="1" applyFill="1" applyBorder="1" applyAlignment="1">
      <alignment horizontal="left" vertical="top"/>
    </xf>
    <xf numFmtId="0" fontId="26" fillId="0" borderId="23" xfId="0" applyFont="1" applyBorder="1" applyAlignment="1">
      <alignment vertical="top"/>
    </xf>
    <xf numFmtId="0" fontId="26" fillId="0" borderId="22" xfId="0" applyFont="1" applyBorder="1" applyAlignment="1">
      <alignment horizontal="left" vertical="top"/>
    </xf>
    <xf numFmtId="0" fontId="29" fillId="0" borderId="22" xfId="0" applyFont="1" applyBorder="1" applyAlignment="1">
      <alignment horizontal="left" vertical="top"/>
    </xf>
    <xf numFmtId="0" fontId="26" fillId="0" borderId="15" xfId="0" applyFont="1" applyBorder="1" applyAlignment="1">
      <alignment vertical="top"/>
    </xf>
    <xf numFmtId="0" fontId="13" fillId="0" borderId="0" xfId="0" applyFont="1" applyAlignment="1">
      <alignment horizontal="center" vertical="center"/>
    </xf>
    <xf numFmtId="2" fontId="29" fillId="0" borderId="70" xfId="0" applyNumberFormat="1" applyFont="1" applyBorder="1" applyAlignment="1">
      <alignment horizontal="center" vertical="top" wrapText="1"/>
    </xf>
    <xf numFmtId="2" fontId="29" fillId="0" borderId="59" xfId="0" applyNumberFormat="1" applyFont="1" applyBorder="1" applyAlignment="1">
      <alignment horizontal="center" vertical="top" wrapText="1"/>
    </xf>
    <xf numFmtId="0" fontId="14" fillId="0" borderId="69" xfId="0" applyFont="1" applyBorder="1" applyAlignment="1">
      <alignment vertical="center" wrapText="1"/>
    </xf>
    <xf numFmtId="0" fontId="14" fillId="0" borderId="58" xfId="0" applyFont="1" applyBorder="1" applyAlignment="1">
      <alignment horizontal="justify" vertical="center"/>
    </xf>
    <xf numFmtId="0" fontId="15" fillId="7" borderId="11" xfId="0" applyFont="1" applyFill="1" applyBorder="1" applyAlignment="1">
      <alignment vertical="top"/>
    </xf>
    <xf numFmtId="0" fontId="51" fillId="5" borderId="25" xfId="0" applyFont="1" applyFill="1" applyBorder="1" applyAlignment="1">
      <alignment vertical="center" wrapText="1"/>
    </xf>
    <xf numFmtId="49" fontId="51" fillId="5" borderId="26" xfId="0" applyNumberFormat="1" applyFont="1" applyFill="1" applyBorder="1" applyAlignment="1">
      <alignment vertical="top"/>
    </xf>
    <xf numFmtId="0" fontId="51" fillId="5" borderId="61" xfId="0" applyFont="1" applyFill="1" applyBorder="1" applyAlignment="1">
      <alignment vertical="center" wrapText="1"/>
    </xf>
    <xf numFmtId="0" fontId="51" fillId="5" borderId="41" xfId="0" applyFont="1" applyFill="1" applyBorder="1" applyAlignment="1">
      <alignment vertical="center" wrapText="1"/>
    </xf>
    <xf numFmtId="0" fontId="51" fillId="5" borderId="75" xfId="0" applyFont="1" applyFill="1" applyBorder="1" applyAlignment="1">
      <alignment vertical="center" wrapText="1"/>
    </xf>
    <xf numFmtId="165" fontId="52" fillId="5" borderId="9" xfId="0" applyNumberFormat="1" applyFont="1" applyFill="1" applyBorder="1" applyAlignment="1">
      <alignment horizontal="center" vertical="top"/>
    </xf>
    <xf numFmtId="165" fontId="52" fillId="5" borderId="36" xfId="0" applyNumberFormat="1" applyFont="1" applyFill="1" applyBorder="1" applyAlignment="1">
      <alignment horizontal="center" vertical="top"/>
    </xf>
    <xf numFmtId="0" fontId="14" fillId="7" borderId="76" xfId="0" applyFont="1" applyFill="1" applyBorder="1" applyAlignment="1">
      <alignment horizontal="center" vertical="top"/>
    </xf>
    <xf numFmtId="0" fontId="14" fillId="7" borderId="76" xfId="0" applyFont="1" applyFill="1" applyBorder="1" applyAlignment="1">
      <alignment vertical="top"/>
    </xf>
    <xf numFmtId="0" fontId="14" fillId="0" borderId="6" xfId="0" applyFont="1" applyBorder="1" applyAlignment="1">
      <alignment horizontal="left" vertical="top" wrapText="1"/>
    </xf>
    <xf numFmtId="165" fontId="13" fillId="0" borderId="59" xfId="0" applyNumberFormat="1" applyFont="1" applyBorder="1" applyAlignment="1">
      <alignment horizontal="center" vertical="top"/>
    </xf>
    <xf numFmtId="165" fontId="13" fillId="10" borderId="59" xfId="0" applyNumberFormat="1" applyFont="1" applyFill="1" applyBorder="1" applyAlignment="1">
      <alignment horizontal="center" vertical="top"/>
    </xf>
    <xf numFmtId="0" fontId="14" fillId="0" borderId="38" xfId="0" applyFont="1" applyBorder="1" applyAlignment="1">
      <alignment horizontal="center" vertical="top"/>
    </xf>
    <xf numFmtId="2" fontId="14" fillId="0" borderId="30" xfId="0" applyNumberFormat="1" applyFont="1" applyBorder="1" applyAlignment="1">
      <alignment horizontal="center" vertical="top"/>
    </xf>
    <xf numFmtId="165" fontId="14" fillId="10" borderId="30" xfId="0" applyNumberFormat="1" applyFont="1" applyFill="1" applyBorder="1" applyAlignment="1">
      <alignment horizontal="center" vertical="top"/>
    </xf>
    <xf numFmtId="165" fontId="14" fillId="10" borderId="2" xfId="0" applyNumberFormat="1" applyFont="1" applyFill="1" applyBorder="1" applyAlignment="1">
      <alignment horizontal="center" vertical="top"/>
    </xf>
    <xf numFmtId="0" fontId="14" fillId="0" borderId="7" xfId="0" applyFont="1" applyBorder="1" applyAlignment="1">
      <alignment horizontal="center" vertical="top"/>
    </xf>
    <xf numFmtId="0" fontId="14" fillId="0" borderId="34" xfId="0" applyFont="1" applyBorder="1" applyAlignment="1">
      <alignment horizontal="center" vertical="top"/>
    </xf>
    <xf numFmtId="0" fontId="14" fillId="5" borderId="5" xfId="0" applyFont="1" applyFill="1" applyBorder="1" applyAlignment="1">
      <alignment horizontal="center" vertical="top"/>
    </xf>
    <xf numFmtId="0" fontId="14" fillId="5" borderId="35" xfId="0" applyFont="1" applyFill="1" applyBorder="1" applyAlignment="1">
      <alignment horizontal="center" vertical="top"/>
    </xf>
    <xf numFmtId="49" fontId="22" fillId="7" borderId="15" xfId="0" applyNumberFormat="1" applyFont="1" applyFill="1" applyBorder="1" applyAlignment="1">
      <alignment horizontal="center" vertical="top"/>
    </xf>
    <xf numFmtId="49" fontId="15" fillId="5" borderId="16" xfId="0" applyNumberFormat="1" applyFont="1" applyFill="1" applyBorder="1" applyAlignment="1">
      <alignment horizontal="center" vertical="top" wrapText="1"/>
    </xf>
    <xf numFmtId="49" fontId="15" fillId="5" borderId="44" xfId="0" applyNumberFormat="1" applyFont="1" applyFill="1" applyBorder="1" applyAlignment="1">
      <alignment horizontal="center" vertical="top" wrapText="1"/>
    </xf>
    <xf numFmtId="0" fontId="11" fillId="5" borderId="19" xfId="0" applyFont="1" applyFill="1" applyBorder="1" applyAlignment="1">
      <alignment horizontal="center" vertical="top" wrapText="1"/>
    </xf>
    <xf numFmtId="0" fontId="15" fillId="7" borderId="23" xfId="0" applyFont="1" applyFill="1" applyBorder="1" applyAlignment="1">
      <alignment horizontal="center" vertical="top"/>
    </xf>
    <xf numFmtId="0" fontId="14" fillId="5" borderId="37" xfId="0" applyFont="1" applyFill="1" applyBorder="1" applyAlignment="1">
      <alignment vertical="top" wrapText="1"/>
    </xf>
    <xf numFmtId="0" fontId="14" fillId="5" borderId="6" xfId="0" applyFont="1" applyFill="1" applyBorder="1" applyAlignment="1">
      <alignment vertical="top" wrapText="1"/>
    </xf>
    <xf numFmtId="0" fontId="14" fillId="5" borderId="5" xfId="0" applyFont="1" applyFill="1" applyBorder="1" applyAlignment="1">
      <alignment horizontal="center" vertical="top" wrapText="1"/>
    </xf>
    <xf numFmtId="0" fontId="14" fillId="5" borderId="56" xfId="0" applyFont="1" applyFill="1" applyBorder="1" applyAlignment="1">
      <alignment horizontal="center" vertical="top" wrapText="1"/>
    </xf>
    <xf numFmtId="0" fontId="14" fillId="5" borderId="56" xfId="0" applyFont="1" applyFill="1" applyBorder="1" applyAlignment="1">
      <alignment horizontal="center" vertical="top"/>
    </xf>
    <xf numFmtId="0" fontId="29" fillId="2" borderId="40" xfId="0" applyFont="1" applyFill="1" applyBorder="1" applyAlignment="1">
      <alignment horizontal="left" vertical="top"/>
    </xf>
    <xf numFmtId="0" fontId="26" fillId="5" borderId="22" xfId="0" applyFont="1" applyFill="1" applyBorder="1" applyAlignment="1">
      <alignment horizontal="center" vertical="top"/>
    </xf>
    <xf numFmtId="165" fontId="14" fillId="5" borderId="2" xfId="0" applyNumberFormat="1" applyFont="1" applyFill="1" applyBorder="1" applyAlignment="1">
      <alignment horizontal="center" vertical="top"/>
    </xf>
    <xf numFmtId="0" fontId="15" fillId="5" borderId="10" xfId="0" applyFont="1" applyFill="1" applyBorder="1" applyAlignment="1">
      <alignment horizontal="center" vertical="top"/>
    </xf>
    <xf numFmtId="165" fontId="15" fillId="5" borderId="4" xfId="0" applyNumberFormat="1" applyFont="1" applyFill="1" applyBorder="1" applyAlignment="1">
      <alignment horizontal="center" vertical="top"/>
    </xf>
    <xf numFmtId="9" fontId="14" fillId="0" borderId="45" xfId="0" applyNumberFormat="1" applyFont="1" applyBorder="1" applyAlignment="1">
      <alignment horizontal="center" vertical="top"/>
    </xf>
    <xf numFmtId="0" fontId="15" fillId="7" borderId="0" xfId="0" applyFont="1" applyFill="1" applyAlignment="1">
      <alignment vertical="top"/>
    </xf>
    <xf numFmtId="0" fontId="14" fillId="0" borderId="52" xfId="0" applyFont="1" applyBorder="1" applyAlignment="1">
      <alignment horizontal="left" vertical="top" wrapText="1"/>
    </xf>
    <xf numFmtId="49" fontId="22" fillId="2" borderId="36" xfId="0" applyNumberFormat="1" applyFont="1" applyFill="1" applyBorder="1" applyAlignment="1">
      <alignment horizontal="center" vertical="top"/>
    </xf>
    <xf numFmtId="49" fontId="22" fillId="2" borderId="21" xfId="0" applyNumberFormat="1" applyFont="1" applyFill="1" applyBorder="1" applyAlignment="1">
      <alignment horizontal="center" vertical="top"/>
    </xf>
    <xf numFmtId="49" fontId="22" fillId="7" borderId="21"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51" fillId="0" borderId="9" xfId="0" applyNumberFormat="1" applyFont="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49" fontId="13" fillId="5" borderId="48" xfId="0" applyNumberFormat="1" applyFont="1" applyFill="1" applyBorder="1" applyAlignment="1">
      <alignment horizontal="center" vertical="top" wrapText="1"/>
    </xf>
    <xf numFmtId="0" fontId="49" fillId="5" borderId="20" xfId="0" applyFont="1" applyFill="1" applyBorder="1" applyAlignment="1">
      <alignment horizontal="center" vertical="top" wrapText="1"/>
    </xf>
    <xf numFmtId="49" fontId="12" fillId="0" borderId="29"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49" fontId="12" fillId="0" borderId="9" xfId="0" applyNumberFormat="1" applyFont="1" applyBorder="1" applyAlignment="1">
      <alignment horizontal="center" vertical="top"/>
    </xf>
    <xf numFmtId="0" fontId="13" fillId="5" borderId="21" xfId="0" applyFont="1" applyFill="1" applyBorder="1" applyAlignment="1">
      <alignment horizontal="left" vertical="top" wrapText="1"/>
    </xf>
    <xf numFmtId="0" fontId="13" fillId="7" borderId="15" xfId="0" applyFont="1" applyFill="1" applyBorder="1" applyAlignment="1">
      <alignment horizontal="center" vertical="top" wrapText="1"/>
    </xf>
    <xf numFmtId="0" fontId="13" fillId="8" borderId="11" xfId="0" applyFont="1" applyFill="1" applyBorder="1" applyAlignment="1">
      <alignment horizontal="left" vertical="top"/>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56" fillId="7" borderId="23" xfId="0" applyFont="1" applyFill="1" applyBorder="1" applyAlignment="1">
      <alignment horizontal="center" vertical="top"/>
    </xf>
    <xf numFmtId="0" fontId="56" fillId="7" borderId="22" xfId="0" applyFont="1" applyFill="1" applyBorder="1" applyAlignment="1">
      <alignment horizontal="center" vertical="top"/>
    </xf>
    <xf numFmtId="0" fontId="56" fillId="7" borderId="24" xfId="0" applyFont="1" applyFill="1" applyBorder="1" applyAlignment="1">
      <alignment horizontal="center" vertical="top"/>
    </xf>
    <xf numFmtId="49" fontId="13" fillId="7" borderId="21"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13" fillId="2" borderId="23" xfId="0" applyNumberFormat="1" applyFont="1" applyFill="1" applyBorder="1" applyAlignment="1">
      <alignment horizontal="center" vertical="top"/>
    </xf>
    <xf numFmtId="0" fontId="12" fillId="0" borderId="22" xfId="0" applyFont="1" applyBorder="1" applyAlignment="1">
      <alignment horizontal="center" vertical="top"/>
    </xf>
    <xf numFmtId="0" fontId="13" fillId="7" borderId="11" xfId="0" applyFont="1" applyFill="1" applyBorder="1" applyAlignment="1">
      <alignment horizontal="center" vertical="top"/>
    </xf>
    <xf numFmtId="49" fontId="15" fillId="3" borderId="9" xfId="0" applyNumberFormat="1" applyFont="1" applyFill="1" applyBorder="1" applyAlignment="1">
      <alignment vertical="top"/>
    </xf>
    <xf numFmtId="0" fontId="14" fillId="0" borderId="51" xfId="0" applyFont="1" applyBorder="1" applyAlignment="1">
      <alignment horizontal="center" vertical="center" wrapText="1"/>
    </xf>
    <xf numFmtId="0" fontId="26" fillId="0" borderId="0" xfId="0" applyFont="1" applyAlignment="1">
      <alignment horizontal="center" vertical="center"/>
    </xf>
    <xf numFmtId="49" fontId="55" fillId="2" borderId="15" xfId="0" applyNumberFormat="1" applyFont="1" applyFill="1" applyBorder="1" applyAlignment="1">
      <alignment horizontal="center" vertical="top"/>
    </xf>
    <xf numFmtId="49" fontId="55" fillId="7" borderId="28" xfId="0" applyNumberFormat="1" applyFont="1" applyFill="1" applyBorder="1" applyAlignment="1">
      <alignment horizontal="center" vertical="top"/>
    </xf>
    <xf numFmtId="49" fontId="55" fillId="7" borderId="11" xfId="0" applyNumberFormat="1" applyFont="1" applyFill="1" applyBorder="1" applyAlignment="1">
      <alignment vertical="top" wrapText="1"/>
    </xf>
    <xf numFmtId="49" fontId="55" fillId="2" borderId="39" xfId="0" applyNumberFormat="1" applyFont="1" applyFill="1" applyBorder="1" applyAlignment="1">
      <alignment horizontal="center" vertical="top"/>
    </xf>
    <xf numFmtId="49" fontId="55" fillId="7" borderId="9" xfId="0" applyNumberFormat="1" applyFont="1" applyFill="1" applyBorder="1" applyAlignment="1">
      <alignment horizontal="center" vertical="top"/>
    </xf>
    <xf numFmtId="0" fontId="55" fillId="0" borderId="39" xfId="0" applyFont="1" applyBorder="1" applyAlignment="1">
      <alignment vertical="center"/>
    </xf>
    <xf numFmtId="49" fontId="55" fillId="0" borderId="40" xfId="0" applyNumberFormat="1" applyFont="1" applyBorder="1" applyAlignment="1">
      <alignment vertical="top" wrapText="1"/>
    </xf>
    <xf numFmtId="0" fontId="56" fillId="5" borderId="37" xfId="0" applyFont="1" applyFill="1" applyBorder="1" applyAlignment="1">
      <alignment vertical="center" wrapText="1"/>
    </xf>
    <xf numFmtId="49" fontId="37" fillId="5" borderId="29" xfId="0" applyNumberFormat="1" applyFont="1" applyFill="1" applyBorder="1" applyAlignment="1">
      <alignment horizontal="center" vertical="top" wrapText="1"/>
    </xf>
    <xf numFmtId="49" fontId="52" fillId="5" borderId="26" xfId="0" applyNumberFormat="1" applyFont="1" applyFill="1" applyBorder="1" applyAlignment="1">
      <alignment vertical="top"/>
    </xf>
    <xf numFmtId="49" fontId="37" fillId="5" borderId="9" xfId="0" applyNumberFormat="1" applyFont="1" applyFill="1" applyBorder="1" applyAlignment="1">
      <alignment horizontal="center" vertical="top" wrapText="1"/>
    </xf>
    <xf numFmtId="49" fontId="43" fillId="2" borderId="9" xfId="0" applyNumberFormat="1" applyFont="1" applyFill="1" applyBorder="1" applyAlignment="1">
      <alignment horizontal="center" vertical="top"/>
    </xf>
    <xf numFmtId="49" fontId="37" fillId="3" borderId="9" xfId="0" applyNumberFormat="1" applyFont="1" applyFill="1" applyBorder="1" applyAlignment="1">
      <alignment horizontal="center" vertical="top"/>
    </xf>
    <xf numFmtId="49" fontId="37" fillId="5" borderId="21" xfId="0" applyNumberFormat="1" applyFont="1" applyFill="1" applyBorder="1" applyAlignment="1">
      <alignment horizontal="center" vertical="top" wrapText="1"/>
    </xf>
    <xf numFmtId="49" fontId="21" fillId="5" borderId="21" xfId="0" applyNumberFormat="1" applyFont="1" applyFill="1" applyBorder="1" applyAlignment="1">
      <alignment horizontal="center" vertical="top"/>
    </xf>
    <xf numFmtId="0" fontId="52" fillId="5" borderId="9" xfId="0" applyFont="1" applyFill="1" applyBorder="1" applyAlignment="1">
      <alignment horizontal="center" vertical="top"/>
    </xf>
    <xf numFmtId="2" fontId="52" fillId="5" borderId="9" xfId="0" applyNumberFormat="1" applyFont="1" applyFill="1" applyBorder="1" applyAlignment="1">
      <alignment horizontal="center" vertical="top"/>
    </xf>
    <xf numFmtId="0" fontId="64" fillId="7" borderId="40" xfId="0" applyFont="1" applyFill="1" applyBorder="1" applyAlignment="1">
      <alignment vertical="top" wrapText="1"/>
    </xf>
    <xf numFmtId="0" fontId="64" fillId="7" borderId="43" xfId="0" applyFont="1" applyFill="1" applyBorder="1" applyAlignment="1">
      <alignment vertical="top" wrapText="1"/>
    </xf>
    <xf numFmtId="49" fontId="43" fillId="2" borderId="39" xfId="0" applyNumberFormat="1" applyFont="1" applyFill="1" applyBorder="1" applyAlignment="1">
      <alignment horizontal="center" vertical="top"/>
    </xf>
    <xf numFmtId="49" fontId="55" fillId="3" borderId="29" xfId="0" applyNumberFormat="1" applyFont="1" applyFill="1" applyBorder="1" applyAlignment="1">
      <alignment horizontal="center" vertical="top"/>
    </xf>
    <xf numFmtId="0" fontId="55" fillId="0" borderId="15" xfId="0" applyFont="1" applyBorder="1" applyAlignment="1">
      <alignment vertical="top"/>
    </xf>
    <xf numFmtId="49" fontId="55" fillId="0" borderId="11" xfId="0" applyNumberFormat="1" applyFont="1" applyBorder="1" applyAlignment="1">
      <alignment vertical="top" wrapText="1"/>
    </xf>
    <xf numFmtId="0" fontId="64" fillId="0" borderId="11" xfId="0" applyFont="1" applyBorder="1" applyAlignment="1">
      <alignment vertical="top" wrapText="1"/>
    </xf>
    <xf numFmtId="165" fontId="56" fillId="5" borderId="38" xfId="0" applyNumberFormat="1" applyFont="1" applyFill="1" applyBorder="1" applyAlignment="1">
      <alignment horizontal="center" vertical="top"/>
    </xf>
    <xf numFmtId="165" fontId="55" fillId="5" borderId="41" xfId="0" applyNumberFormat="1" applyFont="1" applyFill="1" applyBorder="1" applyAlignment="1">
      <alignment horizontal="center" vertical="top"/>
    </xf>
    <xf numFmtId="0" fontId="56" fillId="0" borderId="35" xfId="0" applyFont="1" applyBorder="1" applyAlignment="1">
      <alignment horizontal="center" vertical="center" wrapText="1"/>
    </xf>
    <xf numFmtId="165" fontId="56" fillId="0" borderId="9" xfId="0" applyNumberFormat="1" applyFont="1" applyBorder="1" applyAlignment="1">
      <alignment horizontal="center" vertical="top"/>
    </xf>
    <xf numFmtId="165" fontId="56" fillId="0" borderId="30" xfId="0" applyNumberFormat="1" applyFont="1" applyBorder="1" applyAlignment="1">
      <alignment horizontal="center" vertical="top"/>
    </xf>
    <xf numFmtId="165" fontId="56" fillId="0" borderId="3" xfId="0" applyNumberFormat="1" applyFont="1" applyBorder="1" applyAlignment="1">
      <alignment horizontal="center" vertical="top"/>
    </xf>
    <xf numFmtId="165" fontId="56" fillId="0" borderId="4" xfId="0" applyNumberFormat="1" applyFont="1" applyBorder="1" applyAlignment="1">
      <alignment horizontal="center" vertical="top"/>
    </xf>
    <xf numFmtId="0" fontId="56" fillId="0" borderId="52" xfId="0" applyFont="1" applyBorder="1" applyAlignment="1">
      <alignment vertical="center" wrapText="1"/>
    </xf>
    <xf numFmtId="0" fontId="56" fillId="0" borderId="1" xfId="0" applyFont="1" applyBorder="1" applyAlignment="1">
      <alignment horizontal="center" vertical="center" wrapText="1"/>
    </xf>
    <xf numFmtId="0" fontId="56" fillId="0" borderId="1" xfId="0" applyFont="1" applyBorder="1" applyAlignment="1">
      <alignment horizontal="center" vertical="top"/>
    </xf>
    <xf numFmtId="0" fontId="56" fillId="0" borderId="1" xfId="0" applyFont="1" applyBorder="1" applyAlignment="1">
      <alignment horizontal="center" vertical="center"/>
    </xf>
    <xf numFmtId="0" fontId="56" fillId="0" borderId="45" xfId="0" applyFont="1" applyBorder="1" applyAlignment="1">
      <alignment horizontal="center" vertical="center" wrapText="1"/>
    </xf>
    <xf numFmtId="0" fontId="56" fillId="0" borderId="32" xfId="0" applyFont="1" applyBorder="1" applyAlignment="1">
      <alignment horizontal="left" vertical="top"/>
    </xf>
    <xf numFmtId="49" fontId="55" fillId="3" borderId="28" xfId="0" applyNumberFormat="1" applyFont="1" applyFill="1" applyBorder="1" applyAlignment="1">
      <alignment horizontal="center" vertical="top"/>
    </xf>
    <xf numFmtId="0" fontId="56" fillId="0" borderId="7" xfId="0" applyFont="1" applyBorder="1" applyAlignment="1">
      <alignment horizontal="center" vertical="center" wrapText="1"/>
    </xf>
    <xf numFmtId="49" fontId="55" fillId="7" borderId="12" xfId="0" applyNumberFormat="1" applyFont="1" applyFill="1" applyBorder="1" applyAlignment="1">
      <alignment vertical="top" wrapText="1"/>
    </xf>
    <xf numFmtId="0" fontId="55" fillId="0" borderId="11" xfId="0" applyFont="1" applyBorder="1" applyAlignment="1">
      <alignment vertical="top"/>
    </xf>
    <xf numFmtId="0" fontId="55" fillId="0" borderId="11" xfId="0" applyFont="1" applyBorder="1" applyAlignment="1">
      <alignment vertical="top" wrapText="1"/>
    </xf>
    <xf numFmtId="0" fontId="56" fillId="0" borderId="11" xfId="0" applyFont="1" applyBorder="1" applyAlignment="1">
      <alignment vertical="top" wrapText="1"/>
    </xf>
    <xf numFmtId="0" fontId="56" fillId="0" borderId="5" xfId="0" applyFont="1" applyBorder="1" applyAlignment="1">
      <alignment horizontal="center" vertical="center"/>
    </xf>
    <xf numFmtId="49" fontId="55" fillId="2" borderId="21" xfId="0" applyNumberFormat="1" applyFont="1" applyFill="1" applyBorder="1" applyAlignment="1">
      <alignment vertical="top"/>
    </xf>
    <xf numFmtId="0" fontId="55" fillId="0" borderId="39" xfId="0" applyFont="1" applyBorder="1" applyAlignment="1">
      <alignment vertical="top"/>
    </xf>
    <xf numFmtId="0" fontId="55" fillId="0" borderId="40" xfId="0" applyFont="1" applyBorder="1" applyAlignment="1">
      <alignment vertical="top" wrapText="1"/>
    </xf>
    <xf numFmtId="0" fontId="55" fillId="0" borderId="23" xfId="0" applyFont="1" applyBorder="1" applyAlignment="1">
      <alignment vertical="top"/>
    </xf>
    <xf numFmtId="0" fontId="55" fillId="0" borderId="22" xfId="0" applyFont="1" applyBorder="1" applyAlignment="1">
      <alignment vertical="top" wrapText="1"/>
    </xf>
    <xf numFmtId="0" fontId="56" fillId="0" borderId="34" xfId="0" applyFont="1" applyBorder="1" applyAlignment="1">
      <alignment horizontal="center" vertical="center" wrapText="1"/>
    </xf>
    <xf numFmtId="49" fontId="37" fillId="5" borderId="44" xfId="0" applyNumberFormat="1" applyFont="1" applyFill="1" applyBorder="1" applyAlignment="1">
      <alignment horizontal="center" vertical="top" wrapText="1"/>
    </xf>
    <xf numFmtId="49" fontId="43" fillId="2" borderId="28" xfId="0" applyNumberFormat="1" applyFont="1" applyFill="1" applyBorder="1" applyAlignment="1">
      <alignment horizontal="center" vertical="top"/>
    </xf>
    <xf numFmtId="49" fontId="37" fillId="3" borderId="28" xfId="0" applyNumberFormat="1" applyFont="1" applyFill="1" applyBorder="1" applyAlignment="1">
      <alignment horizontal="center" vertical="top"/>
    </xf>
    <xf numFmtId="49" fontId="37" fillId="5" borderId="69" xfId="0" applyNumberFormat="1" applyFont="1" applyFill="1" applyBorder="1" applyAlignment="1">
      <alignment horizontal="center" vertical="top" wrapText="1"/>
    </xf>
    <xf numFmtId="49" fontId="37" fillId="5" borderId="66" xfId="0" applyNumberFormat="1" applyFont="1" applyFill="1" applyBorder="1" applyAlignment="1">
      <alignment horizontal="center" vertical="top" wrapText="1"/>
    </xf>
    <xf numFmtId="49" fontId="37" fillId="5" borderId="54" xfId="0" applyNumberFormat="1" applyFont="1" applyFill="1" applyBorder="1" applyAlignment="1">
      <alignment horizontal="center" vertical="top" wrapText="1"/>
    </xf>
    <xf numFmtId="49" fontId="63" fillId="0" borderId="16" xfId="0" applyNumberFormat="1" applyFont="1" applyBorder="1" applyAlignment="1">
      <alignment horizontal="center" vertical="top" wrapText="1"/>
    </xf>
    <xf numFmtId="49" fontId="63" fillId="0" borderId="19" xfId="0" applyNumberFormat="1" applyFont="1" applyBorder="1" applyAlignment="1">
      <alignment horizontal="center" vertical="top" wrapText="1"/>
    </xf>
    <xf numFmtId="49" fontId="43" fillId="8" borderId="9" xfId="0" applyNumberFormat="1" applyFont="1" applyFill="1" applyBorder="1" applyAlignment="1">
      <alignment horizontal="center" vertical="top"/>
    </xf>
    <xf numFmtId="49" fontId="37" fillId="0" borderId="9" xfId="0" applyNumberFormat="1" applyFont="1" applyBorder="1" applyAlignment="1">
      <alignment horizontal="center" vertical="top"/>
    </xf>
    <xf numFmtId="49" fontId="37" fillId="0" borderId="46" xfId="0" applyNumberFormat="1" applyFont="1" applyBorder="1" applyAlignment="1">
      <alignment horizontal="center" vertical="top" wrapText="1"/>
    </xf>
    <xf numFmtId="49" fontId="37" fillId="0" borderId="44" xfId="0" applyNumberFormat="1" applyFont="1" applyBorder="1" applyAlignment="1">
      <alignment horizontal="center" vertical="top" wrapText="1"/>
    </xf>
    <xf numFmtId="49" fontId="43" fillId="8" borderId="29" xfId="0" applyNumberFormat="1" applyFont="1" applyFill="1" applyBorder="1" applyAlignment="1">
      <alignment horizontal="center" vertical="top"/>
    </xf>
    <xf numFmtId="49" fontId="37" fillId="0" borderId="29" xfId="0" applyNumberFormat="1" applyFont="1" applyBorder="1" applyAlignment="1">
      <alignment horizontal="center" vertical="top"/>
    </xf>
    <xf numFmtId="49" fontId="37" fillId="0" borderId="55" xfId="0" applyNumberFormat="1" applyFont="1" applyBorder="1" applyAlignment="1">
      <alignment horizontal="center" vertical="top" wrapText="1"/>
    </xf>
    <xf numFmtId="49" fontId="37" fillId="0" borderId="16" xfId="0" applyNumberFormat="1" applyFont="1" applyBorder="1" applyAlignment="1">
      <alignment horizontal="center" vertical="top" wrapText="1"/>
    </xf>
    <xf numFmtId="49" fontId="55" fillId="0" borderId="15" xfId="7" applyNumberFormat="1" applyFont="1" applyBorder="1" applyAlignment="1">
      <alignment horizontal="right" vertical="top"/>
    </xf>
    <xf numFmtId="49" fontId="55" fillId="0" borderId="65" xfId="7" applyNumberFormat="1" applyFont="1" applyBorder="1" applyAlignment="1">
      <alignment vertical="top"/>
    </xf>
    <xf numFmtId="49" fontId="55" fillId="0" borderId="66" xfId="7" applyNumberFormat="1" applyFont="1" applyBorder="1" applyAlignment="1">
      <alignment vertical="top"/>
    </xf>
    <xf numFmtId="0" fontId="67" fillId="7" borderId="21" xfId="0" applyFont="1" applyFill="1" applyBorder="1"/>
    <xf numFmtId="49" fontId="63" fillId="2" borderId="36" xfId="0" applyNumberFormat="1" applyFont="1" applyFill="1" applyBorder="1" applyAlignment="1">
      <alignment horizontal="center" vertical="top"/>
    </xf>
    <xf numFmtId="49" fontId="43" fillId="2" borderId="23" xfId="0" applyNumberFormat="1" applyFont="1" applyFill="1" applyBorder="1" applyAlignment="1">
      <alignment horizontal="center" vertical="top"/>
    </xf>
    <xf numFmtId="49" fontId="43" fillId="2" borderId="36" xfId="0" applyNumberFormat="1" applyFont="1" applyFill="1" applyBorder="1" applyAlignment="1">
      <alignment vertical="top"/>
    </xf>
    <xf numFmtId="49" fontId="37" fillId="3" borderId="9" xfId="0" applyNumberFormat="1" applyFont="1" applyFill="1" applyBorder="1" applyAlignment="1">
      <alignment vertical="top"/>
    </xf>
    <xf numFmtId="49" fontId="37" fillId="5" borderId="13" xfId="0" applyNumberFormat="1" applyFont="1" applyFill="1" applyBorder="1" applyAlignment="1">
      <alignment vertical="top" wrapText="1"/>
    </xf>
    <xf numFmtId="0" fontId="55" fillId="0" borderId="15" xfId="0" applyFont="1" applyBorder="1" applyAlignment="1">
      <alignment horizontal="left" vertical="top"/>
    </xf>
    <xf numFmtId="0" fontId="55" fillId="0" borderId="11" xfId="0" applyFont="1" applyBorder="1" applyAlignment="1">
      <alignment horizontal="left" vertical="top"/>
    </xf>
    <xf numFmtId="0" fontId="55" fillId="0" borderId="12" xfId="0" applyFont="1" applyBorder="1" applyAlignment="1">
      <alignment horizontal="left" vertical="top"/>
    </xf>
    <xf numFmtId="0" fontId="60" fillId="5" borderId="65" xfId="0" applyFont="1" applyFill="1" applyBorder="1"/>
    <xf numFmtId="0" fontId="55" fillId="5" borderId="66" xfId="0" applyFont="1" applyFill="1" applyBorder="1" applyAlignment="1">
      <alignment horizontal="left" vertical="top"/>
    </xf>
    <xf numFmtId="0" fontId="24" fillId="5" borderId="0" xfId="0" applyFont="1" applyFill="1" applyAlignment="1">
      <alignment vertical="top"/>
    </xf>
    <xf numFmtId="0" fontId="12" fillId="5" borderId="59" xfId="0" applyFont="1" applyFill="1" applyBorder="1" applyAlignment="1">
      <alignment horizontal="center" vertical="top"/>
    </xf>
    <xf numFmtId="165" fontId="13" fillId="11" borderId="32" xfId="0" applyNumberFormat="1" applyFont="1" applyFill="1" applyBorder="1" applyAlignment="1">
      <alignment horizontal="center" vertical="top"/>
    </xf>
    <xf numFmtId="49" fontId="20" fillId="5" borderId="39" xfId="0" applyNumberFormat="1" applyFont="1" applyFill="1" applyBorder="1" applyAlignment="1">
      <alignment horizontal="center" vertical="top" wrapText="1"/>
    </xf>
    <xf numFmtId="49" fontId="20" fillId="5" borderId="36" xfId="0" applyNumberFormat="1" applyFont="1" applyFill="1" applyBorder="1" applyAlignment="1">
      <alignment horizontal="center" vertical="top" wrapText="1"/>
    </xf>
    <xf numFmtId="0" fontId="51" fillId="5" borderId="3" xfId="0" applyFont="1" applyFill="1" applyBorder="1" applyAlignment="1">
      <alignment vertical="top" wrapText="1"/>
    </xf>
    <xf numFmtId="49" fontId="20" fillId="5" borderId="23" xfId="0" applyNumberFormat="1" applyFont="1" applyFill="1" applyBorder="1" applyAlignment="1">
      <alignment horizontal="center" vertical="top" wrapText="1"/>
    </xf>
    <xf numFmtId="165" fontId="12" fillId="5" borderId="42" xfId="0" applyNumberFormat="1" applyFont="1" applyFill="1" applyBorder="1" applyAlignment="1">
      <alignment horizontal="center" vertical="center" wrapText="1"/>
    </xf>
    <xf numFmtId="0" fontId="13" fillId="0" borderId="2" xfId="0" applyFont="1" applyBorder="1" applyAlignment="1">
      <alignment horizontal="center" vertical="top"/>
    </xf>
    <xf numFmtId="165" fontId="13" fillId="0" borderId="2" xfId="0" applyNumberFormat="1" applyFont="1" applyBorder="1" applyAlignment="1">
      <alignment horizontal="center" vertical="top"/>
    </xf>
    <xf numFmtId="165" fontId="13" fillId="10" borderId="2" xfId="0" applyNumberFormat="1" applyFont="1" applyFill="1" applyBorder="1" applyAlignment="1">
      <alignment horizontal="center" vertical="top"/>
    </xf>
    <xf numFmtId="0" fontId="13" fillId="0" borderId="59" xfId="0" applyFont="1" applyBorder="1" applyAlignment="1">
      <alignment horizontal="center" vertical="top"/>
    </xf>
    <xf numFmtId="165" fontId="13" fillId="0" borderId="33" xfId="0" applyNumberFormat="1" applyFont="1" applyBorder="1" applyAlignment="1">
      <alignment horizontal="center" vertical="top"/>
    </xf>
    <xf numFmtId="0" fontId="12" fillId="0" borderId="4" xfId="0" applyFont="1" applyBorder="1" applyAlignment="1">
      <alignment horizontal="center" vertical="top"/>
    </xf>
    <xf numFmtId="2" fontId="12" fillId="0" borderId="4" xfId="0" applyNumberFormat="1" applyFont="1" applyBorder="1" applyAlignment="1">
      <alignment horizontal="center" vertical="top"/>
    </xf>
    <xf numFmtId="165" fontId="12" fillId="10" borderId="4" xfId="0" applyNumberFormat="1" applyFont="1" applyFill="1" applyBorder="1" applyAlignment="1">
      <alignment horizontal="center" vertical="top"/>
    </xf>
    <xf numFmtId="165" fontId="12" fillId="0" borderId="10" xfId="0" applyNumberFormat="1" applyFont="1" applyBorder="1" applyAlignment="1">
      <alignment horizontal="center" vertical="top"/>
    </xf>
    <xf numFmtId="0" fontId="13" fillId="5" borderId="59" xfId="0" applyFont="1" applyFill="1" applyBorder="1" applyAlignment="1">
      <alignment horizontal="center" vertical="top"/>
    </xf>
    <xf numFmtId="165" fontId="13" fillId="5" borderId="9" xfId="0" applyNumberFormat="1" applyFont="1" applyFill="1" applyBorder="1" applyAlignment="1">
      <alignment horizontal="center" vertical="top"/>
    </xf>
    <xf numFmtId="165" fontId="13" fillId="5" borderId="36" xfId="0" applyNumberFormat="1" applyFont="1" applyFill="1" applyBorder="1" applyAlignment="1">
      <alignment horizontal="center" vertical="top"/>
    </xf>
    <xf numFmtId="165" fontId="13" fillId="0" borderId="25" xfId="0" applyNumberFormat="1" applyFont="1" applyBorder="1" applyAlignment="1">
      <alignment horizontal="center" vertical="top"/>
    </xf>
    <xf numFmtId="0" fontId="13" fillId="0" borderId="4" xfId="0" applyFont="1" applyBorder="1" applyAlignment="1">
      <alignment horizontal="center" vertical="top"/>
    </xf>
    <xf numFmtId="165" fontId="13" fillId="0" borderId="4" xfId="0" applyNumberFormat="1" applyFont="1" applyBorder="1" applyAlignment="1">
      <alignment horizontal="center" vertical="top"/>
    </xf>
    <xf numFmtId="165" fontId="13" fillId="10" borderId="4" xfId="0" applyNumberFormat="1" applyFont="1" applyFill="1" applyBorder="1" applyAlignment="1">
      <alignment horizontal="center" vertical="top"/>
    </xf>
    <xf numFmtId="165" fontId="13" fillId="0" borderId="27" xfId="0" applyNumberFormat="1" applyFont="1" applyBorder="1" applyAlignment="1">
      <alignment horizontal="center" vertical="top"/>
    </xf>
    <xf numFmtId="49" fontId="12" fillId="0" borderId="59" xfId="0" applyNumberFormat="1" applyFont="1" applyBorder="1" applyAlignment="1">
      <alignment vertical="top"/>
    </xf>
    <xf numFmtId="49" fontId="37" fillId="5" borderId="46" xfId="0" applyNumberFormat="1" applyFont="1" applyFill="1" applyBorder="1" applyAlignment="1">
      <alignment horizontal="center" vertical="top" wrapText="1"/>
    </xf>
    <xf numFmtId="2" fontId="12" fillId="5" borderId="9" xfId="0" applyNumberFormat="1" applyFont="1" applyFill="1" applyBorder="1" applyAlignment="1">
      <alignment horizontal="center" vertical="top"/>
    </xf>
    <xf numFmtId="0" fontId="49" fillId="5" borderId="21" xfId="0" applyFont="1" applyFill="1" applyBorder="1"/>
    <xf numFmtId="0" fontId="13" fillId="0" borderId="9" xfId="0" applyFont="1" applyBorder="1" applyAlignment="1">
      <alignment horizontal="center" vertical="top"/>
    </xf>
    <xf numFmtId="165" fontId="13" fillId="0" borderId="13" xfId="0" applyNumberFormat="1" applyFont="1" applyBorder="1" applyAlignment="1">
      <alignment horizontal="center" vertical="top"/>
    </xf>
    <xf numFmtId="165" fontId="13" fillId="0" borderId="56" xfId="0" applyNumberFormat="1" applyFont="1" applyBorder="1" applyAlignment="1">
      <alignment horizontal="center" vertical="top"/>
    </xf>
    <xf numFmtId="165" fontId="13" fillId="0" borderId="57" xfId="0" applyNumberFormat="1" applyFont="1" applyBorder="1" applyAlignment="1">
      <alignment horizontal="center" vertical="top"/>
    </xf>
    <xf numFmtId="0" fontId="13" fillId="0" borderId="74" xfId="0" applyFont="1" applyBorder="1" applyAlignment="1">
      <alignment horizontal="left" vertical="top"/>
    </xf>
    <xf numFmtId="9" fontId="13" fillId="0" borderId="65" xfId="0" applyNumberFormat="1" applyFont="1" applyBorder="1" applyAlignment="1">
      <alignment horizontal="center" vertical="top"/>
    </xf>
    <xf numFmtId="9" fontId="13" fillId="0" borderId="66" xfId="0" applyNumberFormat="1" applyFont="1" applyBorder="1" applyAlignment="1">
      <alignment horizontal="center" vertical="top"/>
    </xf>
    <xf numFmtId="0" fontId="65" fillId="0" borderId="0" xfId="0" applyFont="1" applyAlignment="1">
      <alignment horizontal="right" vertical="top" wrapText="1"/>
    </xf>
    <xf numFmtId="0" fontId="14" fillId="0" borderId="71" xfId="0" applyFont="1" applyBorder="1" applyAlignment="1">
      <alignment horizontal="left" vertical="top" wrapText="1"/>
    </xf>
    <xf numFmtId="0" fontId="14" fillId="5" borderId="51" xfId="0" applyFont="1" applyFill="1" applyBorder="1" applyAlignment="1">
      <alignment horizontal="center" vertical="center"/>
    </xf>
    <xf numFmtId="49" fontId="15" fillId="8" borderId="28" xfId="0" applyNumberFormat="1" applyFont="1" applyFill="1" applyBorder="1" applyAlignment="1">
      <alignment horizontal="center" vertical="top" wrapText="1"/>
    </xf>
    <xf numFmtId="0" fontId="15" fillId="2" borderId="40" xfId="0" applyFont="1" applyFill="1" applyBorder="1" applyAlignment="1">
      <alignment horizontal="left" vertical="top"/>
    </xf>
    <xf numFmtId="0" fontId="15" fillId="8" borderId="40" xfId="0" applyFont="1" applyFill="1" applyBorder="1" applyAlignment="1">
      <alignment horizontal="left" vertical="top"/>
    </xf>
    <xf numFmtId="0" fontId="15" fillId="0" borderId="40" xfId="0" applyFont="1" applyBorder="1" applyAlignment="1">
      <alignment horizontal="left" vertical="top"/>
    </xf>
    <xf numFmtId="0" fontId="14" fillId="5" borderId="30" xfId="0" applyFont="1" applyFill="1" applyBorder="1" applyAlignment="1">
      <alignment horizontal="center" vertical="top"/>
    </xf>
    <xf numFmtId="0" fontId="14" fillId="5" borderId="35" xfId="0" applyFont="1" applyFill="1" applyBorder="1" applyAlignment="1">
      <alignment horizontal="center" vertical="center" wrapText="1"/>
    </xf>
    <xf numFmtId="0" fontId="14" fillId="5" borderId="37" xfId="0" applyFont="1" applyFill="1" applyBorder="1" applyAlignment="1">
      <alignment horizontal="left" vertical="top" wrapText="1"/>
    </xf>
    <xf numFmtId="49" fontId="22" fillId="7" borderId="28" xfId="0" applyNumberFormat="1" applyFont="1" applyFill="1" applyBorder="1" applyAlignment="1">
      <alignment horizontal="center" vertical="top"/>
    </xf>
    <xf numFmtId="49" fontId="15" fillId="7" borderId="21" xfId="0" applyNumberFormat="1" applyFont="1" applyFill="1" applyBorder="1" applyAlignment="1">
      <alignment horizontal="center" vertical="top"/>
    </xf>
    <xf numFmtId="0" fontId="15" fillId="12" borderId="21" xfId="0" applyFont="1" applyFill="1" applyBorder="1" applyAlignment="1">
      <alignment horizontal="center" vertical="top"/>
    </xf>
    <xf numFmtId="165" fontId="15" fillId="12" borderId="21" xfId="0" applyNumberFormat="1" applyFont="1" applyFill="1" applyBorder="1" applyAlignment="1">
      <alignment horizontal="center" vertical="top"/>
    </xf>
    <xf numFmtId="0" fontId="14" fillId="12" borderId="22" xfId="0" applyFont="1" applyFill="1" applyBorder="1" applyAlignment="1">
      <alignment horizontal="center" vertical="top"/>
    </xf>
    <xf numFmtId="0" fontId="14" fillId="12" borderId="24" xfId="0" applyFont="1" applyFill="1" applyBorder="1" applyAlignment="1">
      <alignment horizontal="center" vertical="top"/>
    </xf>
    <xf numFmtId="0" fontId="29" fillId="12" borderId="22" xfId="0" applyFont="1" applyFill="1" applyBorder="1" applyAlignment="1">
      <alignment horizontal="center" vertical="top"/>
    </xf>
    <xf numFmtId="0" fontId="29" fillId="12" borderId="24" xfId="0" applyFont="1" applyFill="1" applyBorder="1" applyAlignment="1">
      <alignment horizontal="center" vertical="top"/>
    </xf>
    <xf numFmtId="0" fontId="14" fillId="5" borderId="19" xfId="0" applyFont="1" applyFill="1" applyBorder="1" applyAlignment="1">
      <alignment horizontal="center" vertical="top" wrapText="1"/>
    </xf>
    <xf numFmtId="0" fontId="14" fillId="5" borderId="1" xfId="0" applyFont="1" applyFill="1" applyBorder="1" applyAlignment="1">
      <alignment horizontal="center" vertical="center"/>
    </xf>
    <xf numFmtId="2" fontId="22" fillId="4" borderId="28" xfId="0" applyNumberFormat="1" applyFont="1" applyFill="1" applyBorder="1" applyAlignment="1">
      <alignment horizontal="center" vertical="top" wrapText="1"/>
    </xf>
    <xf numFmtId="2" fontId="25" fillId="0" borderId="2" xfId="0" applyNumberFormat="1" applyFont="1" applyBorder="1" applyAlignment="1">
      <alignment horizontal="center" vertical="top" wrapText="1"/>
    </xf>
    <xf numFmtId="2" fontId="25" fillId="0" borderId="8" xfId="0" applyNumberFormat="1" applyFont="1" applyBorder="1" applyAlignment="1">
      <alignment horizontal="center" vertical="top" wrapText="1"/>
    </xf>
    <xf numFmtId="2" fontId="25" fillId="0" borderId="30" xfId="0" applyNumberFormat="1" applyFont="1" applyBorder="1" applyAlignment="1">
      <alignment horizontal="center" vertical="top" wrapText="1"/>
    </xf>
    <xf numFmtId="2" fontId="25" fillId="0" borderId="38" xfId="0" applyNumberFormat="1" applyFont="1" applyBorder="1" applyAlignment="1">
      <alignment horizontal="center" vertical="top" wrapText="1"/>
    </xf>
    <xf numFmtId="2" fontId="25" fillId="0" borderId="3" xfId="0" applyNumberFormat="1" applyFont="1" applyBorder="1" applyAlignment="1">
      <alignment horizontal="center" vertical="top" wrapText="1"/>
    </xf>
    <xf numFmtId="2" fontId="25" fillId="0" borderId="47" xfId="0" applyNumberFormat="1" applyFont="1" applyBorder="1" applyAlignment="1">
      <alignment horizontal="center" vertical="top" wrapText="1"/>
    </xf>
    <xf numFmtId="2" fontId="22" fillId="4" borderId="28" xfId="0" applyNumberFormat="1" applyFont="1" applyFill="1" applyBorder="1" applyAlignment="1">
      <alignment vertical="top" wrapText="1"/>
    </xf>
    <xf numFmtId="165" fontId="14" fillId="0" borderId="25" xfId="0" applyNumberFormat="1" applyFont="1" applyBorder="1" applyAlignment="1">
      <alignment horizontal="center" vertical="top"/>
    </xf>
    <xf numFmtId="0" fontId="14" fillId="5" borderId="17" xfId="0" applyFont="1" applyFill="1" applyBorder="1" applyAlignment="1">
      <alignment horizontal="center" vertical="center" wrapText="1"/>
    </xf>
    <xf numFmtId="0" fontId="14" fillId="0" borderId="53" xfId="0" applyFont="1" applyBorder="1" applyAlignment="1">
      <alignment horizontal="center" vertical="center"/>
    </xf>
    <xf numFmtId="0" fontId="14" fillId="0" borderId="20" xfId="0" applyFont="1" applyBorder="1" applyAlignment="1">
      <alignment horizontal="center" vertical="center"/>
    </xf>
    <xf numFmtId="0" fontId="14" fillId="0" borderId="24" xfId="0" applyFont="1" applyBorder="1" applyAlignment="1">
      <alignment vertical="top" wrapText="1"/>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59" xfId="0" applyFont="1" applyBorder="1" applyAlignment="1">
      <alignment horizontal="center" vertical="top"/>
    </xf>
    <xf numFmtId="0" fontId="14" fillId="0" borderId="9" xfId="0" applyFont="1" applyBorder="1" applyAlignment="1">
      <alignment horizontal="center" vertical="top"/>
    </xf>
    <xf numFmtId="0" fontId="14" fillId="0" borderId="9" xfId="0" applyFont="1" applyBorder="1" applyAlignment="1">
      <alignment vertical="top" wrapText="1"/>
    </xf>
    <xf numFmtId="165" fontId="14" fillId="0" borderId="3" xfId="0" applyNumberFormat="1" applyFont="1" applyBorder="1" applyAlignment="1">
      <alignment horizontal="center" vertical="top"/>
    </xf>
    <xf numFmtId="0" fontId="22" fillId="0" borderId="28" xfId="0" applyFont="1" applyBorder="1" applyAlignment="1">
      <alignment horizontal="center" vertical="center" wrapText="1"/>
    </xf>
    <xf numFmtId="0" fontId="22" fillId="0" borderId="15" xfId="0" applyFont="1" applyBorder="1" applyAlignment="1">
      <alignment horizontal="center" vertical="center" wrapText="1"/>
    </xf>
    <xf numFmtId="0" fontId="42" fillId="0" borderId="22" xfId="0" applyFont="1" applyBorder="1" applyAlignment="1">
      <alignment horizontal="left" vertical="top"/>
    </xf>
    <xf numFmtId="0" fontId="35" fillId="0" borderId="22" xfId="0" applyFont="1" applyBorder="1" applyAlignment="1">
      <alignment horizontal="left" vertical="top"/>
    </xf>
    <xf numFmtId="0" fontId="66" fillId="0" borderId="22" xfId="0" applyFont="1" applyBorder="1" applyAlignment="1">
      <alignment horizontal="left" vertical="top"/>
    </xf>
    <xf numFmtId="0" fontId="66" fillId="0" borderId="24" xfId="0" applyFont="1" applyBorder="1" applyAlignment="1">
      <alignment horizontal="left" vertical="top"/>
    </xf>
    <xf numFmtId="49" fontId="65" fillId="2" borderId="15" xfId="0" applyNumberFormat="1" applyFont="1" applyFill="1" applyBorder="1" applyAlignment="1">
      <alignment horizontal="center" vertical="top"/>
    </xf>
    <xf numFmtId="49" fontId="66" fillId="3" borderId="28" xfId="0" applyNumberFormat="1" applyFont="1" applyFill="1" applyBorder="1" applyAlignment="1">
      <alignment horizontal="center" vertical="top"/>
    </xf>
    <xf numFmtId="49" fontId="66" fillId="0" borderId="11" xfId="0" applyNumberFormat="1" applyFont="1" applyBorder="1" applyAlignment="1">
      <alignment vertical="top" wrapText="1"/>
    </xf>
    <xf numFmtId="0" fontId="69" fillId="0" borderId="11" xfId="0" applyFont="1" applyBorder="1" applyAlignment="1">
      <alignment vertical="top" wrapText="1"/>
    </xf>
    <xf numFmtId="0" fontId="69" fillId="0" borderId="12" xfId="0" applyFont="1" applyBorder="1" applyAlignment="1">
      <alignment vertical="top" wrapText="1"/>
    </xf>
    <xf numFmtId="0" fontId="15" fillId="2" borderId="11" xfId="0" applyFont="1" applyFill="1" applyBorder="1" applyAlignment="1">
      <alignment horizontal="left" vertical="top"/>
    </xf>
    <xf numFmtId="0" fontId="15" fillId="8" borderId="11" xfId="0" applyFont="1" applyFill="1" applyBorder="1" applyAlignment="1">
      <alignment horizontal="left" vertical="top"/>
    </xf>
    <xf numFmtId="0" fontId="15" fillId="2" borderId="12" xfId="0" applyFont="1" applyFill="1" applyBorder="1" applyAlignment="1">
      <alignment horizontal="left" vertical="top"/>
    </xf>
    <xf numFmtId="49" fontId="15" fillId="8" borderId="21" xfId="0" applyNumberFormat="1" applyFont="1" applyFill="1" applyBorder="1" applyAlignment="1">
      <alignment horizontal="center" vertical="top" wrapText="1"/>
    </xf>
    <xf numFmtId="165" fontId="15" fillId="11" borderId="27" xfId="0" applyNumberFormat="1" applyFont="1" applyFill="1" applyBorder="1" applyAlignment="1">
      <alignment horizontal="center" vertical="top"/>
    </xf>
    <xf numFmtId="165" fontId="14" fillId="0" borderId="60" xfId="0" applyNumberFormat="1" applyFont="1" applyBorder="1" applyAlignment="1">
      <alignment horizontal="center" vertical="top"/>
    </xf>
    <xf numFmtId="49" fontId="14" fillId="10" borderId="17" xfId="0" applyNumberFormat="1" applyFont="1" applyFill="1" applyBorder="1" applyAlignment="1">
      <alignment horizontal="center" vertical="center" wrapText="1"/>
    </xf>
    <xf numFmtId="49" fontId="14" fillId="10" borderId="42" xfId="0" applyNumberFormat="1" applyFont="1" applyFill="1" applyBorder="1" applyAlignment="1">
      <alignment horizontal="center" vertical="center" wrapText="1"/>
    </xf>
    <xf numFmtId="165" fontId="14" fillId="0" borderId="41" xfId="0" applyNumberFormat="1" applyFont="1" applyBorder="1" applyAlignment="1">
      <alignment horizontal="center" vertical="top"/>
    </xf>
    <xf numFmtId="0" fontId="15" fillId="11" borderId="22" xfId="0" applyFont="1" applyFill="1" applyBorder="1" applyAlignment="1">
      <alignment horizontal="center" vertical="top"/>
    </xf>
    <xf numFmtId="165" fontId="15" fillId="11" borderId="21" xfId="0" applyNumberFormat="1" applyFont="1" applyFill="1" applyBorder="1" applyAlignment="1">
      <alignment horizontal="center" vertical="top"/>
    </xf>
    <xf numFmtId="0" fontId="14" fillId="0" borderId="53" xfId="0" applyFont="1" applyBorder="1" applyAlignment="1">
      <alignment horizontal="left" vertical="top" wrapText="1"/>
    </xf>
    <xf numFmtId="2" fontId="46" fillId="4" borderId="28" xfId="0" applyNumberFormat="1" applyFont="1" applyFill="1" applyBorder="1" applyAlignment="1">
      <alignment vertical="top" wrapText="1"/>
    </xf>
    <xf numFmtId="0" fontId="26" fillId="8" borderId="15" xfId="0" applyFont="1" applyFill="1" applyBorder="1" applyAlignment="1">
      <alignment vertical="top"/>
    </xf>
    <xf numFmtId="0" fontId="29" fillId="2" borderId="11" xfId="0" applyFont="1" applyFill="1" applyBorder="1" applyAlignment="1">
      <alignment horizontal="left" vertical="top"/>
    </xf>
    <xf numFmtId="0" fontId="15" fillId="0" borderId="43" xfId="0" applyFont="1" applyBorder="1" applyAlignment="1">
      <alignment horizontal="left" vertical="top"/>
    </xf>
    <xf numFmtId="0" fontId="14" fillId="10" borderId="7" xfId="0" applyFont="1" applyFill="1" applyBorder="1" applyAlignment="1" applyProtection="1">
      <alignment horizontal="center" vertical="center" wrapText="1"/>
      <protection locked="0"/>
    </xf>
    <xf numFmtId="0" fontId="14" fillId="10" borderId="35" xfId="0" applyFont="1" applyFill="1" applyBorder="1" applyAlignment="1">
      <alignment horizontal="center" vertical="center" wrapText="1"/>
    </xf>
    <xf numFmtId="2" fontId="14" fillId="10" borderId="35" xfId="0" applyNumberFormat="1"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5" fillId="11" borderId="21" xfId="0" applyFont="1" applyFill="1" applyBorder="1" applyAlignment="1">
      <alignment horizontal="center" vertical="top"/>
    </xf>
    <xf numFmtId="0" fontId="14" fillId="0" borderId="20" xfId="0" applyFont="1" applyBorder="1" applyAlignment="1">
      <alignment horizontal="left" vertical="top" wrapText="1"/>
    </xf>
    <xf numFmtId="165" fontId="14" fillId="10" borderId="9" xfId="0" applyNumberFormat="1" applyFont="1" applyFill="1" applyBorder="1" applyAlignment="1">
      <alignment horizontal="center" vertical="top"/>
    </xf>
    <xf numFmtId="165" fontId="14" fillId="0" borderId="26" xfId="0" applyNumberFormat="1" applyFont="1" applyBorder="1" applyAlignment="1">
      <alignment horizontal="center" vertical="top"/>
    </xf>
    <xf numFmtId="0" fontId="14" fillId="10" borderId="5" xfId="0" applyFont="1" applyFill="1" applyBorder="1" applyAlignment="1">
      <alignment horizontal="center" vertical="center" wrapText="1"/>
    </xf>
    <xf numFmtId="2" fontId="14" fillId="10" borderId="7" xfId="0" applyNumberFormat="1" applyFont="1" applyFill="1" applyBorder="1" applyAlignment="1">
      <alignment horizontal="center" vertical="center" wrapText="1"/>
    </xf>
    <xf numFmtId="2" fontId="14" fillId="10" borderId="34" xfId="0" applyNumberFormat="1" applyFont="1" applyFill="1" applyBorder="1" applyAlignment="1">
      <alignment horizontal="center" vertical="center" wrapText="1"/>
    </xf>
    <xf numFmtId="0" fontId="14" fillId="10" borderId="17" xfId="0" applyFont="1" applyFill="1" applyBorder="1" applyAlignment="1">
      <alignment horizontal="center" vertical="center" wrapText="1"/>
    </xf>
    <xf numFmtId="2" fontId="14" fillId="10" borderId="17" xfId="0" applyNumberFormat="1" applyFont="1" applyFill="1" applyBorder="1" applyAlignment="1">
      <alignment horizontal="center" vertical="center" wrapText="1"/>
    </xf>
    <xf numFmtId="2" fontId="14" fillId="10" borderId="42" xfId="0" applyNumberFormat="1" applyFont="1" applyFill="1" applyBorder="1" applyAlignment="1">
      <alignment horizontal="center" vertical="center" wrapText="1"/>
    </xf>
    <xf numFmtId="0" fontId="14" fillId="0" borderId="70" xfId="0" applyFont="1" applyBorder="1" applyAlignment="1">
      <alignment vertical="center" wrapText="1"/>
    </xf>
    <xf numFmtId="0" fontId="70" fillId="0" borderId="32" xfId="0" applyFont="1" applyBorder="1" applyAlignment="1">
      <alignment horizontal="left" vertical="top" wrapText="1"/>
    </xf>
    <xf numFmtId="0" fontId="14" fillId="0" borderId="73" xfId="0" applyFont="1" applyBorder="1" applyAlignment="1">
      <alignment horizontal="center" vertical="top"/>
    </xf>
    <xf numFmtId="165" fontId="14" fillId="10" borderId="3" xfId="0" applyNumberFormat="1" applyFont="1" applyFill="1" applyBorder="1" applyAlignment="1">
      <alignment horizontal="center" vertical="top"/>
    </xf>
    <xf numFmtId="165" fontId="14" fillId="0" borderId="68" xfId="0" applyNumberFormat="1" applyFont="1" applyBorder="1" applyAlignment="1">
      <alignment horizontal="center" vertical="top"/>
    </xf>
    <xf numFmtId="49" fontId="15" fillId="5" borderId="29" xfId="0" applyNumberFormat="1" applyFont="1" applyFill="1" applyBorder="1" applyAlignment="1">
      <alignment vertical="top" wrapText="1"/>
    </xf>
    <xf numFmtId="49" fontId="15" fillId="5" borderId="9" xfId="0" applyNumberFormat="1" applyFont="1" applyFill="1" applyBorder="1" applyAlignment="1">
      <alignment vertical="top" wrapText="1"/>
    </xf>
    <xf numFmtId="165" fontId="14" fillId="10" borderId="33" xfId="0" applyNumberFormat="1" applyFont="1" applyFill="1" applyBorder="1" applyAlignment="1">
      <alignment horizontal="left" vertical="top" wrapText="1"/>
    </xf>
    <xf numFmtId="0" fontId="14" fillId="0" borderId="47" xfId="0" applyFont="1" applyBorder="1" applyAlignment="1">
      <alignment horizontal="center" vertical="top"/>
    </xf>
    <xf numFmtId="2" fontId="14" fillId="0" borderId="3" xfId="0" applyNumberFormat="1" applyFont="1" applyBorder="1" applyAlignment="1">
      <alignment horizontal="center" vertical="top"/>
    </xf>
    <xf numFmtId="0" fontId="15" fillId="5" borderId="33" xfId="0" applyFont="1" applyFill="1" applyBorder="1" applyAlignment="1">
      <alignment horizontal="center" vertical="top"/>
    </xf>
    <xf numFmtId="165" fontId="15" fillId="5" borderId="30" xfId="0" applyNumberFormat="1" applyFont="1" applyFill="1" applyBorder="1" applyAlignment="1">
      <alignment horizontal="center" vertical="top"/>
    </xf>
    <xf numFmtId="165" fontId="15" fillId="5" borderId="41" xfId="0" applyNumberFormat="1" applyFont="1" applyFill="1" applyBorder="1" applyAlignment="1">
      <alignment horizontal="center" vertical="top"/>
    </xf>
    <xf numFmtId="0" fontId="14" fillId="5" borderId="33" xfId="0" applyFont="1" applyFill="1" applyBorder="1" applyAlignment="1">
      <alignment horizontal="left" vertical="top" wrapText="1"/>
    </xf>
    <xf numFmtId="49" fontId="15" fillId="5" borderId="21" xfId="0" applyNumberFormat="1" applyFont="1" applyFill="1" applyBorder="1" applyAlignment="1">
      <alignment vertical="top" wrapText="1"/>
    </xf>
    <xf numFmtId="49" fontId="22" fillId="2" borderId="28" xfId="0" applyNumberFormat="1" applyFont="1" applyFill="1" applyBorder="1" applyAlignment="1">
      <alignment horizontal="center" vertical="top" wrapText="1"/>
    </xf>
    <xf numFmtId="49" fontId="15" fillId="8" borderId="23" xfId="7" applyNumberFormat="1" applyFont="1" applyFill="1" applyBorder="1" applyAlignment="1">
      <alignment vertical="top"/>
    </xf>
    <xf numFmtId="49" fontId="22" fillId="8" borderId="15" xfId="0" applyNumberFormat="1" applyFont="1" applyFill="1" applyBorder="1" applyAlignment="1">
      <alignment horizontal="center" vertical="top"/>
    </xf>
    <xf numFmtId="0" fontId="15" fillId="7" borderId="21" xfId="0" applyFont="1" applyFill="1" applyBorder="1" applyAlignment="1">
      <alignment horizontal="center" vertical="top"/>
    </xf>
    <xf numFmtId="0" fontId="42" fillId="0" borderId="40" xfId="0" applyFont="1" applyBorder="1" applyAlignment="1">
      <alignment horizontal="left" vertical="top"/>
    </xf>
    <xf numFmtId="0" fontId="44" fillId="7" borderId="40" xfId="0" applyFont="1" applyFill="1" applyBorder="1" applyAlignment="1">
      <alignment vertical="top" wrapText="1"/>
    </xf>
    <xf numFmtId="0" fontId="44" fillId="7" borderId="22" xfId="0" applyFont="1" applyFill="1" applyBorder="1" applyAlignment="1">
      <alignment vertical="top" wrapText="1"/>
    </xf>
    <xf numFmtId="49" fontId="66" fillId="7" borderId="36" xfId="0" applyNumberFormat="1" applyFont="1" applyFill="1" applyBorder="1" applyAlignment="1">
      <alignment horizontal="center" vertical="top"/>
    </xf>
    <xf numFmtId="0" fontId="66" fillId="0" borderId="39" xfId="0" applyFont="1" applyBorder="1" applyAlignment="1">
      <alignment vertical="center"/>
    </xf>
    <xf numFmtId="49" fontId="66" fillId="0" borderId="40" xfId="0" applyNumberFormat="1" applyFont="1" applyBorder="1" applyAlignment="1">
      <alignment vertical="top" wrapText="1"/>
    </xf>
    <xf numFmtId="0" fontId="44" fillId="0" borderId="40" xfId="0" applyFont="1" applyBorder="1" applyAlignment="1">
      <alignment vertical="top" wrapText="1"/>
    </xf>
    <xf numFmtId="0" fontId="44" fillId="0" borderId="43" xfId="0" applyFont="1" applyBorder="1" applyAlignment="1">
      <alignment vertical="top" wrapText="1"/>
    </xf>
    <xf numFmtId="0" fontId="66" fillId="0" borderId="36" xfId="0" applyFont="1" applyBorder="1" applyAlignment="1">
      <alignment vertical="center"/>
    </xf>
    <xf numFmtId="49" fontId="66" fillId="0" borderId="0" xfId="0" applyNumberFormat="1" applyFont="1" applyAlignment="1">
      <alignment vertical="top" wrapText="1"/>
    </xf>
    <xf numFmtId="0" fontId="44" fillId="0" borderId="26" xfId="0" applyFont="1" applyBorder="1" applyAlignment="1">
      <alignment vertical="top" wrapText="1"/>
    </xf>
    <xf numFmtId="0" fontId="66" fillId="0" borderId="23" xfId="0" applyFont="1" applyBorder="1" applyAlignment="1">
      <alignment vertical="center"/>
    </xf>
    <xf numFmtId="49" fontId="66" fillId="0" borderId="22" xfId="0" applyNumberFormat="1" applyFont="1" applyBorder="1" applyAlignment="1">
      <alignment vertical="top" wrapText="1"/>
    </xf>
    <xf numFmtId="0" fontId="44" fillId="0" borderId="22" xfId="0" applyFont="1" applyBorder="1" applyAlignment="1">
      <alignment vertical="top" wrapText="1"/>
    </xf>
    <xf numFmtId="0" fontId="44" fillId="0" borderId="24" xfId="0" applyFont="1" applyBorder="1" applyAlignment="1">
      <alignment vertical="top" wrapText="1"/>
    </xf>
    <xf numFmtId="0" fontId="66" fillId="0" borderId="11" xfId="0" applyFont="1" applyBorder="1" applyAlignment="1">
      <alignment vertical="top"/>
    </xf>
    <xf numFmtId="0" fontId="66" fillId="0" borderId="36" xfId="0" applyFont="1" applyBorder="1"/>
    <xf numFmtId="0" fontId="69" fillId="0" borderId="26" xfId="0" applyFont="1" applyBorder="1" applyAlignment="1">
      <alignment vertical="top" wrapText="1"/>
    </xf>
    <xf numFmtId="0" fontId="66" fillId="0" borderId="23" xfId="0" applyFont="1" applyBorder="1"/>
    <xf numFmtId="0" fontId="69" fillId="0" borderId="22" xfId="0" applyFont="1" applyBorder="1" applyAlignment="1">
      <alignment vertical="top" wrapText="1"/>
    </xf>
    <xf numFmtId="0" fontId="69" fillId="0" borderId="24" xfId="0" applyFont="1" applyBorder="1" applyAlignment="1">
      <alignment vertical="top" wrapText="1"/>
    </xf>
    <xf numFmtId="49" fontId="65" fillId="2" borderId="21" xfId="0" applyNumberFormat="1" applyFont="1" applyFill="1" applyBorder="1" applyAlignment="1">
      <alignment horizontal="center" vertical="top"/>
    </xf>
    <xf numFmtId="49" fontId="66" fillId="7" borderId="9" xfId="0" applyNumberFormat="1" applyFont="1" applyFill="1" applyBorder="1" applyAlignment="1">
      <alignment horizontal="center" vertical="top"/>
    </xf>
    <xf numFmtId="0" fontId="15" fillId="0" borderId="11" xfId="0" applyFont="1" applyBorder="1" applyAlignment="1">
      <alignment horizontal="left" vertical="center"/>
    </xf>
    <xf numFmtId="0" fontId="14" fillId="0" borderId="11" xfId="0" applyFont="1" applyBorder="1" applyAlignment="1">
      <alignment horizontal="left" vertical="center"/>
    </xf>
    <xf numFmtId="0" fontId="15" fillId="0" borderId="12" xfId="0" applyFont="1" applyBorder="1" applyAlignment="1">
      <alignment horizontal="left" vertical="center"/>
    </xf>
    <xf numFmtId="0" fontId="14" fillId="5" borderId="45" xfId="0" applyFont="1" applyFill="1" applyBorder="1" applyAlignment="1">
      <alignment horizontal="center" vertical="center"/>
    </xf>
    <xf numFmtId="0" fontId="14" fillId="0" borderId="22" xfId="0" applyFont="1" applyBorder="1" applyAlignment="1">
      <alignment horizontal="center" vertical="top"/>
    </xf>
    <xf numFmtId="165" fontId="14" fillId="0" borderId="21" xfId="0" applyNumberFormat="1"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33" xfId="0" applyFont="1" applyBorder="1" applyAlignment="1">
      <alignment horizontal="center" vertical="top"/>
    </xf>
    <xf numFmtId="0" fontId="14" fillId="0" borderId="32" xfId="0" applyFont="1" applyBorder="1" applyAlignment="1">
      <alignment horizontal="center" vertical="top"/>
    </xf>
    <xf numFmtId="0" fontId="14" fillId="5" borderId="59" xfId="0" applyFont="1" applyFill="1" applyBorder="1" applyAlignment="1">
      <alignment horizontal="center" vertical="top"/>
    </xf>
    <xf numFmtId="0" fontId="14" fillId="0" borderId="4" xfId="0" applyFont="1" applyBorder="1" applyAlignment="1">
      <alignment horizontal="center" vertical="top"/>
    </xf>
    <xf numFmtId="0" fontId="14" fillId="0" borderId="31" xfId="0" applyFont="1" applyBorder="1" applyAlignment="1">
      <alignment horizontal="center" vertical="top"/>
    </xf>
    <xf numFmtId="49" fontId="14" fillId="10" borderId="5" xfId="0" applyNumberFormat="1" applyFont="1" applyFill="1" applyBorder="1" applyAlignment="1">
      <alignment horizontal="center" vertical="center" wrapText="1"/>
    </xf>
    <xf numFmtId="49" fontId="14" fillId="10" borderId="7" xfId="0" applyNumberFormat="1" applyFont="1" applyFill="1" applyBorder="1" applyAlignment="1">
      <alignment horizontal="center" vertical="center" wrapText="1"/>
    </xf>
    <xf numFmtId="165" fontId="14" fillId="0" borderId="47" xfId="0" applyNumberFormat="1" applyFont="1" applyBorder="1" applyAlignment="1">
      <alignment horizontal="center" vertical="top"/>
    </xf>
    <xf numFmtId="0" fontId="29" fillId="0" borderId="38" xfId="33" applyFont="1" applyBorder="1" applyAlignment="1">
      <alignment horizontal="center" vertical="top" wrapText="1"/>
    </xf>
    <xf numFmtId="0" fontId="14" fillId="5" borderId="31" xfId="0" applyFont="1" applyFill="1" applyBorder="1" applyAlignment="1">
      <alignment vertical="top" wrapText="1"/>
    </xf>
    <xf numFmtId="0" fontId="14" fillId="5" borderId="5" xfId="0" applyFont="1" applyFill="1" applyBorder="1" applyAlignment="1">
      <alignment horizontal="center" vertical="center"/>
    </xf>
    <xf numFmtId="0" fontId="29" fillId="5" borderId="29" xfId="0" applyFont="1" applyFill="1" applyBorder="1" applyAlignment="1">
      <alignment horizontal="left" vertical="top" wrapText="1"/>
    </xf>
    <xf numFmtId="0" fontId="29" fillId="5" borderId="65" xfId="0" applyFont="1" applyFill="1" applyBorder="1" applyAlignment="1">
      <alignment horizontal="center" vertical="top" wrapText="1"/>
    </xf>
    <xf numFmtId="0" fontId="29" fillId="5" borderId="66" xfId="0" applyFont="1" applyFill="1" applyBorder="1" applyAlignment="1">
      <alignment horizontal="center" vertical="top" wrapText="1"/>
    </xf>
    <xf numFmtId="0" fontId="14" fillId="5" borderId="17" xfId="0" applyFont="1" applyFill="1" applyBorder="1" applyAlignment="1">
      <alignment horizontal="center" vertical="center"/>
    </xf>
    <xf numFmtId="165" fontId="14" fillId="10" borderId="56" xfId="0" applyNumberFormat="1" applyFont="1" applyFill="1" applyBorder="1" applyAlignment="1">
      <alignment horizontal="center" vertical="center" wrapText="1"/>
    </xf>
    <xf numFmtId="49" fontId="14" fillId="10" borderId="64"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63"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64" xfId="0" applyFont="1" applyFill="1" applyBorder="1" applyAlignment="1">
      <alignment horizontal="center" vertical="center"/>
    </xf>
    <xf numFmtId="0" fontId="14" fillId="5" borderId="18" xfId="0" applyFont="1" applyFill="1" applyBorder="1" applyAlignment="1">
      <alignment vertical="center" wrapText="1"/>
    </xf>
    <xf numFmtId="49" fontId="14" fillId="5" borderId="51" xfId="0" applyNumberFormat="1" applyFont="1" applyFill="1" applyBorder="1" applyAlignment="1">
      <alignment horizontal="center" vertical="center" wrapText="1"/>
    </xf>
    <xf numFmtId="0" fontId="29" fillId="0" borderId="31" xfId="2" applyFont="1" applyBorder="1" applyAlignment="1">
      <alignment horizontal="left" vertical="top" wrapText="1"/>
    </xf>
    <xf numFmtId="2" fontId="14" fillId="5" borderId="5" xfId="0" applyNumberFormat="1" applyFont="1" applyFill="1" applyBorder="1" applyAlignment="1">
      <alignment horizontal="center" vertical="center" wrapText="1"/>
    </xf>
    <xf numFmtId="2" fontId="14" fillId="5" borderId="7" xfId="0" applyNumberFormat="1" applyFont="1" applyFill="1" applyBorder="1" applyAlignment="1">
      <alignment horizontal="center" vertical="center" wrapText="1"/>
    </xf>
    <xf numFmtId="2" fontId="14" fillId="5" borderId="35" xfId="0" applyNumberFormat="1" applyFont="1" applyFill="1" applyBorder="1" applyAlignment="1">
      <alignment horizontal="center" vertical="center" wrapText="1"/>
    </xf>
    <xf numFmtId="2" fontId="14" fillId="5" borderId="34" xfId="0" applyNumberFormat="1" applyFont="1" applyFill="1" applyBorder="1" applyAlignment="1">
      <alignment horizontal="center" vertical="center" wrapText="1"/>
    </xf>
    <xf numFmtId="0" fontId="14" fillId="5" borderId="69" xfId="0" applyFont="1" applyFill="1" applyBorder="1" applyAlignment="1">
      <alignment vertical="top" wrapText="1"/>
    </xf>
    <xf numFmtId="0" fontId="25" fillId="5" borderId="65" xfId="0" applyFont="1" applyFill="1" applyBorder="1" applyAlignment="1">
      <alignment vertical="center" wrapText="1"/>
    </xf>
    <xf numFmtId="0" fontId="14" fillId="5" borderId="6" xfId="0" applyFont="1" applyFill="1" applyBorder="1" applyAlignment="1">
      <alignment vertical="center" wrapText="1"/>
    </xf>
    <xf numFmtId="0" fontId="14" fillId="5" borderId="37" xfId="0" applyFont="1" applyFill="1" applyBorder="1" applyAlignment="1">
      <alignment vertical="center" wrapText="1"/>
    </xf>
    <xf numFmtId="0" fontId="14" fillId="5" borderId="33" xfId="0" applyFont="1" applyFill="1" applyBorder="1" applyAlignment="1">
      <alignment horizontal="left" vertical="center" wrapText="1"/>
    </xf>
    <xf numFmtId="0" fontId="14" fillId="5" borderId="23" xfId="0" applyFont="1" applyFill="1" applyBorder="1" applyAlignment="1">
      <alignment vertical="center" wrapText="1"/>
    </xf>
    <xf numFmtId="2" fontId="14" fillId="5" borderId="51" xfId="0" applyNumberFormat="1" applyFont="1" applyFill="1" applyBorder="1" applyAlignment="1">
      <alignment horizontal="center" vertical="center" wrapText="1"/>
    </xf>
    <xf numFmtId="2" fontId="14" fillId="5" borderId="14" xfId="0" applyNumberFormat="1" applyFont="1" applyFill="1" applyBorder="1" applyAlignment="1">
      <alignment horizontal="center" vertical="center" wrapText="1"/>
    </xf>
    <xf numFmtId="0" fontId="14" fillId="5" borderId="23" xfId="0" applyFont="1" applyFill="1" applyBorder="1" applyAlignment="1">
      <alignment vertical="top" wrapText="1"/>
    </xf>
    <xf numFmtId="0" fontId="14" fillId="5" borderId="6" xfId="0" applyFont="1" applyFill="1" applyBorder="1" applyAlignment="1">
      <alignment horizontal="justify" vertical="center"/>
    </xf>
    <xf numFmtId="0" fontId="14" fillId="5" borderId="37" xfId="0" applyFont="1" applyFill="1" applyBorder="1" applyAlignment="1">
      <alignment horizontal="justify" vertical="center"/>
    </xf>
    <xf numFmtId="49" fontId="15" fillId="7" borderId="40" xfId="0" applyNumberFormat="1" applyFont="1" applyFill="1" applyBorder="1" applyAlignment="1">
      <alignment vertical="top" wrapText="1"/>
    </xf>
    <xf numFmtId="0" fontId="11" fillId="7" borderId="40" xfId="0" applyFont="1" applyFill="1" applyBorder="1" applyAlignment="1">
      <alignment vertical="top" wrapText="1"/>
    </xf>
    <xf numFmtId="49" fontId="12" fillId="5" borderId="9" xfId="0" applyNumberFormat="1" applyFont="1" applyFill="1" applyBorder="1" applyAlignment="1">
      <alignment horizontal="center" vertical="top"/>
    </xf>
    <xf numFmtId="0" fontId="12" fillId="5" borderId="50"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4" fillId="5" borderId="51" xfId="0" applyFont="1" applyFill="1" applyBorder="1" applyAlignment="1">
      <alignment vertical="center"/>
    </xf>
    <xf numFmtId="49" fontId="14" fillId="10" borderId="51" xfId="0" applyNumberFormat="1" applyFont="1" applyFill="1" applyBorder="1" applyAlignment="1">
      <alignment vertical="center" wrapText="1"/>
    </xf>
    <xf numFmtId="49" fontId="14" fillId="10" borderId="14" xfId="0" applyNumberFormat="1" applyFont="1" applyFill="1" applyBorder="1" applyAlignment="1">
      <alignment vertical="center" wrapText="1"/>
    </xf>
    <xf numFmtId="49" fontId="8" fillId="10" borderId="17" xfId="0" applyNumberFormat="1" applyFont="1" applyFill="1" applyBorder="1" applyAlignment="1">
      <alignment horizontal="center" vertical="center" wrapText="1"/>
    </xf>
    <xf numFmtId="49" fontId="8" fillId="10" borderId="42" xfId="0" applyNumberFormat="1" applyFont="1" applyFill="1" applyBorder="1" applyAlignment="1">
      <alignment horizontal="center" vertical="center" wrapText="1"/>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xf>
    <xf numFmtId="0" fontId="14" fillId="0" borderId="55" xfId="0" applyFont="1" applyBorder="1" applyAlignment="1">
      <alignment horizontal="justify" vertical="center"/>
    </xf>
    <xf numFmtId="0" fontId="14" fillId="0" borderId="50" xfId="0" applyFont="1" applyBorder="1" applyAlignment="1">
      <alignment horizontal="center" vertical="center"/>
    </xf>
    <xf numFmtId="0" fontId="8" fillId="5" borderId="50"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49" fontId="14" fillId="5" borderId="5" xfId="0" applyNumberFormat="1" applyFont="1" applyFill="1" applyBorder="1" applyAlignment="1">
      <alignment horizontal="center" vertical="center" wrapText="1"/>
    </xf>
    <xf numFmtId="1" fontId="14" fillId="10" borderId="35" xfId="0" applyNumberFormat="1" applyFont="1" applyFill="1" applyBorder="1" applyAlignment="1">
      <alignment horizontal="center" vertical="center" wrapText="1"/>
    </xf>
    <xf numFmtId="1" fontId="14" fillId="10" borderId="34" xfId="0" applyNumberFormat="1" applyFont="1" applyFill="1" applyBorder="1" applyAlignment="1">
      <alignment horizontal="center" vertical="center" wrapText="1"/>
    </xf>
    <xf numFmtId="165" fontId="14" fillId="10" borderId="57" xfId="0" applyNumberFormat="1" applyFont="1" applyFill="1" applyBorder="1" applyAlignment="1">
      <alignment horizontal="center" vertical="center" wrapText="1"/>
    </xf>
    <xf numFmtId="2" fontId="14" fillId="5" borderId="5" xfId="0" applyNumberFormat="1" applyFont="1" applyFill="1" applyBorder="1" applyAlignment="1">
      <alignment horizontal="center" vertical="center"/>
    </xf>
    <xf numFmtId="2" fontId="14" fillId="5" borderId="7" xfId="0" applyNumberFormat="1" applyFont="1" applyFill="1" applyBorder="1" applyAlignment="1">
      <alignment horizontal="center" vertical="center"/>
    </xf>
    <xf numFmtId="2" fontId="14" fillId="5" borderId="1" xfId="0" applyNumberFormat="1" applyFont="1" applyFill="1" applyBorder="1" applyAlignment="1">
      <alignment horizontal="center" vertical="center"/>
    </xf>
    <xf numFmtId="2" fontId="14" fillId="5" borderId="24" xfId="0" applyNumberFormat="1" applyFont="1" applyFill="1" applyBorder="1" applyAlignment="1">
      <alignment horizontal="center" vertical="center"/>
    </xf>
    <xf numFmtId="0" fontId="14" fillId="5" borderId="67" xfId="0" applyFont="1" applyFill="1" applyBorder="1" applyAlignment="1">
      <alignment vertical="center" wrapText="1"/>
    </xf>
    <xf numFmtId="49" fontId="14" fillId="5" borderId="64" xfId="0" applyNumberFormat="1" applyFont="1" applyFill="1" applyBorder="1" applyAlignment="1">
      <alignment horizontal="center" vertical="center" wrapText="1"/>
    </xf>
    <xf numFmtId="0" fontId="14" fillId="5" borderId="71" xfId="0" applyFont="1" applyFill="1" applyBorder="1" applyAlignment="1">
      <alignment vertical="center" wrapText="1"/>
    </xf>
    <xf numFmtId="49" fontId="14" fillId="5" borderId="17" xfId="0" applyNumberFormat="1" applyFont="1" applyFill="1" applyBorder="1" applyAlignment="1">
      <alignment horizontal="center" vertical="center" wrapText="1"/>
    </xf>
    <xf numFmtId="0" fontId="14" fillId="5" borderId="17" xfId="0" applyFont="1" applyFill="1" applyBorder="1" applyAlignment="1">
      <alignment vertical="center"/>
    </xf>
    <xf numFmtId="49" fontId="14" fillId="10" borderId="17" xfId="0" applyNumberFormat="1" applyFont="1" applyFill="1" applyBorder="1" applyAlignment="1">
      <alignment vertical="center" wrapText="1"/>
    </xf>
    <xf numFmtId="49" fontId="14" fillId="10" borderId="42" xfId="0" applyNumberFormat="1" applyFont="1" applyFill="1" applyBorder="1" applyAlignment="1">
      <alignment vertical="center" wrapText="1"/>
    </xf>
    <xf numFmtId="165" fontId="51" fillId="5" borderId="1" xfId="0" applyNumberFormat="1" applyFont="1" applyFill="1" applyBorder="1" applyAlignment="1">
      <alignment horizontal="center" vertical="top" wrapText="1"/>
    </xf>
    <xf numFmtId="165" fontId="12" fillId="5" borderId="8"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71" fillId="0" borderId="35" xfId="0" applyFont="1" applyBorder="1" applyAlignment="1">
      <alignment vertical="top" wrapText="1"/>
    </xf>
    <xf numFmtId="0" fontId="71" fillId="0" borderId="35" xfId="0" applyFont="1" applyBorder="1" applyAlignment="1">
      <alignment horizontal="center" vertical="center"/>
    </xf>
    <xf numFmtId="0" fontId="71" fillId="0" borderId="1" xfId="0" applyFont="1" applyBorder="1" applyAlignment="1">
      <alignment horizontal="left" vertical="top"/>
    </xf>
    <xf numFmtId="165" fontId="71" fillId="10" borderId="1" xfId="0" applyNumberFormat="1" applyFont="1" applyFill="1" applyBorder="1" applyAlignment="1">
      <alignment horizontal="center" vertical="center" wrapText="1"/>
    </xf>
    <xf numFmtId="165" fontId="51" fillId="5" borderId="2" xfId="0" applyNumberFormat="1" applyFont="1" applyFill="1" applyBorder="1" applyAlignment="1">
      <alignment horizontal="center" vertical="top"/>
    </xf>
    <xf numFmtId="0" fontId="51" fillId="5" borderId="62" xfId="0" applyFont="1" applyFill="1" applyBorder="1" applyAlignment="1">
      <alignment horizontal="left" vertical="center" wrapText="1"/>
    </xf>
    <xf numFmtId="0" fontId="51" fillId="5" borderId="61" xfId="0" applyFont="1" applyFill="1" applyBorder="1" applyAlignment="1">
      <alignment horizontal="left" vertical="center" wrapText="1"/>
    </xf>
    <xf numFmtId="165" fontId="51" fillId="5" borderId="4" xfId="0" applyNumberFormat="1" applyFont="1" applyFill="1" applyBorder="1" applyAlignment="1">
      <alignment horizontal="center" vertical="top"/>
    </xf>
    <xf numFmtId="0" fontId="71" fillId="5" borderId="5" xfId="0" applyFont="1" applyFill="1" applyBorder="1" applyAlignment="1">
      <alignment horizontal="left" vertical="top" wrapText="1"/>
    </xf>
    <xf numFmtId="0" fontId="71" fillId="0" borderId="35" xfId="0" applyFont="1" applyBorder="1" applyAlignment="1">
      <alignment horizontal="left" vertical="center" wrapText="1"/>
    </xf>
    <xf numFmtId="0" fontId="71" fillId="0" borderId="35" xfId="0" applyFont="1" applyBorder="1" applyAlignment="1">
      <alignment vertical="center" wrapText="1"/>
    </xf>
    <xf numFmtId="49" fontId="13" fillId="5" borderId="15" xfId="0" applyNumberFormat="1" applyFont="1" applyFill="1" applyBorder="1" applyAlignment="1">
      <alignment horizontal="center" vertical="top" wrapText="1"/>
    </xf>
    <xf numFmtId="49" fontId="13" fillId="5" borderId="12" xfId="0" applyNumberFormat="1" applyFont="1" applyFill="1" applyBorder="1" applyAlignment="1">
      <alignment horizontal="center" vertical="top" wrapText="1"/>
    </xf>
    <xf numFmtId="0" fontId="44" fillId="5" borderId="0" xfId="0" applyFont="1" applyFill="1"/>
    <xf numFmtId="0" fontId="12" fillId="5" borderId="56" xfId="0" applyFont="1" applyFill="1" applyBorder="1" applyAlignment="1">
      <alignment vertical="center" wrapText="1"/>
    </xf>
    <xf numFmtId="0" fontId="12" fillId="5" borderId="0" xfId="0" applyFont="1" applyFill="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0" fontId="12" fillId="5" borderId="54" xfId="0" applyFont="1" applyFill="1" applyBorder="1" applyAlignment="1">
      <alignment horizontal="center" vertical="top" wrapText="1"/>
    </xf>
    <xf numFmtId="0" fontId="12" fillId="5" borderId="6" xfId="0" applyFont="1" applyFill="1" applyBorder="1" applyAlignment="1">
      <alignment vertical="top" wrapText="1"/>
    </xf>
    <xf numFmtId="49" fontId="12" fillId="5" borderId="5"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1" fontId="12" fillId="5" borderId="7" xfId="0" applyNumberFormat="1" applyFont="1" applyFill="1" applyBorder="1" applyAlignment="1">
      <alignment horizontal="center" vertical="center" wrapText="1"/>
    </xf>
    <xf numFmtId="0" fontId="12" fillId="5" borderId="37" xfId="0" applyFont="1" applyFill="1" applyBorder="1" applyAlignment="1">
      <alignment horizontal="left" vertical="center" wrapText="1"/>
    </xf>
    <xf numFmtId="165" fontId="12" fillId="5" borderId="61" xfId="0" applyNumberFormat="1" applyFont="1" applyFill="1" applyBorder="1" applyAlignment="1">
      <alignment horizontal="center" vertical="center" wrapText="1"/>
    </xf>
    <xf numFmtId="49" fontId="12" fillId="5" borderId="17" xfId="0" applyNumberFormat="1" applyFont="1" applyFill="1" applyBorder="1" applyAlignment="1">
      <alignment horizontal="center" vertical="center" wrapText="1"/>
    </xf>
    <xf numFmtId="49" fontId="12" fillId="5" borderId="42" xfId="0" applyNumberFormat="1" applyFont="1" applyFill="1" applyBorder="1" applyAlignment="1">
      <alignment horizontal="center" vertical="center" wrapText="1"/>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2" fontId="51" fillId="5" borderId="3" xfId="0" applyNumberFormat="1" applyFont="1" applyFill="1" applyBorder="1" applyAlignment="1">
      <alignment horizontal="center" vertical="top"/>
    </xf>
    <xf numFmtId="0" fontId="51" fillId="5" borderId="50" xfId="0" applyFont="1" applyFill="1" applyBorder="1" applyAlignment="1">
      <alignment horizontal="center" vertical="top" wrapText="1"/>
    </xf>
    <xf numFmtId="0" fontId="51" fillId="5" borderId="54" xfId="0" applyFont="1" applyFill="1" applyBorder="1" applyAlignment="1">
      <alignment horizontal="center" vertical="top" wrapText="1"/>
    </xf>
    <xf numFmtId="0" fontId="51" fillId="5" borderId="35" xfId="0" applyFont="1" applyFill="1" applyBorder="1" applyAlignment="1">
      <alignment horizontal="center" vertical="top"/>
    </xf>
    <xf numFmtId="0" fontId="51" fillId="5" borderId="63" xfId="0" applyFont="1" applyFill="1" applyBorder="1" applyAlignment="1">
      <alignment horizontal="center" vertical="top" wrapText="1"/>
    </xf>
    <xf numFmtId="0" fontId="51" fillId="5" borderId="64" xfId="0" applyFont="1" applyFill="1" applyBorder="1" applyAlignment="1">
      <alignment horizontal="center" vertical="top"/>
    </xf>
    <xf numFmtId="0" fontId="51" fillId="5" borderId="34" xfId="0" applyFont="1" applyFill="1" applyBorder="1" applyAlignment="1">
      <alignment horizontal="center" vertical="top" wrapText="1"/>
    </xf>
    <xf numFmtId="165" fontId="51" fillId="5" borderId="73" xfId="0" applyNumberFormat="1" applyFont="1" applyFill="1" applyBorder="1" applyAlignment="1">
      <alignment horizontal="center" vertical="top"/>
    </xf>
    <xf numFmtId="0" fontId="51" fillId="5" borderId="34" xfId="0" applyFont="1" applyFill="1" applyBorder="1" applyAlignment="1">
      <alignment horizontal="center" vertical="top"/>
    </xf>
    <xf numFmtId="0" fontId="51" fillId="5" borderId="38" xfId="0" applyFont="1" applyFill="1" applyBorder="1" applyAlignment="1">
      <alignment vertical="center" wrapText="1"/>
    </xf>
    <xf numFmtId="0" fontId="51" fillId="5" borderId="52" xfId="0" applyFont="1" applyFill="1" applyBorder="1" applyAlignment="1">
      <alignment vertical="center" wrapText="1"/>
    </xf>
    <xf numFmtId="0" fontId="51" fillId="5" borderId="1" xfId="0" applyFont="1" applyFill="1" applyBorder="1" applyAlignment="1">
      <alignment horizontal="center" vertical="top"/>
    </xf>
    <xf numFmtId="0" fontId="51" fillId="5" borderId="45" xfId="0" applyFont="1" applyFill="1" applyBorder="1" applyAlignment="1">
      <alignment horizontal="center" vertical="top"/>
    </xf>
    <xf numFmtId="0" fontId="51" fillId="5" borderId="21" xfId="0" applyFont="1" applyFill="1" applyBorder="1" applyAlignment="1">
      <alignment vertical="center" wrapText="1"/>
    </xf>
    <xf numFmtId="0" fontId="12" fillId="5" borderId="65" xfId="0" applyFont="1" applyFill="1" applyBorder="1" applyAlignment="1">
      <alignment horizontal="justify" vertical="center"/>
    </xf>
    <xf numFmtId="0" fontId="68" fillId="5" borderId="65" xfId="0" applyFont="1" applyFill="1" applyBorder="1" applyAlignment="1">
      <alignment horizontal="center" vertical="top" wrapText="1"/>
    </xf>
    <xf numFmtId="0" fontId="12" fillId="5" borderId="37" xfId="0" applyFont="1" applyFill="1" applyBorder="1" applyAlignment="1">
      <alignment horizontal="left" wrapText="1"/>
    </xf>
    <xf numFmtId="0" fontId="12" fillId="5" borderId="35" xfId="0" applyFont="1" applyFill="1" applyBorder="1" applyAlignment="1">
      <alignment horizontal="center" vertical="center" wrapText="1"/>
    </xf>
    <xf numFmtId="1" fontId="12" fillId="5" borderId="34" xfId="0" applyNumberFormat="1" applyFont="1" applyFill="1" applyBorder="1" applyAlignment="1">
      <alignment horizontal="center" vertical="center" wrapText="1"/>
    </xf>
    <xf numFmtId="0" fontId="12" fillId="5" borderId="61" xfId="0" applyFont="1" applyFill="1" applyBorder="1" applyAlignment="1">
      <alignment vertical="center" wrapText="1"/>
    </xf>
    <xf numFmtId="0" fontId="56" fillId="5" borderId="34" xfId="0" applyFont="1" applyFill="1" applyBorder="1" applyAlignment="1">
      <alignment horizontal="center" vertical="top" wrapText="1"/>
    </xf>
    <xf numFmtId="0" fontId="12" fillId="5" borderId="0" xfId="0" applyFont="1" applyFill="1" applyAlignment="1">
      <alignment horizontal="left" vertical="top" wrapText="1"/>
    </xf>
    <xf numFmtId="165" fontId="12" fillId="5" borderId="61" xfId="0" applyNumberFormat="1" applyFont="1" applyFill="1" applyBorder="1" applyAlignment="1">
      <alignment horizontal="left" vertical="center" wrapText="1"/>
    </xf>
    <xf numFmtId="0" fontId="12" fillId="5" borderId="34" xfId="0" applyFont="1" applyFill="1" applyBorder="1" applyAlignment="1">
      <alignment horizontal="center" vertical="top" wrapText="1"/>
    </xf>
    <xf numFmtId="0" fontId="12" fillId="5" borderId="35" xfId="0" applyFont="1" applyFill="1" applyBorder="1" applyAlignment="1">
      <alignment horizontal="center" vertical="center"/>
    </xf>
    <xf numFmtId="0" fontId="12" fillId="5" borderId="34" xfId="0" applyFont="1" applyFill="1" applyBorder="1" applyAlignment="1">
      <alignment horizontal="center" vertical="center" wrapText="1"/>
    </xf>
    <xf numFmtId="0" fontId="29" fillId="5" borderId="17" xfId="36" applyFont="1" applyFill="1" applyBorder="1" applyAlignment="1">
      <alignment horizontal="center" vertical="center"/>
    </xf>
    <xf numFmtId="0" fontId="45" fillId="5" borderId="42" xfId="36" applyFont="1" applyFill="1" applyBorder="1" applyAlignment="1">
      <alignment horizontal="center" vertical="center"/>
    </xf>
    <xf numFmtId="0" fontId="12" fillId="5" borderId="31" xfId="0" applyFont="1" applyFill="1" applyBorder="1" applyAlignment="1">
      <alignment wrapText="1"/>
    </xf>
    <xf numFmtId="0" fontId="56" fillId="5" borderId="5" xfId="0" applyFont="1" applyFill="1" applyBorder="1" applyAlignment="1">
      <alignment horizontal="center" vertical="top"/>
    </xf>
    <xf numFmtId="0" fontId="12" fillId="5" borderId="7" xfId="0" applyFont="1" applyFill="1" applyBorder="1" applyAlignment="1">
      <alignment horizontal="center" vertical="top" wrapText="1"/>
    </xf>
    <xf numFmtId="0" fontId="12" fillId="5" borderId="33" xfId="0" applyFont="1" applyFill="1" applyBorder="1" applyAlignment="1">
      <alignment horizontal="justify" vertical="center"/>
    </xf>
    <xf numFmtId="0" fontId="56" fillId="5" borderId="35" xfId="0" applyFont="1" applyFill="1" applyBorder="1" applyAlignment="1">
      <alignment horizontal="center" vertical="top"/>
    </xf>
    <xf numFmtId="165" fontId="12" fillId="5" borderId="34" xfId="0" applyNumberFormat="1" applyFont="1" applyFill="1" applyBorder="1" applyAlignment="1">
      <alignment horizontal="center" vertical="center" wrapText="1"/>
    </xf>
    <xf numFmtId="0" fontId="56" fillId="5" borderId="32" xfId="0" applyFont="1" applyFill="1" applyBorder="1" applyAlignment="1">
      <alignment horizontal="left" vertical="top"/>
    </xf>
    <xf numFmtId="0" fontId="56" fillId="5" borderId="1" xfId="0" applyFont="1" applyFill="1" applyBorder="1" applyAlignment="1">
      <alignment horizontal="center" vertical="top"/>
    </xf>
    <xf numFmtId="9" fontId="56" fillId="5" borderId="1" xfId="0" applyNumberFormat="1" applyFont="1" applyFill="1" applyBorder="1" applyAlignment="1">
      <alignment horizontal="center" vertical="top"/>
    </xf>
    <xf numFmtId="9" fontId="56" fillId="5" borderId="45" xfId="0" applyNumberFormat="1" applyFont="1" applyFill="1" applyBorder="1" applyAlignment="1">
      <alignment horizontal="center" vertical="top"/>
    </xf>
    <xf numFmtId="0" fontId="12" fillId="5" borderId="49" xfId="0" applyFont="1" applyFill="1" applyBorder="1" applyAlignment="1">
      <alignment horizontal="left" vertical="top" wrapText="1"/>
    </xf>
    <xf numFmtId="49" fontId="29" fillId="5" borderId="5" xfId="0" applyNumberFormat="1" applyFont="1" applyFill="1" applyBorder="1" applyAlignment="1">
      <alignment horizontal="center" vertical="top" wrapText="1"/>
    </xf>
    <xf numFmtId="49" fontId="29" fillId="5" borderId="7" xfId="0" applyNumberFormat="1" applyFont="1" applyFill="1" applyBorder="1" applyAlignment="1">
      <alignment horizontal="center" vertical="top" wrapText="1"/>
    </xf>
    <xf numFmtId="49" fontId="12" fillId="5" borderId="35"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top" wrapText="1"/>
    </xf>
    <xf numFmtId="49" fontId="29" fillId="5" borderId="34" xfId="0" applyNumberFormat="1" applyFont="1" applyFill="1" applyBorder="1" applyAlignment="1">
      <alignment horizontal="center" vertical="top" wrapText="1"/>
    </xf>
    <xf numFmtId="0" fontId="12" fillId="5" borderId="53" xfId="0" applyFont="1" applyFill="1" applyBorder="1" applyAlignment="1">
      <alignment horizontal="left" vertical="top" wrapText="1"/>
    </xf>
    <xf numFmtId="165" fontId="12" fillId="5" borderId="1" xfId="0" applyNumberFormat="1" applyFont="1" applyFill="1" applyBorder="1" applyAlignment="1">
      <alignment horizontal="center" vertical="center" wrapText="1"/>
    </xf>
    <xf numFmtId="49" fontId="29" fillId="5" borderId="1" xfId="0" applyNumberFormat="1" applyFont="1" applyFill="1" applyBorder="1" applyAlignment="1">
      <alignment horizontal="center" vertical="top" wrapText="1"/>
    </xf>
    <xf numFmtId="49" fontId="29" fillId="5" borderId="45" xfId="0" applyNumberFormat="1" applyFont="1" applyFill="1" applyBorder="1" applyAlignment="1">
      <alignment horizontal="center" vertical="top" wrapText="1"/>
    </xf>
    <xf numFmtId="0" fontId="12" fillId="5" borderId="31" xfId="0" applyFont="1" applyFill="1" applyBorder="1" applyAlignment="1">
      <alignment horizontal="left" vertical="top" wrapText="1"/>
    </xf>
    <xf numFmtId="165" fontId="56" fillId="5" borderId="5" xfId="0" applyNumberFormat="1" applyFont="1" applyFill="1" applyBorder="1" applyAlignment="1">
      <alignment horizontal="center" vertical="center" wrapText="1"/>
    </xf>
    <xf numFmtId="0" fontId="56" fillId="5" borderId="5" xfId="0" applyFont="1" applyFill="1" applyBorder="1" applyAlignment="1">
      <alignment horizontal="center" vertical="top" wrapText="1"/>
    </xf>
    <xf numFmtId="0" fontId="56" fillId="5" borderId="33" xfId="0" applyFont="1" applyFill="1" applyBorder="1" applyAlignment="1">
      <alignment vertical="top" wrapText="1"/>
    </xf>
    <xf numFmtId="165" fontId="56" fillId="5" borderId="35" xfId="0" applyNumberFormat="1" applyFont="1" applyFill="1" applyBorder="1" applyAlignment="1">
      <alignment horizontal="center" vertical="center" wrapText="1"/>
    </xf>
    <xf numFmtId="0" fontId="56" fillId="5" borderId="35" xfId="0" applyFont="1" applyFill="1" applyBorder="1" applyAlignment="1">
      <alignment horizontal="center" vertical="top" wrapText="1"/>
    </xf>
    <xf numFmtId="0" fontId="12" fillId="5" borderId="74" xfId="0" applyFont="1" applyFill="1" applyBorder="1" applyAlignment="1">
      <alignment wrapText="1"/>
    </xf>
    <xf numFmtId="49" fontId="12" fillId="5" borderId="65" xfId="0" applyNumberFormat="1" applyFont="1" applyFill="1" applyBorder="1" applyAlignment="1">
      <alignment horizontal="center" vertical="center" wrapText="1"/>
    </xf>
    <xf numFmtId="49" fontId="12" fillId="5" borderId="66" xfId="0" applyNumberFormat="1" applyFont="1" applyFill="1" applyBorder="1" applyAlignment="1">
      <alignment horizontal="center" vertical="center" wrapText="1"/>
    </xf>
    <xf numFmtId="0" fontId="12" fillId="5" borderId="74" xfId="0" applyFont="1" applyFill="1" applyBorder="1" applyAlignment="1">
      <alignment horizontal="left" vertical="top" wrapText="1"/>
    </xf>
    <xf numFmtId="165" fontId="12" fillId="5" borderId="65" xfId="0" applyNumberFormat="1" applyFont="1" applyFill="1" applyBorder="1" applyAlignment="1">
      <alignment horizontal="center" vertical="center" wrapText="1"/>
    </xf>
    <xf numFmtId="0" fontId="12" fillId="5" borderId="65" xfId="0" applyFont="1" applyFill="1" applyBorder="1" applyAlignment="1">
      <alignment horizontal="center" vertical="center"/>
    </xf>
    <xf numFmtId="0" fontId="12" fillId="5" borderId="66" xfId="0" applyFont="1" applyFill="1" applyBorder="1" applyAlignment="1">
      <alignment horizontal="center" vertical="center"/>
    </xf>
    <xf numFmtId="0" fontId="56" fillId="5" borderId="5" xfId="0" applyFont="1" applyFill="1" applyBorder="1" applyAlignment="1">
      <alignment horizontal="left" vertical="top" wrapText="1"/>
    </xf>
    <xf numFmtId="0" fontId="56" fillId="5" borderId="7" xfId="0" applyFont="1" applyFill="1" applyBorder="1" applyAlignment="1">
      <alignment horizontal="left" vertical="top" wrapText="1"/>
    </xf>
    <xf numFmtId="165" fontId="56" fillId="5" borderId="56" xfId="0" applyNumberFormat="1" applyFont="1" applyFill="1" applyBorder="1" applyAlignment="1">
      <alignment horizontal="center" vertical="center" wrapText="1"/>
    </xf>
    <xf numFmtId="0" fontId="56" fillId="5" borderId="56" xfId="0" applyFont="1" applyFill="1" applyBorder="1" applyAlignment="1">
      <alignment horizontal="left" vertical="top" wrapText="1"/>
    </xf>
    <xf numFmtId="0" fontId="56" fillId="5" borderId="57" xfId="0" applyFont="1" applyFill="1" applyBorder="1" applyAlignment="1">
      <alignment horizontal="left" vertical="top" wrapText="1"/>
    </xf>
    <xf numFmtId="0" fontId="12" fillId="5" borderId="40" xfId="0" applyFont="1" applyFill="1" applyBorder="1"/>
    <xf numFmtId="0" fontId="12" fillId="5" borderId="69" xfId="0" applyFont="1" applyFill="1" applyBorder="1" applyAlignment="1">
      <alignment horizontal="lef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5" borderId="6" xfId="0" applyFont="1" applyFill="1" applyBorder="1" applyAlignment="1">
      <alignment horizontal="left" vertical="top" wrapText="1"/>
    </xf>
    <xf numFmtId="0" fontId="12" fillId="5" borderId="17" xfId="0" applyFont="1" applyFill="1" applyBorder="1" applyAlignment="1">
      <alignment horizontal="center" vertical="top"/>
    </xf>
    <xf numFmtId="0" fontId="12" fillId="5" borderId="42" xfId="0" applyFont="1" applyFill="1" applyBorder="1" applyAlignment="1">
      <alignment horizontal="center" vertical="top"/>
    </xf>
    <xf numFmtId="0" fontId="12" fillId="5" borderId="53" xfId="0" applyFont="1" applyFill="1" applyBorder="1" applyAlignment="1">
      <alignment horizontal="center" vertical="center"/>
    </xf>
    <xf numFmtId="9" fontId="12" fillId="5" borderId="1" xfId="0" applyNumberFormat="1" applyFont="1" applyFill="1" applyBorder="1" applyAlignment="1">
      <alignment horizontal="center" vertical="top"/>
    </xf>
    <xf numFmtId="9" fontId="12" fillId="5" borderId="45" xfId="0" applyNumberFormat="1" applyFont="1" applyFill="1" applyBorder="1" applyAlignment="1">
      <alignment horizontal="center" vertical="top"/>
    </xf>
    <xf numFmtId="0" fontId="12" fillId="5" borderId="5" xfId="0" applyFont="1" applyFill="1" applyBorder="1" applyAlignment="1">
      <alignment horizontal="center" vertical="center"/>
    </xf>
    <xf numFmtId="0" fontId="55" fillId="5" borderId="5" xfId="0" applyFont="1" applyFill="1" applyBorder="1" applyAlignment="1">
      <alignment horizontal="center" vertical="center"/>
    </xf>
    <xf numFmtId="0" fontId="55" fillId="5" borderId="7" xfId="0" applyFont="1" applyFill="1" applyBorder="1" applyAlignment="1">
      <alignment horizontal="center" vertical="center"/>
    </xf>
    <xf numFmtId="0" fontId="12" fillId="5" borderId="18" xfId="0" applyFont="1" applyFill="1" applyBorder="1" applyAlignment="1">
      <alignment horizontal="left" vertical="top" wrapText="1"/>
    </xf>
    <xf numFmtId="0" fontId="56" fillId="5" borderId="20" xfId="0" applyFont="1" applyFill="1" applyBorder="1" applyAlignment="1">
      <alignment horizontal="center" vertical="center"/>
    </xf>
    <xf numFmtId="9" fontId="56" fillId="5" borderId="51" xfId="0" applyNumberFormat="1" applyFont="1" applyFill="1" applyBorder="1" applyAlignment="1">
      <alignment horizontal="center" vertical="top"/>
    </xf>
    <xf numFmtId="0" fontId="12" fillId="5" borderId="14" xfId="0" applyFont="1" applyFill="1" applyBorder="1" applyAlignment="1">
      <alignment horizontal="center" vertical="top" wrapText="1"/>
    </xf>
    <xf numFmtId="9" fontId="12" fillId="5" borderId="7" xfId="0" applyNumberFormat="1" applyFont="1" applyFill="1" applyBorder="1" applyAlignment="1">
      <alignment horizontal="center" vertical="top"/>
    </xf>
    <xf numFmtId="9" fontId="12" fillId="5" borderId="24" xfId="0" applyNumberFormat="1" applyFont="1" applyFill="1" applyBorder="1" applyAlignment="1">
      <alignment horizontal="center" vertical="top"/>
    </xf>
    <xf numFmtId="0" fontId="12" fillId="5" borderId="42" xfId="0" applyFont="1" applyFill="1" applyBorder="1" applyAlignment="1">
      <alignment horizontal="center" vertical="top" wrapText="1"/>
    </xf>
    <xf numFmtId="0" fontId="12" fillId="5" borderId="31" xfId="0" applyFont="1" applyFill="1" applyBorder="1" applyAlignment="1">
      <alignment horizontal="left" vertical="center"/>
    </xf>
    <xf numFmtId="0" fontId="12" fillId="5" borderId="66"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37" fillId="5" borderId="14" xfId="0" applyNumberFormat="1" applyFont="1" applyFill="1" applyBorder="1" applyAlignment="1">
      <alignment horizontal="center" vertical="top" wrapText="1"/>
    </xf>
    <xf numFmtId="0" fontId="12" fillId="5" borderId="35" xfId="0" applyFont="1" applyFill="1" applyBorder="1" applyAlignment="1">
      <alignment horizontal="center" vertical="top" wrapText="1"/>
    </xf>
    <xf numFmtId="0" fontId="12" fillId="5" borderId="1" xfId="0" applyFont="1" applyFill="1" applyBorder="1" applyAlignment="1">
      <alignment horizontal="center" vertical="top" wrapText="1"/>
    </xf>
    <xf numFmtId="0" fontId="51" fillId="5" borderId="65" xfId="0" applyFont="1" applyFill="1" applyBorder="1" applyAlignment="1">
      <alignment horizontal="center" vertical="top" wrapText="1"/>
    </xf>
    <xf numFmtId="0" fontId="51" fillId="5" borderId="66" xfId="0" applyFont="1" applyFill="1" applyBorder="1" applyAlignment="1">
      <alignment horizontal="center" vertical="top" wrapText="1"/>
    </xf>
    <xf numFmtId="0" fontId="51" fillId="0" borderId="21" xfId="0" applyFont="1" applyBorder="1" applyAlignment="1">
      <alignment vertical="top" wrapText="1"/>
    </xf>
    <xf numFmtId="0" fontId="51" fillId="0" borderId="17" xfId="0" applyFont="1" applyBorder="1" applyAlignment="1">
      <alignment horizontal="center" vertical="top" wrapText="1"/>
    </xf>
    <xf numFmtId="0" fontId="51" fillId="0" borderId="42" xfId="0" applyFont="1" applyBorder="1" applyAlignment="1">
      <alignment horizontal="center" vertical="top" wrapText="1"/>
    </xf>
    <xf numFmtId="49" fontId="43" fillId="8" borderId="28" xfId="0" applyNumberFormat="1" applyFont="1" applyFill="1" applyBorder="1" applyAlignment="1">
      <alignment horizontal="center" vertical="top"/>
    </xf>
    <xf numFmtId="49" fontId="37" fillId="0" borderId="28" xfId="0" applyNumberFormat="1" applyFont="1" applyBorder="1" applyAlignment="1">
      <alignment horizontal="center" vertical="top"/>
    </xf>
    <xf numFmtId="49" fontId="37" fillId="0" borderId="69" xfId="0" applyNumberFormat="1" applyFont="1" applyBorder="1" applyAlignment="1">
      <alignment horizontal="center" vertical="top" wrapText="1"/>
    </xf>
    <xf numFmtId="49" fontId="37" fillId="0" borderId="76" xfId="0" applyNumberFormat="1" applyFont="1" applyBorder="1" applyAlignment="1">
      <alignment horizontal="center" vertical="top" wrapText="1"/>
    </xf>
    <xf numFmtId="0" fontId="51" fillId="5" borderId="28" xfId="0" applyFont="1" applyFill="1" applyBorder="1" applyAlignment="1">
      <alignment horizontal="left" vertical="top" wrapText="1"/>
    </xf>
    <xf numFmtId="165" fontId="12" fillId="5" borderId="51" xfId="0" applyNumberFormat="1" applyFont="1" applyFill="1" applyBorder="1" applyAlignment="1">
      <alignment horizontal="center" vertical="center" wrapText="1"/>
    </xf>
    <xf numFmtId="165" fontId="12" fillId="5" borderId="64" xfId="0" applyNumberFormat="1" applyFont="1" applyFill="1" applyBorder="1" applyAlignment="1">
      <alignment horizontal="center" vertical="center" wrapText="1"/>
    </xf>
    <xf numFmtId="0" fontId="49" fillId="5" borderId="46" xfId="0" applyFont="1" applyFill="1" applyBorder="1" applyAlignment="1">
      <alignment horizontal="left" vertical="center" wrapText="1"/>
    </xf>
    <xf numFmtId="0" fontId="12" fillId="5" borderId="7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64" xfId="0" applyFont="1" applyFill="1" applyBorder="1" applyAlignment="1">
      <alignment horizontal="center" vertical="center" wrapText="1"/>
    </xf>
    <xf numFmtId="0" fontId="12" fillId="5" borderId="15" xfId="7" applyFont="1" applyFill="1" applyBorder="1" applyAlignment="1">
      <alignment vertical="top" wrapText="1"/>
    </xf>
    <xf numFmtId="49" fontId="12" fillId="5" borderId="15" xfId="0" applyNumberFormat="1" applyFont="1" applyFill="1" applyBorder="1" applyAlignment="1">
      <alignment horizontal="center" vertical="center"/>
    </xf>
    <xf numFmtId="49" fontId="12" fillId="5" borderId="65" xfId="0" applyNumberFormat="1" applyFont="1" applyFill="1" applyBorder="1" applyAlignment="1">
      <alignment horizontal="center" vertical="center"/>
    </xf>
    <xf numFmtId="0" fontId="12" fillId="5" borderId="49" xfId="0" applyFont="1" applyFill="1" applyBorder="1" applyAlignment="1">
      <alignment horizontal="center" vertical="center" wrapText="1"/>
    </xf>
    <xf numFmtId="0" fontId="13" fillId="5" borderId="37" xfId="0" applyFont="1" applyFill="1" applyBorder="1" applyAlignment="1">
      <alignment horizontal="left" vertical="center" wrapText="1"/>
    </xf>
    <xf numFmtId="165" fontId="13" fillId="5" borderId="17" xfId="0" applyNumberFormat="1"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4" xfId="0" applyFont="1" applyFill="1" applyBorder="1" applyAlignment="1">
      <alignment horizontal="center" vertical="center" wrapText="1"/>
    </xf>
    <xf numFmtId="165" fontId="13" fillId="5" borderId="18" xfId="0" applyNumberFormat="1" applyFont="1" applyFill="1" applyBorder="1" applyAlignment="1">
      <alignment horizontal="left" vertical="center" wrapText="1"/>
    </xf>
    <xf numFmtId="165" fontId="13" fillId="5" borderId="20" xfId="0" applyNumberFormat="1" applyFont="1" applyFill="1" applyBorder="1" applyAlignment="1">
      <alignment horizontal="left" vertical="center" wrapText="1"/>
    </xf>
    <xf numFmtId="0" fontId="13" fillId="5" borderId="51" xfId="0" applyFont="1" applyFill="1" applyBorder="1" applyAlignment="1">
      <alignment horizontal="left" vertical="top" wrapText="1"/>
    </xf>
    <xf numFmtId="0" fontId="13" fillId="5" borderId="14" xfId="0" applyFont="1" applyFill="1" applyBorder="1" applyAlignment="1">
      <alignment horizontal="left" vertical="top" wrapText="1"/>
    </xf>
    <xf numFmtId="0" fontId="12" fillId="5" borderId="49" xfId="0" applyFont="1" applyFill="1" applyBorder="1" applyAlignment="1">
      <alignment vertical="top" wrapText="1"/>
    </xf>
    <xf numFmtId="165" fontId="12" fillId="5" borderId="49" xfId="0" applyNumberFormat="1" applyFont="1" applyFill="1" applyBorder="1" applyAlignment="1">
      <alignment horizontal="center" wrapText="1"/>
    </xf>
    <xf numFmtId="0" fontId="12" fillId="5" borderId="5" xfId="0" applyFont="1" applyFill="1" applyBorder="1" applyAlignment="1">
      <alignment horizontal="center"/>
    </xf>
    <xf numFmtId="0" fontId="12" fillId="5" borderId="5" xfId="0" applyFont="1" applyFill="1" applyBorder="1" applyAlignment="1">
      <alignment horizontal="center" wrapText="1"/>
    </xf>
    <xf numFmtId="0" fontId="12" fillId="5" borderId="7" xfId="0" applyFont="1" applyFill="1" applyBorder="1" applyAlignment="1">
      <alignment horizontal="center" wrapText="1"/>
    </xf>
    <xf numFmtId="0" fontId="12" fillId="5" borderId="61" xfId="0" applyFont="1" applyFill="1" applyBorder="1" applyAlignment="1">
      <alignment vertical="top" wrapText="1"/>
    </xf>
    <xf numFmtId="165" fontId="12" fillId="5" borderId="61" xfId="0" applyNumberFormat="1" applyFont="1" applyFill="1" applyBorder="1" applyAlignment="1">
      <alignment horizontal="center" wrapText="1"/>
    </xf>
    <xf numFmtId="0" fontId="12" fillId="5" borderId="35" xfId="0" applyFont="1" applyFill="1" applyBorder="1" applyAlignment="1">
      <alignment horizontal="center" wrapText="1"/>
    </xf>
    <xf numFmtId="0" fontId="12" fillId="5" borderId="34" xfId="0" applyFont="1" applyFill="1" applyBorder="1" applyAlignment="1">
      <alignment horizontal="center" wrapText="1"/>
    </xf>
    <xf numFmtId="0" fontId="54" fillId="5" borderId="53" xfId="0" applyFont="1" applyFill="1" applyBorder="1" applyAlignment="1">
      <alignment vertical="top" wrapText="1"/>
    </xf>
    <xf numFmtId="0" fontId="49" fillId="5" borderId="53" xfId="0" applyFont="1" applyFill="1" applyBorder="1" applyAlignment="1">
      <alignment horizontal="center" wrapText="1"/>
    </xf>
    <xf numFmtId="0" fontId="12" fillId="5" borderId="1" xfId="0" applyFont="1" applyFill="1" applyBorder="1" applyAlignment="1">
      <alignment horizontal="center"/>
    </xf>
    <xf numFmtId="0" fontId="12" fillId="5" borderId="45" xfId="0" applyFont="1" applyFill="1" applyBorder="1" applyAlignment="1">
      <alignment horizontal="center" wrapText="1"/>
    </xf>
    <xf numFmtId="0" fontId="12" fillId="5" borderId="49" xfId="0" applyFont="1" applyFill="1" applyBorder="1" applyAlignment="1">
      <alignment vertical="center" wrapText="1"/>
    </xf>
    <xf numFmtId="165" fontId="12" fillId="5" borderId="6" xfId="0" applyNumberFormat="1" applyFont="1" applyFill="1" applyBorder="1" applyAlignment="1">
      <alignment horizontal="center" wrapText="1"/>
    </xf>
    <xf numFmtId="165" fontId="12" fillId="5" borderId="71" xfId="0" applyNumberFormat="1" applyFont="1" applyFill="1" applyBorder="1" applyAlignment="1">
      <alignment horizontal="center" wrapText="1"/>
    </xf>
    <xf numFmtId="0" fontId="12" fillId="5" borderId="17" xfId="0" applyFont="1" applyFill="1" applyBorder="1" applyAlignment="1">
      <alignment horizontal="center" wrapText="1"/>
    </xf>
    <xf numFmtId="0" fontId="12" fillId="5" borderId="42" xfId="0" applyFont="1" applyFill="1" applyBorder="1" applyAlignment="1">
      <alignment horizontal="center" wrapText="1"/>
    </xf>
    <xf numFmtId="165" fontId="12" fillId="5" borderId="37" xfId="0" applyNumberFormat="1" applyFont="1" applyFill="1" applyBorder="1" applyAlignment="1">
      <alignment horizontal="center" wrapText="1"/>
    </xf>
    <xf numFmtId="165" fontId="13" fillId="5" borderId="37" xfId="0" applyNumberFormat="1" applyFont="1" applyFill="1" applyBorder="1" applyAlignment="1">
      <alignment horizontal="left" vertical="center" wrapText="1"/>
    </xf>
    <xf numFmtId="0" fontId="13" fillId="5" borderId="35" xfId="0" applyFont="1" applyFill="1" applyBorder="1" applyAlignment="1">
      <alignment horizontal="left" vertical="top" wrapText="1"/>
    </xf>
    <xf numFmtId="0" fontId="13" fillId="5" borderId="34" xfId="0" applyFont="1" applyFill="1" applyBorder="1" applyAlignment="1">
      <alignment horizontal="left" vertical="top" wrapText="1"/>
    </xf>
    <xf numFmtId="165" fontId="13" fillId="5" borderId="52"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13" fillId="5" borderId="45" xfId="0" applyFont="1" applyFill="1" applyBorder="1" applyAlignment="1">
      <alignment horizontal="left" vertical="top" wrapText="1"/>
    </xf>
    <xf numFmtId="49" fontId="12" fillId="5" borderId="28" xfId="0" applyNumberFormat="1" applyFont="1" applyFill="1" applyBorder="1" applyAlignment="1">
      <alignment horizontal="center" vertical="top"/>
    </xf>
    <xf numFmtId="49" fontId="12" fillId="5" borderId="15" xfId="0" applyNumberFormat="1" applyFont="1" applyFill="1" applyBorder="1" applyAlignment="1">
      <alignment vertical="top"/>
    </xf>
    <xf numFmtId="0" fontId="13" fillId="5" borderId="65" xfId="0" applyFont="1" applyFill="1" applyBorder="1" applyAlignment="1">
      <alignment horizontal="center" vertical="top"/>
    </xf>
    <xf numFmtId="165" fontId="13" fillId="5" borderId="65" xfId="0" applyNumberFormat="1" applyFont="1" applyFill="1" applyBorder="1" applyAlignment="1">
      <alignment horizontal="center" vertical="top"/>
    </xf>
    <xf numFmtId="165" fontId="13" fillId="5" borderId="76" xfId="0" applyNumberFormat="1" applyFont="1" applyFill="1" applyBorder="1" applyAlignment="1">
      <alignment horizontal="center" vertical="top"/>
    </xf>
    <xf numFmtId="9" fontId="12" fillId="5" borderId="65" xfId="0" applyNumberFormat="1" applyFont="1" applyFill="1" applyBorder="1" applyAlignment="1">
      <alignment horizontal="center" vertical="top"/>
    </xf>
    <xf numFmtId="9" fontId="12" fillId="5" borderId="66" xfId="0" applyNumberFormat="1" applyFont="1" applyFill="1" applyBorder="1" applyAlignment="1">
      <alignment horizontal="center" vertical="top"/>
    </xf>
    <xf numFmtId="49" fontId="12" fillId="5" borderId="36" xfId="0" applyNumberFormat="1" applyFont="1" applyFill="1" applyBorder="1" applyAlignment="1">
      <alignment vertical="top"/>
    </xf>
    <xf numFmtId="0" fontId="13" fillId="5" borderId="56" xfId="0" applyFont="1" applyFill="1" applyBorder="1" applyAlignment="1">
      <alignment horizontal="center" vertical="top"/>
    </xf>
    <xf numFmtId="165" fontId="13" fillId="5" borderId="56" xfId="0" applyNumberFormat="1" applyFont="1" applyFill="1" applyBorder="1" applyAlignment="1">
      <alignment horizontal="center" vertical="top"/>
    </xf>
    <xf numFmtId="165" fontId="13" fillId="5" borderId="44" xfId="0" applyNumberFormat="1" applyFont="1" applyFill="1" applyBorder="1" applyAlignment="1">
      <alignment horizontal="center" vertical="top"/>
    </xf>
    <xf numFmtId="0" fontId="12" fillId="5" borderId="3" xfId="0" applyFont="1" applyFill="1" applyBorder="1" applyAlignment="1">
      <alignment vertical="center" wrapText="1"/>
    </xf>
    <xf numFmtId="165" fontId="12" fillId="5" borderId="75" xfId="0" applyNumberFormat="1" applyFont="1" applyFill="1" applyBorder="1" applyAlignment="1">
      <alignment horizontal="center" vertical="center" wrapText="1"/>
    </xf>
    <xf numFmtId="0" fontId="12" fillId="5" borderId="12" xfId="0" applyFont="1" applyFill="1" applyBorder="1" applyAlignment="1">
      <alignment vertical="top" wrapText="1"/>
    </xf>
    <xf numFmtId="0" fontId="72" fillId="5" borderId="65" xfId="0" applyFont="1" applyFill="1" applyBorder="1" applyAlignment="1">
      <alignment horizontal="center" vertical="top"/>
    </xf>
    <xf numFmtId="165" fontId="72" fillId="5" borderId="65" xfId="0" applyNumberFormat="1" applyFont="1" applyFill="1" applyBorder="1" applyAlignment="1">
      <alignment horizontal="center" vertical="top"/>
    </xf>
    <xf numFmtId="165" fontId="72" fillId="5" borderId="76" xfId="0" applyNumberFormat="1" applyFont="1" applyFill="1" applyBorder="1" applyAlignment="1">
      <alignment horizontal="center" vertical="top"/>
    </xf>
    <xf numFmtId="0" fontId="12" fillId="5" borderId="11" xfId="0" applyFont="1" applyFill="1" applyBorder="1" applyAlignment="1">
      <alignment wrapText="1"/>
    </xf>
    <xf numFmtId="165" fontId="29" fillId="10" borderId="36" xfId="0" applyNumberFormat="1" applyFont="1" applyFill="1" applyBorder="1" applyAlignment="1">
      <alignment horizontal="left" vertical="center" wrapText="1"/>
    </xf>
    <xf numFmtId="165" fontId="29" fillId="10" borderId="37" xfId="0" applyNumberFormat="1"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57" fillId="0" borderId="74" xfId="0" applyFont="1" applyBorder="1" applyAlignment="1">
      <alignment vertical="top"/>
    </xf>
    <xf numFmtId="0" fontId="12" fillId="0" borderId="65" xfId="0" applyFont="1" applyBorder="1" applyAlignment="1">
      <alignment horizontal="center" vertical="center"/>
    </xf>
    <xf numFmtId="49" fontId="43" fillId="2" borderId="39" xfId="0" applyNumberFormat="1" applyFont="1" applyFill="1" applyBorder="1" applyAlignment="1">
      <alignment vertical="top"/>
    </xf>
    <xf numFmtId="49" fontId="37" fillId="3" borderId="29" xfId="0" applyNumberFormat="1" applyFont="1" applyFill="1" applyBorder="1" applyAlignment="1">
      <alignment vertical="top"/>
    </xf>
    <xf numFmtId="49" fontId="37" fillId="5" borderId="48" xfId="0" applyNumberFormat="1" applyFont="1" applyFill="1" applyBorder="1" applyAlignment="1">
      <alignment vertical="top" wrapText="1"/>
    </xf>
    <xf numFmtId="49" fontId="37" fillId="5" borderId="16" xfId="0" applyNumberFormat="1" applyFont="1" applyFill="1" applyBorder="1" applyAlignment="1">
      <alignment horizontal="center" vertical="top" wrapText="1"/>
    </xf>
    <xf numFmtId="0" fontId="51" fillId="5" borderId="2" xfId="0" applyFont="1" applyFill="1" applyBorder="1" applyAlignment="1">
      <alignment vertical="center" wrapText="1"/>
    </xf>
    <xf numFmtId="49" fontId="51" fillId="0" borderId="43" xfId="0" applyNumberFormat="1" applyFont="1" applyBorder="1" applyAlignment="1">
      <alignment vertical="top"/>
    </xf>
    <xf numFmtId="49" fontId="51" fillId="0" borderId="29" xfId="0" applyNumberFormat="1" applyFont="1" applyBorder="1" applyAlignment="1">
      <alignment vertical="top"/>
    </xf>
    <xf numFmtId="0" fontId="12" fillId="5" borderId="48" xfId="0" applyFont="1" applyFill="1" applyBorder="1" applyAlignment="1">
      <alignment horizontal="left" vertical="center" wrapText="1"/>
    </xf>
    <xf numFmtId="0" fontId="51" fillId="5" borderId="34" xfId="0" applyFont="1" applyFill="1" applyBorder="1" applyAlignment="1">
      <alignment horizontal="center" vertical="center" wrapText="1"/>
    </xf>
    <xf numFmtId="49" fontId="43" fillId="2" borderId="23" xfId="0" applyNumberFormat="1" applyFont="1" applyFill="1" applyBorder="1" applyAlignment="1">
      <alignment vertical="top"/>
    </xf>
    <xf numFmtId="49" fontId="37" fillId="3" borderId="21" xfId="0" applyNumberFormat="1" applyFont="1" applyFill="1" applyBorder="1" applyAlignment="1">
      <alignment vertical="top"/>
    </xf>
    <xf numFmtId="49" fontId="37" fillId="5" borderId="20" xfId="0" applyNumberFormat="1" applyFont="1" applyFill="1" applyBorder="1" applyAlignment="1">
      <alignment vertical="top" wrapText="1"/>
    </xf>
    <xf numFmtId="49" fontId="37" fillId="5" borderId="19" xfId="0" applyNumberFormat="1" applyFont="1" applyFill="1" applyBorder="1" applyAlignment="1">
      <alignment horizontal="center" vertical="top" wrapText="1"/>
    </xf>
    <xf numFmtId="0" fontId="51" fillId="5" borderId="21" xfId="0" applyFont="1" applyFill="1" applyBorder="1" applyAlignment="1">
      <alignment horizontal="left" vertical="center" wrapText="1"/>
    </xf>
    <xf numFmtId="49" fontId="51" fillId="0" borderId="24" xfId="0" applyNumberFormat="1" applyFont="1" applyBorder="1" applyAlignment="1">
      <alignment vertical="top"/>
    </xf>
    <xf numFmtId="49" fontId="51" fillId="0" borderId="21" xfId="0" applyNumberFormat="1" applyFont="1" applyBorder="1" applyAlignment="1">
      <alignment vertical="top"/>
    </xf>
    <xf numFmtId="0" fontId="51" fillId="5" borderId="4" xfId="0" applyFont="1" applyFill="1" applyBorder="1" applyAlignment="1">
      <alignment horizontal="center" vertical="top"/>
    </xf>
    <xf numFmtId="0" fontId="51" fillId="5" borderId="20" xfId="0" applyFont="1" applyFill="1" applyBorder="1" applyAlignment="1">
      <alignment horizontal="left" vertical="center" wrapText="1"/>
    </xf>
    <xf numFmtId="165" fontId="51" fillId="5" borderId="20" xfId="0" applyNumberFormat="1" applyFont="1" applyFill="1" applyBorder="1" applyAlignment="1">
      <alignment horizontal="center" vertical="center" wrapText="1"/>
    </xf>
    <xf numFmtId="0" fontId="51" fillId="5" borderId="1" xfId="0" applyFont="1" applyFill="1" applyBorder="1" applyAlignment="1">
      <alignment horizontal="center" vertical="center" wrapText="1"/>
    </xf>
    <xf numFmtId="0" fontId="51" fillId="5" borderId="45" xfId="0" applyFont="1" applyFill="1" applyBorder="1" applyAlignment="1">
      <alignment horizontal="center" vertical="center" wrapText="1"/>
    </xf>
    <xf numFmtId="0" fontId="41" fillId="0" borderId="35" xfId="0" applyFont="1" applyBorder="1" applyAlignment="1">
      <alignment horizontal="center" vertical="center" wrapText="1"/>
    </xf>
    <xf numFmtId="2" fontId="33" fillId="0" borderId="0" xfId="0" applyNumberFormat="1" applyFont="1" applyAlignment="1">
      <alignment horizontal="center" vertical="center"/>
    </xf>
    <xf numFmtId="2" fontId="13" fillId="0" borderId="0" xfId="0" applyNumberFormat="1" applyFont="1" applyAlignment="1">
      <alignment horizontal="center" vertical="center"/>
    </xf>
    <xf numFmtId="0" fontId="11" fillId="8" borderId="40" xfId="0" applyFont="1" applyFill="1" applyBorder="1" applyAlignment="1">
      <alignment vertical="center"/>
    </xf>
    <xf numFmtId="2" fontId="15" fillId="2" borderId="40" xfId="0" applyNumberFormat="1" applyFont="1" applyFill="1" applyBorder="1" applyAlignment="1">
      <alignment horizontal="center" vertical="center"/>
    </xf>
    <xf numFmtId="2" fontId="15" fillId="8" borderId="40" xfId="0" applyNumberFormat="1" applyFont="1" applyFill="1" applyBorder="1" applyAlignment="1">
      <alignment horizontal="center" vertical="center"/>
    </xf>
    <xf numFmtId="2" fontId="15" fillId="2" borderId="43" xfId="0" applyNumberFormat="1" applyFont="1" applyFill="1" applyBorder="1" applyAlignment="1">
      <alignment horizontal="center" vertical="center"/>
    </xf>
    <xf numFmtId="0" fontId="44" fillId="7" borderId="22" xfId="0" applyFont="1" applyFill="1" applyBorder="1" applyAlignment="1">
      <alignment vertical="center" wrapText="1"/>
    </xf>
    <xf numFmtId="2" fontId="44" fillId="7" borderId="22" xfId="0" applyNumberFormat="1" applyFont="1" applyFill="1" applyBorder="1" applyAlignment="1">
      <alignment horizontal="center" vertical="center" wrapText="1"/>
    </xf>
    <xf numFmtId="2" fontId="44" fillId="7" borderId="24" xfId="0" applyNumberFormat="1" applyFont="1" applyFill="1" applyBorder="1" applyAlignment="1">
      <alignment horizontal="center" vertical="center" wrapText="1"/>
    </xf>
    <xf numFmtId="2" fontId="33" fillId="5" borderId="35" xfId="0" applyNumberFormat="1" applyFont="1" applyFill="1" applyBorder="1" applyAlignment="1">
      <alignment horizontal="center" vertical="center" wrapText="1"/>
    </xf>
    <xf numFmtId="0" fontId="14" fillId="10" borderId="5" xfId="34" applyNumberFormat="1" applyFont="1" applyFill="1" applyBorder="1" applyAlignment="1" applyProtection="1">
      <alignment horizontal="center" vertical="center" wrapText="1"/>
      <protection locked="0"/>
    </xf>
    <xf numFmtId="0" fontId="14" fillId="10" borderId="35" xfId="34" applyNumberFormat="1" applyFont="1" applyFill="1" applyBorder="1" applyAlignment="1">
      <alignment horizontal="center" vertical="center" wrapText="1"/>
    </xf>
    <xf numFmtId="2" fontId="14" fillId="10" borderId="51" xfId="0" applyNumberFormat="1" applyFont="1" applyFill="1" applyBorder="1" applyAlignment="1">
      <alignment horizontal="center" vertical="center" wrapText="1"/>
    </xf>
    <xf numFmtId="2" fontId="14" fillId="10" borderId="14" xfId="0" applyNumberFormat="1" applyFont="1" applyFill="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4" xfId="0" applyNumberFormat="1" applyFont="1" applyBorder="1" applyAlignment="1">
      <alignment horizontal="center" vertical="center" wrapText="1"/>
    </xf>
    <xf numFmtId="0" fontId="25" fillId="0" borderId="35" xfId="0" applyFont="1" applyBorder="1" applyAlignment="1">
      <alignment horizontal="center" vertical="center" wrapText="1"/>
    </xf>
    <xf numFmtId="2" fontId="14" fillId="0" borderId="35" xfId="0" applyNumberFormat="1" applyFont="1" applyBorder="1" applyAlignment="1">
      <alignment horizontal="center" vertical="center"/>
    </xf>
    <xf numFmtId="2" fontId="14" fillId="0" borderId="17" xfId="0" applyNumberFormat="1" applyFont="1" applyBorder="1" applyAlignment="1">
      <alignment horizontal="center" vertical="center"/>
    </xf>
    <xf numFmtId="2" fontId="14" fillId="0" borderId="42" xfId="0" applyNumberFormat="1" applyFont="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2" fontId="14" fillId="0" borderId="45" xfId="0" applyNumberFormat="1" applyFont="1" applyBorder="1" applyAlignment="1">
      <alignment horizontal="center" vertical="center" wrapText="1"/>
    </xf>
    <xf numFmtId="0" fontId="14" fillId="7" borderId="11" xfId="0" applyFont="1" applyFill="1" applyBorder="1" applyAlignment="1">
      <alignment horizontal="left" vertical="center"/>
    </xf>
    <xf numFmtId="2" fontId="14" fillId="7" borderId="11" xfId="0" applyNumberFormat="1" applyFont="1" applyFill="1" applyBorder="1" applyAlignment="1">
      <alignment horizontal="center" vertical="center"/>
    </xf>
    <xf numFmtId="2" fontId="14" fillId="7" borderId="12" xfId="0" applyNumberFormat="1" applyFont="1" applyFill="1" applyBorder="1" applyAlignment="1">
      <alignment horizontal="center" vertical="center"/>
    </xf>
    <xf numFmtId="0" fontId="34" fillId="7" borderId="11" xfId="0" applyFont="1" applyFill="1" applyBorder="1" applyAlignment="1">
      <alignment vertical="center" wrapText="1"/>
    </xf>
    <xf numFmtId="2" fontId="34" fillId="7" borderId="11" xfId="0" applyNumberFormat="1" applyFont="1" applyFill="1" applyBorder="1" applyAlignment="1">
      <alignment horizontal="center" vertical="center" wrapText="1"/>
    </xf>
    <xf numFmtId="2" fontId="34" fillId="7" borderId="12" xfId="0" applyNumberFormat="1" applyFont="1" applyFill="1" applyBorder="1" applyAlignment="1">
      <alignment horizontal="center" vertical="center" wrapText="1"/>
    </xf>
    <xf numFmtId="0" fontId="25" fillId="0" borderId="65" xfId="0" applyFont="1" applyBorder="1" applyAlignment="1">
      <alignment horizontal="center" vertical="center" wrapText="1"/>
    </xf>
    <xf numFmtId="1" fontId="11" fillId="0" borderId="65" xfId="0" applyNumberFormat="1" applyFont="1" applyBorder="1" applyAlignment="1">
      <alignment horizontal="center" vertical="center" wrapText="1"/>
    </xf>
    <xf numFmtId="1" fontId="11" fillId="0" borderId="66" xfId="0" applyNumberFormat="1" applyFont="1" applyBorder="1" applyAlignment="1">
      <alignment horizontal="center" vertical="center" wrapText="1"/>
    </xf>
    <xf numFmtId="2" fontId="11" fillId="0" borderId="65" xfId="0" applyNumberFormat="1" applyFont="1" applyBorder="1" applyAlignment="1">
      <alignment horizontal="center" vertical="center" wrapText="1"/>
    </xf>
    <xf numFmtId="2" fontId="11" fillId="0" borderId="66" xfId="0" applyNumberFormat="1" applyFont="1" applyBorder="1" applyAlignment="1">
      <alignment horizontal="center" vertical="center" wrapText="1"/>
    </xf>
    <xf numFmtId="2" fontId="14" fillId="0" borderId="5" xfId="0" applyNumberFormat="1" applyFont="1" applyBorder="1" applyAlignment="1">
      <alignment horizontal="center" vertical="center"/>
    </xf>
    <xf numFmtId="2" fontId="14" fillId="0" borderId="7" xfId="0" applyNumberFormat="1" applyFont="1" applyBorder="1" applyAlignment="1">
      <alignment horizontal="center" vertical="center"/>
    </xf>
    <xf numFmtId="2" fontId="14" fillId="0" borderId="34" xfId="0" applyNumberFormat="1" applyFont="1" applyBorder="1" applyAlignment="1">
      <alignment horizontal="center" vertical="center"/>
    </xf>
    <xf numFmtId="0" fontId="41" fillId="0" borderId="33" xfId="0" applyFont="1" applyBorder="1" applyAlignment="1">
      <alignment vertical="top" wrapText="1"/>
    </xf>
    <xf numFmtId="2" fontId="41" fillId="0" borderId="35" xfId="0" applyNumberFormat="1" applyFont="1" applyBorder="1" applyAlignment="1">
      <alignment horizontal="center" vertical="center"/>
    </xf>
    <xf numFmtId="0" fontId="41" fillId="0" borderId="35" xfId="0" applyFont="1" applyBorder="1" applyAlignment="1">
      <alignment vertical="top" wrapText="1"/>
    </xf>
    <xf numFmtId="0" fontId="14" fillId="0" borderId="62" xfId="0" applyFont="1" applyBorder="1" applyAlignment="1">
      <alignment horizontal="center" vertical="center"/>
    </xf>
    <xf numFmtId="0" fontId="14" fillId="0" borderId="53" xfId="0" applyFont="1" applyBorder="1" applyAlignment="1">
      <alignment horizontal="left" vertical="center"/>
    </xf>
    <xf numFmtId="2" fontId="14" fillId="0" borderId="45" xfId="0" applyNumberFormat="1" applyFont="1" applyBorder="1" applyAlignment="1">
      <alignment horizontal="center" vertical="center"/>
    </xf>
    <xf numFmtId="2" fontId="14" fillId="10" borderId="1" xfId="0" applyNumberFormat="1" applyFont="1" applyFill="1" applyBorder="1" applyAlignment="1">
      <alignment horizontal="center" vertical="center" wrapText="1"/>
    </xf>
    <xf numFmtId="2" fontId="14" fillId="10" borderId="45" xfId="0" applyNumberFormat="1" applyFont="1" applyFill="1" applyBorder="1" applyAlignment="1">
      <alignment horizontal="center" vertical="center" wrapText="1"/>
    </xf>
    <xf numFmtId="0" fontId="25" fillId="0" borderId="17" xfId="0" applyFont="1" applyBorder="1" applyAlignment="1">
      <alignment horizontal="center" vertical="center" wrapText="1"/>
    </xf>
    <xf numFmtId="2" fontId="14" fillId="0" borderId="17" xfId="0" applyNumberFormat="1" applyFont="1" applyBorder="1" applyAlignment="1">
      <alignment horizontal="center" vertical="center" wrapText="1"/>
    </xf>
    <xf numFmtId="0" fontId="11" fillId="0" borderId="35" xfId="0" applyFont="1" applyBorder="1" applyAlignment="1">
      <alignment horizontal="center" vertical="center" wrapText="1"/>
    </xf>
    <xf numFmtId="0" fontId="25" fillId="0" borderId="64" xfId="0" applyFont="1" applyBorder="1" applyAlignment="1">
      <alignment horizontal="center" vertical="center" wrapText="1"/>
    </xf>
    <xf numFmtId="2" fontId="14" fillId="0" borderId="64" xfId="0" applyNumberFormat="1" applyFont="1" applyBorder="1" applyAlignment="1">
      <alignment horizontal="center" vertical="center"/>
    </xf>
    <xf numFmtId="2" fontId="14" fillId="0" borderId="63" xfId="0" applyNumberFormat="1" applyFont="1" applyBorder="1" applyAlignment="1">
      <alignment horizontal="center" vertical="center" wrapText="1"/>
    </xf>
    <xf numFmtId="0" fontId="25" fillId="0" borderId="72" xfId="0" applyFont="1" applyBorder="1" applyAlignment="1">
      <alignment horizontal="center" vertical="center" wrapText="1"/>
    </xf>
    <xf numFmtId="2" fontId="14" fillId="0" borderId="72" xfId="0" applyNumberFormat="1" applyFont="1" applyBorder="1" applyAlignment="1">
      <alignment horizontal="center" vertical="center"/>
    </xf>
    <xf numFmtId="49" fontId="15" fillId="8" borderId="22" xfId="7" applyNumberFormat="1" applyFont="1" applyFill="1" applyBorder="1" applyAlignment="1">
      <alignment vertical="center"/>
    </xf>
    <xf numFmtId="2" fontId="15" fillId="8" borderId="22" xfId="7" applyNumberFormat="1" applyFont="1" applyFill="1" applyBorder="1" applyAlignment="1">
      <alignment horizontal="center" vertical="center"/>
    </xf>
    <xf numFmtId="2" fontId="15" fillId="8" borderId="24" xfId="7" applyNumberFormat="1" applyFont="1" applyFill="1" applyBorder="1" applyAlignment="1">
      <alignment horizontal="center" vertical="center"/>
    </xf>
    <xf numFmtId="0" fontId="26" fillId="8" borderId="11" xfId="0" applyFont="1" applyFill="1" applyBorder="1" applyAlignment="1">
      <alignment vertical="center"/>
    </xf>
    <xf numFmtId="2" fontId="26" fillId="8" borderId="11" xfId="0" applyNumberFormat="1" applyFont="1" applyFill="1" applyBorder="1" applyAlignment="1">
      <alignment horizontal="center" vertical="center"/>
    </xf>
    <xf numFmtId="2" fontId="26" fillId="8" borderId="12" xfId="0" applyNumberFormat="1" applyFont="1" applyFill="1" applyBorder="1" applyAlignment="1">
      <alignment horizontal="center" vertical="center"/>
    </xf>
    <xf numFmtId="0" fontId="15" fillId="7" borderId="11" xfId="0" applyFont="1" applyFill="1" applyBorder="1" applyAlignment="1">
      <alignment vertical="center" wrapText="1"/>
    </xf>
    <xf numFmtId="2" fontId="15" fillId="7" borderId="11" xfId="0" applyNumberFormat="1" applyFont="1" applyFill="1" applyBorder="1" applyAlignment="1">
      <alignment horizontal="center" vertical="center" wrapText="1"/>
    </xf>
    <xf numFmtId="2" fontId="15" fillId="7" borderId="12" xfId="0" applyNumberFormat="1" applyFont="1" applyFill="1" applyBorder="1" applyAlignment="1">
      <alignment horizontal="center" vertical="center" wrapText="1"/>
    </xf>
    <xf numFmtId="2" fontId="14" fillId="5" borderId="65" xfId="0" applyNumberFormat="1" applyFont="1" applyFill="1" applyBorder="1" applyAlignment="1">
      <alignment horizontal="center" vertical="center" wrapText="1"/>
    </xf>
    <xf numFmtId="2" fontId="14" fillId="5" borderId="66" xfId="0" applyNumberFormat="1" applyFont="1" applyFill="1" applyBorder="1" applyAlignment="1">
      <alignment horizontal="center" vertical="center" wrapText="1"/>
    </xf>
    <xf numFmtId="1" fontId="14" fillId="0" borderId="17" xfId="0" applyNumberFormat="1" applyFont="1" applyBorder="1" applyAlignment="1">
      <alignment horizontal="center" vertical="center" wrapText="1"/>
    </xf>
    <xf numFmtId="1" fontId="14" fillId="0" borderId="42" xfId="0" applyNumberFormat="1" applyFont="1" applyBorder="1" applyAlignment="1">
      <alignment horizontal="center" vertical="center" wrapText="1"/>
    </xf>
    <xf numFmtId="0" fontId="14" fillId="0" borderId="53" xfId="0" applyFont="1" applyBorder="1" applyAlignment="1">
      <alignment horizontal="center" vertical="center" wrapText="1"/>
    </xf>
    <xf numFmtId="2" fontId="14" fillId="0" borderId="1" xfId="0" applyNumberFormat="1" applyFont="1" applyBorder="1" applyAlignment="1">
      <alignment horizontal="center" vertical="center" wrapText="1"/>
    </xf>
    <xf numFmtId="49" fontId="14" fillId="0" borderId="0" xfId="0" applyNumberFormat="1" applyFont="1" applyAlignment="1">
      <alignment vertical="center"/>
    </xf>
    <xf numFmtId="2" fontId="14" fillId="0" borderId="0" xfId="0" applyNumberFormat="1" applyFont="1" applyAlignment="1">
      <alignment horizontal="center" vertical="center"/>
    </xf>
    <xf numFmtId="0" fontId="14" fillId="0" borderId="0" xfId="0" applyFont="1" applyAlignment="1">
      <alignment horizontal="center" vertical="center"/>
    </xf>
    <xf numFmtId="0" fontId="33" fillId="0" borderId="0" xfId="0" applyFont="1" applyAlignment="1">
      <alignment vertical="center"/>
    </xf>
    <xf numFmtId="49" fontId="13" fillId="0" borderId="0" xfId="0" applyNumberFormat="1" applyFont="1" applyAlignment="1">
      <alignment vertical="center" wrapText="1"/>
    </xf>
    <xf numFmtId="0" fontId="24" fillId="0" borderId="0" xfId="0" applyFont="1" applyAlignment="1">
      <alignment vertical="center"/>
    </xf>
    <xf numFmtId="2" fontId="24" fillId="0" borderId="0" xfId="0" applyNumberFormat="1" applyFont="1" applyAlignment="1">
      <alignment horizontal="center" vertical="center"/>
    </xf>
    <xf numFmtId="2" fontId="65" fillId="0" borderId="0" xfId="0" applyNumberFormat="1" applyFont="1" applyAlignment="1">
      <alignment horizontal="center" vertical="center" wrapText="1"/>
    </xf>
    <xf numFmtId="2" fontId="44" fillId="0" borderId="0" xfId="0" applyNumberFormat="1" applyFont="1" applyAlignment="1">
      <alignment horizontal="center" vertical="center"/>
    </xf>
    <xf numFmtId="0" fontId="44" fillId="0" borderId="0" xfId="0" applyFont="1" applyAlignment="1">
      <alignment vertical="center"/>
    </xf>
    <xf numFmtId="0" fontId="14" fillId="5" borderId="35" xfId="0" applyFont="1" applyFill="1" applyBorder="1" applyAlignment="1">
      <alignment horizontal="left" vertical="top" wrapText="1"/>
    </xf>
    <xf numFmtId="0" fontId="25" fillId="5" borderId="35" xfId="0" applyFont="1" applyFill="1" applyBorder="1" applyAlignment="1">
      <alignment horizontal="center" vertical="center" wrapText="1"/>
    </xf>
    <xf numFmtId="2" fontId="14" fillId="5" borderId="35" xfId="0" applyNumberFormat="1" applyFont="1" applyFill="1" applyBorder="1" applyAlignment="1">
      <alignment horizontal="center" vertical="center"/>
    </xf>
    <xf numFmtId="0" fontId="73" fillId="5" borderId="23" xfId="0" applyFont="1" applyFill="1" applyBorder="1" applyAlignment="1">
      <alignment horizontal="left" vertical="top" wrapText="1"/>
    </xf>
    <xf numFmtId="0" fontId="74" fillId="5" borderId="19" xfId="0" applyFont="1" applyFill="1" applyBorder="1" applyAlignment="1">
      <alignment horizontal="center" vertical="center" wrapText="1"/>
    </xf>
    <xf numFmtId="2" fontId="73" fillId="5" borderId="19" xfId="0" applyNumberFormat="1" applyFont="1" applyFill="1" applyBorder="1" applyAlignment="1">
      <alignment horizontal="center" vertical="center"/>
    </xf>
    <xf numFmtId="2" fontId="73" fillId="5" borderId="14" xfId="0" applyNumberFormat="1" applyFont="1" applyFill="1" applyBorder="1" applyAlignment="1">
      <alignment horizontal="center" vertical="center" wrapText="1"/>
    </xf>
    <xf numFmtId="49" fontId="66" fillId="7" borderId="39" xfId="0" applyNumberFormat="1" applyFont="1" applyFill="1" applyBorder="1" applyAlignment="1">
      <alignment horizontal="center" vertical="top"/>
    </xf>
    <xf numFmtId="0" fontId="44" fillId="0" borderId="0" xfId="0" applyFont="1" applyAlignment="1">
      <alignment vertical="top" wrapText="1"/>
    </xf>
    <xf numFmtId="2" fontId="33" fillId="5" borderId="34" xfId="0" applyNumberFormat="1" applyFont="1" applyFill="1" applyBorder="1" applyAlignment="1">
      <alignment horizontal="center" vertical="center" wrapText="1"/>
    </xf>
    <xf numFmtId="49" fontId="66" fillId="7" borderId="23" xfId="0" applyNumberFormat="1" applyFont="1" applyFill="1" applyBorder="1" applyAlignment="1">
      <alignment horizontal="center" vertical="top"/>
    </xf>
    <xf numFmtId="0" fontId="14" fillId="5" borderId="22" xfId="0" applyFont="1" applyFill="1" applyBorder="1" applyAlignment="1">
      <alignment horizontal="justify" vertical="center"/>
    </xf>
    <xf numFmtId="2" fontId="41" fillId="0" borderId="34" xfId="0" applyNumberFormat="1" applyFont="1" applyBorder="1" applyAlignment="1">
      <alignment horizontal="center" vertical="center"/>
    </xf>
    <xf numFmtId="0" fontId="15" fillId="0" borderId="15" xfId="0" applyFont="1" applyBorder="1" applyAlignment="1">
      <alignment horizontal="left"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4" fillId="5" borderId="11" xfId="0" applyFont="1" applyFill="1" applyBorder="1" applyAlignment="1">
      <alignment vertical="top" wrapText="1"/>
    </xf>
    <xf numFmtId="0" fontId="14" fillId="5" borderId="65" xfId="0" applyFont="1" applyFill="1" applyBorder="1" applyAlignment="1">
      <alignment vertical="center"/>
    </xf>
    <xf numFmtId="2" fontId="14" fillId="5" borderId="65" xfId="0" applyNumberFormat="1" applyFont="1" applyFill="1" applyBorder="1" applyAlignment="1">
      <alignment horizontal="center" vertical="center"/>
    </xf>
    <xf numFmtId="2" fontId="14" fillId="5" borderId="66" xfId="0" applyNumberFormat="1" applyFont="1" applyFill="1" applyBorder="1" applyAlignment="1">
      <alignment horizontal="center" vertical="center"/>
    </xf>
    <xf numFmtId="0" fontId="25" fillId="0" borderId="5" xfId="0" applyFont="1" applyBorder="1" applyAlignment="1">
      <alignment horizontal="center" vertical="center" wrapText="1"/>
    </xf>
    <xf numFmtId="0" fontId="14" fillId="0" borderId="0" xfId="0" applyFont="1" applyAlignment="1">
      <alignment wrapText="1"/>
    </xf>
    <xf numFmtId="2" fontId="12" fillId="5" borderId="59" xfId="0" applyNumberFormat="1" applyFont="1" applyFill="1" applyBorder="1" applyAlignment="1">
      <alignment horizontal="center" vertical="top"/>
    </xf>
    <xf numFmtId="2" fontId="12" fillId="5" borderId="21" xfId="0" applyNumberFormat="1" applyFont="1" applyFill="1" applyBorder="1" applyAlignment="1">
      <alignment horizontal="center" vertical="top"/>
    </xf>
    <xf numFmtId="0" fontId="12" fillId="5" borderId="35" xfId="0" applyFont="1" applyFill="1" applyBorder="1" applyAlignment="1">
      <alignment horizontal="center" vertical="top"/>
    </xf>
    <xf numFmtId="165" fontId="26" fillId="4" borderId="28" xfId="0" applyNumberFormat="1" applyFont="1" applyFill="1" applyBorder="1" applyAlignment="1">
      <alignment horizontal="center" vertical="top" wrapText="1"/>
    </xf>
    <xf numFmtId="165" fontId="26" fillId="4" borderId="15" xfId="0" applyNumberFormat="1" applyFont="1" applyFill="1" applyBorder="1" applyAlignment="1">
      <alignment horizontal="center" vertical="top" wrapText="1"/>
    </xf>
    <xf numFmtId="165" fontId="26" fillId="4" borderId="29" xfId="0" applyNumberFormat="1" applyFont="1" applyFill="1" applyBorder="1" applyAlignment="1">
      <alignment horizontal="center" vertical="top" wrapText="1"/>
    </xf>
    <xf numFmtId="165" fontId="29" fillId="0" borderId="8" xfId="0" applyNumberFormat="1" applyFont="1" applyBorder="1" applyAlignment="1">
      <alignment horizontal="center" vertical="top" wrapText="1"/>
    </xf>
    <xf numFmtId="165" fontId="29" fillId="0" borderId="30" xfId="0" applyNumberFormat="1" applyFont="1" applyBorder="1" applyAlignment="1">
      <alignment horizontal="center" vertical="top" wrapText="1"/>
    </xf>
    <xf numFmtId="165" fontId="29" fillId="0" borderId="38" xfId="0" applyNumberFormat="1" applyFont="1" applyBorder="1" applyAlignment="1">
      <alignment horizontal="center" vertical="top" wrapText="1"/>
    </xf>
    <xf numFmtId="165" fontId="29" fillId="0" borderId="3" xfId="0" applyNumberFormat="1" applyFont="1" applyBorder="1" applyAlignment="1">
      <alignment horizontal="center" vertical="top" wrapText="1"/>
    </xf>
    <xf numFmtId="165" fontId="29" fillId="0" borderId="47" xfId="0" applyNumberFormat="1" applyFont="1" applyBorder="1" applyAlignment="1">
      <alignment horizontal="center" vertical="top" wrapText="1"/>
    </xf>
    <xf numFmtId="49" fontId="26" fillId="5" borderId="56" xfId="0" applyNumberFormat="1" applyFont="1" applyFill="1" applyBorder="1" applyAlignment="1">
      <alignment vertical="top" wrapText="1"/>
    </xf>
    <xf numFmtId="0" fontId="29" fillId="0" borderId="0" xfId="2" applyFont="1" applyAlignment="1">
      <alignment horizontal="left" vertical="top" wrapText="1"/>
    </xf>
    <xf numFmtId="49" fontId="29" fillId="0" borderId="26" xfId="0" applyNumberFormat="1" applyFont="1" applyBorder="1" applyAlignment="1">
      <alignment horizontal="center" vertical="top"/>
    </xf>
    <xf numFmtId="2" fontId="11" fillId="0" borderId="0" xfId="0" applyNumberFormat="1" applyFont="1"/>
    <xf numFmtId="0" fontId="66" fillId="0" borderId="39" xfId="0" applyFont="1" applyBorder="1"/>
    <xf numFmtId="0" fontId="69" fillId="0" borderId="40" xfId="0" applyFont="1" applyBorder="1" applyAlignment="1">
      <alignment vertical="top" wrapText="1"/>
    </xf>
    <xf numFmtId="0" fontId="69" fillId="0" borderId="43" xfId="0" applyFont="1" applyBorder="1" applyAlignment="1">
      <alignment vertical="top" wrapText="1"/>
    </xf>
    <xf numFmtId="0" fontId="69" fillId="0" borderId="0" xfId="0" applyFont="1" applyAlignment="1">
      <alignment vertical="top" wrapText="1"/>
    </xf>
    <xf numFmtId="0" fontId="14" fillId="5" borderId="0" xfId="0" applyFont="1" applyFill="1" applyAlignment="1">
      <alignment vertical="top" wrapText="1"/>
    </xf>
    <xf numFmtId="0" fontId="29" fillId="5" borderId="20" xfId="0" applyFont="1" applyFill="1" applyBorder="1" applyAlignment="1">
      <alignment horizontal="center" vertical="top"/>
    </xf>
    <xf numFmtId="0" fontId="29" fillId="5" borderId="50" xfId="0" applyFont="1" applyFill="1" applyBorder="1" applyAlignment="1">
      <alignment vertical="top" wrapText="1"/>
    </xf>
    <xf numFmtId="0" fontId="29" fillId="5" borderId="51" xfId="0" applyFont="1" applyFill="1" applyBorder="1" applyAlignment="1">
      <alignment vertical="top" wrapText="1"/>
    </xf>
    <xf numFmtId="0" fontId="12" fillId="5" borderId="9" xfId="0" applyFont="1" applyFill="1" applyBorder="1" applyAlignment="1">
      <alignment horizontal="left" vertical="top" wrapText="1"/>
    </xf>
    <xf numFmtId="165" fontId="51" fillId="5" borderId="61" xfId="0" applyNumberFormat="1" applyFont="1" applyFill="1" applyBorder="1" applyAlignment="1">
      <alignment horizontal="center" vertical="center" wrapText="1"/>
    </xf>
    <xf numFmtId="0" fontId="13" fillId="0" borderId="2" xfId="0" applyFont="1" applyBorder="1" applyAlignment="1">
      <alignment vertical="top"/>
    </xf>
    <xf numFmtId="165" fontId="13" fillId="0" borderId="49" xfId="0" applyNumberFormat="1" applyFont="1" applyBorder="1" applyAlignment="1">
      <alignment horizontal="center" vertical="top"/>
    </xf>
    <xf numFmtId="165" fontId="13" fillId="10" borderId="5" xfId="0" applyNumberFormat="1" applyFont="1" applyFill="1" applyBorder="1" applyAlignment="1">
      <alignment horizontal="center" vertical="top"/>
    </xf>
    <xf numFmtId="165" fontId="13" fillId="0" borderId="7" xfId="0" applyNumberFormat="1" applyFont="1" applyBorder="1" applyAlignment="1">
      <alignment horizontal="center" vertical="top"/>
    </xf>
    <xf numFmtId="0" fontId="12" fillId="5" borderId="49" xfId="0" applyFont="1" applyFill="1" applyBorder="1" applyAlignment="1">
      <alignment horizontal="left" vertical="center" wrapText="1"/>
    </xf>
    <xf numFmtId="0" fontId="13" fillId="0" borderId="21" xfId="0" applyFont="1" applyBorder="1" applyAlignment="1">
      <alignment vertical="top"/>
    </xf>
    <xf numFmtId="165" fontId="13" fillId="0" borderId="53" xfId="0" applyNumberFormat="1" applyFont="1" applyBorder="1" applyAlignment="1">
      <alignment horizontal="center" vertical="top"/>
    </xf>
    <xf numFmtId="165" fontId="13" fillId="10" borderId="1" xfId="0" applyNumberFormat="1" applyFont="1" applyFill="1" applyBorder="1" applyAlignment="1">
      <alignment horizontal="center" vertical="top"/>
    </xf>
    <xf numFmtId="165" fontId="13" fillId="0" borderId="45" xfId="0" applyNumberFormat="1" applyFont="1" applyBorder="1" applyAlignment="1">
      <alignment horizontal="center" vertical="top"/>
    </xf>
    <xf numFmtId="0" fontId="12" fillId="5" borderId="53" xfId="0" applyFont="1" applyFill="1" applyBorder="1" applyAlignment="1">
      <alignment horizontal="left" vertical="center" wrapText="1"/>
    </xf>
    <xf numFmtId="49" fontId="22" fillId="2" borderId="36" xfId="0" applyNumberFormat="1" applyFont="1" applyFill="1" applyBorder="1" applyAlignment="1">
      <alignment vertical="top"/>
    </xf>
    <xf numFmtId="49" fontId="15" fillId="5" borderId="13" xfId="0" applyNumberFormat="1" applyFont="1" applyFill="1" applyBorder="1" applyAlignment="1">
      <alignment vertical="top" wrapText="1"/>
    </xf>
    <xf numFmtId="0" fontId="12" fillId="5" borderId="30" xfId="0" applyFont="1" applyFill="1" applyBorder="1" applyAlignment="1">
      <alignment horizontal="left" vertical="center" wrapText="1"/>
    </xf>
    <xf numFmtId="49" fontId="12" fillId="0" borderId="26" xfId="0" applyNumberFormat="1" applyFont="1" applyBorder="1" applyAlignment="1">
      <alignment vertical="top"/>
    </xf>
    <xf numFmtId="49" fontId="12" fillId="0" borderId="9" xfId="0" applyNumberFormat="1" applyFont="1" applyBorder="1" applyAlignment="1">
      <alignment vertical="top"/>
    </xf>
    <xf numFmtId="0" fontId="12" fillId="16" borderId="21" xfId="0" applyFont="1" applyFill="1" applyBorder="1" applyAlignment="1">
      <alignment vertical="center" wrapText="1"/>
    </xf>
    <xf numFmtId="165" fontId="12" fillId="5" borderId="62" xfId="0" applyNumberFormat="1" applyFont="1" applyFill="1" applyBorder="1" applyAlignment="1">
      <alignment horizontal="center" vertical="center" wrapText="1"/>
    </xf>
    <xf numFmtId="0" fontId="12" fillId="16" borderId="28" xfId="0" applyFont="1" applyFill="1" applyBorder="1" applyAlignment="1">
      <alignment vertical="center" wrapText="1"/>
    </xf>
    <xf numFmtId="49" fontId="12" fillId="0" borderId="36" xfId="0" applyNumberFormat="1" applyFont="1" applyBorder="1" applyAlignment="1">
      <alignment vertical="top"/>
    </xf>
    <xf numFmtId="0" fontId="12" fillId="5" borderId="13" xfId="0" applyFont="1" applyFill="1" applyBorder="1" applyAlignment="1">
      <alignment vertical="center" wrapText="1"/>
    </xf>
    <xf numFmtId="0" fontId="13" fillId="0" borderId="28" xfId="0" applyFont="1" applyBorder="1" applyAlignment="1">
      <alignment horizontal="center" vertical="top"/>
    </xf>
    <xf numFmtId="165" fontId="13" fillId="0" borderId="74" xfId="0" applyNumberFormat="1" applyFont="1" applyBorder="1" applyAlignment="1">
      <alignment horizontal="center" vertical="top"/>
    </xf>
    <xf numFmtId="165" fontId="13" fillId="0" borderId="66" xfId="0" applyNumberFormat="1" applyFont="1" applyBorder="1" applyAlignment="1">
      <alignment horizontal="center" vertical="top"/>
    </xf>
    <xf numFmtId="49" fontId="29" fillId="5" borderId="5" xfId="0" applyNumberFormat="1" applyFont="1" applyFill="1" applyBorder="1" applyAlignment="1">
      <alignment horizontal="center" vertical="top"/>
    </xf>
    <xf numFmtId="165" fontId="29" fillId="5" borderId="51" xfId="0" applyNumberFormat="1" applyFont="1" applyFill="1" applyBorder="1" applyAlignment="1">
      <alignment horizontal="center" vertical="top"/>
    </xf>
    <xf numFmtId="165" fontId="29" fillId="0" borderId="14" xfId="0" applyNumberFormat="1" applyFont="1" applyBorder="1" applyAlignment="1">
      <alignment horizontal="center" vertical="top"/>
    </xf>
    <xf numFmtId="0" fontId="8" fillId="5" borderId="65" xfId="0" applyFont="1" applyFill="1" applyBorder="1" applyAlignment="1">
      <alignment horizontal="center" vertical="center" wrapText="1"/>
    </xf>
    <xf numFmtId="0" fontId="8" fillId="5" borderId="66" xfId="0" applyFont="1" applyFill="1" applyBorder="1" applyAlignment="1">
      <alignment horizontal="center" vertical="center" wrapText="1"/>
    </xf>
    <xf numFmtId="0" fontId="29" fillId="0" borderId="51" xfId="0" applyFont="1" applyBorder="1" applyAlignment="1">
      <alignment horizontal="center" vertical="top" wrapText="1"/>
    </xf>
    <xf numFmtId="0" fontId="12" fillId="5" borderId="33" xfId="0" applyFont="1" applyFill="1" applyBorder="1" applyAlignment="1">
      <alignment horizontal="center" vertical="top"/>
    </xf>
    <xf numFmtId="0" fontId="29" fillId="5" borderId="52" xfId="0" applyFont="1" applyFill="1" applyBorder="1" applyAlignment="1">
      <alignment horizontal="left" vertical="top" wrapText="1"/>
    </xf>
    <xf numFmtId="0" fontId="29" fillId="5" borderId="53" xfId="0" applyFont="1" applyFill="1" applyBorder="1" applyAlignment="1">
      <alignment horizontal="center" vertical="center"/>
    </xf>
    <xf numFmtId="0" fontId="29" fillId="0" borderId="0" xfId="0" applyFont="1" applyAlignment="1">
      <alignment horizontal="center" vertical="top"/>
    </xf>
    <xf numFmtId="2" fontId="29" fillId="0" borderId="21" xfId="0" applyNumberFormat="1" applyFont="1" applyBorder="1" applyAlignment="1">
      <alignment horizontal="center" vertical="top" wrapText="1"/>
    </xf>
    <xf numFmtId="2" fontId="31" fillId="0" borderId="22" xfId="0" applyNumberFormat="1" applyFont="1" applyBorder="1" applyAlignment="1">
      <alignment horizontal="center" vertical="top" wrapText="1"/>
    </xf>
    <xf numFmtId="2" fontId="31" fillId="0" borderId="38" xfId="0" applyNumberFormat="1" applyFont="1" applyBorder="1" applyAlignment="1">
      <alignment horizontal="center" vertical="top" wrapText="1"/>
    </xf>
    <xf numFmtId="2" fontId="31" fillId="0" borderId="30" xfId="0" applyNumberFormat="1" applyFont="1" applyBorder="1" applyAlignment="1">
      <alignment horizontal="center" vertical="top" wrapText="1"/>
    </xf>
    <xf numFmtId="2" fontId="29" fillId="0" borderId="31" xfId="0" applyNumberFormat="1" applyFont="1" applyBorder="1" applyAlignment="1">
      <alignment horizontal="center" vertical="top" wrapText="1"/>
    </xf>
    <xf numFmtId="2" fontId="32" fillId="4" borderId="15" xfId="0" applyNumberFormat="1" applyFont="1" applyFill="1" applyBorder="1" applyAlignment="1">
      <alignment vertical="top" wrapText="1"/>
    </xf>
    <xf numFmtId="2" fontId="31" fillId="0" borderId="31" xfId="0" applyNumberFormat="1" applyFont="1" applyBorder="1" applyAlignment="1">
      <alignment vertical="top" wrapText="1"/>
    </xf>
    <xf numFmtId="2" fontId="31" fillId="0" borderId="21" xfId="0" applyNumberFormat="1" applyFont="1" applyBorder="1" applyAlignment="1">
      <alignment horizontal="center" vertical="top" wrapText="1"/>
    </xf>
    <xf numFmtId="2" fontId="31" fillId="0" borderId="28" xfId="0" applyNumberFormat="1" applyFont="1" applyBorder="1" applyAlignment="1">
      <alignment vertical="top" wrapText="1"/>
    </xf>
    <xf numFmtId="0" fontId="22" fillId="0" borderId="0" xfId="0" applyFont="1" applyAlignment="1">
      <alignment horizontal="right" vertical="top" wrapText="1"/>
    </xf>
    <xf numFmtId="2" fontId="22" fillId="4" borderId="15" xfId="0" applyNumberFormat="1" applyFont="1" applyFill="1" applyBorder="1" applyAlignment="1">
      <alignment vertical="top" wrapText="1"/>
    </xf>
    <xf numFmtId="49" fontId="30" fillId="0" borderId="0" xfId="0" applyNumberFormat="1" applyFont="1" applyAlignment="1">
      <alignment vertical="top"/>
    </xf>
    <xf numFmtId="0" fontId="26" fillId="8" borderId="0" xfId="0" applyFont="1" applyFill="1" applyAlignment="1">
      <alignment vertical="top"/>
    </xf>
    <xf numFmtId="0" fontId="30" fillId="0" borderId="0" xfId="0" applyFont="1"/>
    <xf numFmtId="2" fontId="25" fillId="0" borderId="28" xfId="0" applyNumberFormat="1" applyFont="1" applyBorder="1" applyAlignment="1">
      <alignment vertical="top" wrapText="1"/>
    </xf>
    <xf numFmtId="0" fontId="30" fillId="0" borderId="0" xfId="0" applyFont="1" applyAlignment="1">
      <alignment horizontal="center" vertical="top"/>
    </xf>
    <xf numFmtId="49" fontId="55" fillId="0" borderId="0" xfId="0" applyNumberFormat="1" applyFont="1" applyAlignment="1">
      <alignment vertical="top" wrapText="1"/>
    </xf>
    <xf numFmtId="2" fontId="33" fillId="0" borderId="0" xfId="0" applyNumberFormat="1" applyFont="1" applyAlignment="1">
      <alignment vertical="top"/>
    </xf>
    <xf numFmtId="165" fontId="14" fillId="0" borderId="59" xfId="0" applyNumberFormat="1" applyFont="1" applyBorder="1" applyAlignment="1">
      <alignment vertical="top" wrapText="1"/>
    </xf>
    <xf numFmtId="165" fontId="14" fillId="0" borderId="21" xfId="0" applyNumberFormat="1" applyFont="1" applyBorder="1" applyAlignment="1">
      <alignment vertical="top" wrapText="1"/>
    </xf>
    <xf numFmtId="0" fontId="29" fillId="0" borderId="23" xfId="0" applyFont="1" applyBorder="1" applyAlignment="1">
      <alignment horizontal="left" vertical="top" wrapText="1"/>
    </xf>
    <xf numFmtId="2" fontId="46" fillId="4" borderId="15" xfId="0" applyNumberFormat="1" applyFont="1" applyFill="1" applyBorder="1" applyAlignment="1">
      <alignment horizontal="center" vertical="top" wrapText="1"/>
    </xf>
    <xf numFmtId="2" fontId="47" fillId="0" borderId="70" xfId="0" applyNumberFormat="1" applyFont="1" applyBorder="1" applyAlignment="1">
      <alignment horizontal="center" vertical="top" wrapText="1"/>
    </xf>
    <xf numFmtId="2" fontId="47" fillId="0" borderId="59" xfId="0" applyNumberFormat="1" applyFont="1" applyBorder="1" applyAlignment="1">
      <alignment horizontal="center" vertical="top" wrapText="1"/>
    </xf>
    <xf numFmtId="2" fontId="47" fillId="0" borderId="21" xfId="0" applyNumberFormat="1" applyFont="1" applyBorder="1" applyAlignment="1">
      <alignment horizontal="center" vertical="top" wrapText="1"/>
    </xf>
    <xf numFmtId="2" fontId="47" fillId="0" borderId="22" xfId="0" applyNumberFormat="1" applyFont="1" applyBorder="1" applyAlignment="1">
      <alignment horizontal="center" vertical="top" wrapText="1"/>
    </xf>
    <xf numFmtId="2" fontId="46" fillId="4" borderId="15" xfId="0" applyNumberFormat="1" applyFont="1" applyFill="1" applyBorder="1" applyAlignment="1">
      <alignment vertical="top" wrapText="1"/>
    </xf>
    <xf numFmtId="2" fontId="47" fillId="0" borderId="28" xfId="0" applyNumberFormat="1" applyFont="1" applyBorder="1" applyAlignment="1">
      <alignment vertical="top" wrapText="1"/>
    </xf>
    <xf numFmtId="2" fontId="47" fillId="0" borderId="15" xfId="0" applyNumberFormat="1" applyFont="1" applyBorder="1" applyAlignment="1">
      <alignment vertical="top" wrapText="1"/>
    </xf>
    <xf numFmtId="0" fontId="29" fillId="5" borderId="0" xfId="0" applyFont="1" applyFill="1" applyAlignment="1">
      <alignment horizontal="center" vertical="top"/>
    </xf>
    <xf numFmtId="165" fontId="29" fillId="0" borderId="59" xfId="0" applyNumberFormat="1" applyFont="1" applyBorder="1" applyAlignment="1">
      <alignment horizontal="center" vertical="top" wrapText="1"/>
    </xf>
    <xf numFmtId="165" fontId="29" fillId="0" borderId="70" xfId="0" applyNumberFormat="1" applyFont="1" applyBorder="1" applyAlignment="1">
      <alignment horizontal="center" vertical="top" wrapText="1"/>
    </xf>
    <xf numFmtId="165" fontId="29" fillId="0" borderId="21" xfId="0" applyNumberFormat="1" applyFont="1" applyBorder="1" applyAlignment="1">
      <alignment horizontal="center" vertical="top" wrapText="1"/>
    </xf>
    <xf numFmtId="165" fontId="29" fillId="0" borderId="22" xfId="0" applyNumberFormat="1" applyFont="1" applyBorder="1" applyAlignment="1">
      <alignment horizontal="center" vertical="top" wrapText="1"/>
    </xf>
    <xf numFmtId="2" fontId="26" fillId="4" borderId="15" xfId="0" applyNumberFormat="1" applyFont="1" applyFill="1" applyBorder="1" applyAlignment="1">
      <alignment vertical="top" wrapText="1"/>
    </xf>
    <xf numFmtId="2" fontId="26" fillId="4" borderId="21" xfId="0" applyNumberFormat="1" applyFont="1" applyFill="1" applyBorder="1" applyAlignment="1">
      <alignment vertical="top" wrapText="1"/>
    </xf>
    <xf numFmtId="0" fontId="12" fillId="0" borderId="5" xfId="0" applyFont="1" applyBorder="1" applyAlignment="1">
      <alignment horizontal="left" vertical="top"/>
    </xf>
    <xf numFmtId="49" fontId="15" fillId="5" borderId="19" xfId="0" applyNumberFormat="1" applyFont="1" applyFill="1" applyBorder="1" applyAlignment="1">
      <alignment horizontal="center" vertical="top" wrapText="1"/>
    </xf>
    <xf numFmtId="49" fontId="15" fillId="5" borderId="74" xfId="0" applyNumberFormat="1" applyFont="1" applyFill="1" applyBorder="1" applyAlignment="1">
      <alignment horizontal="center" vertical="top" wrapText="1"/>
    </xf>
    <xf numFmtId="49" fontId="15" fillId="5" borderId="76" xfId="0" applyNumberFormat="1" applyFont="1" applyFill="1" applyBorder="1" applyAlignment="1">
      <alignment horizontal="center" vertical="top" wrapText="1"/>
    </xf>
    <xf numFmtId="49" fontId="13" fillId="0" borderId="28" xfId="0" applyNumberFormat="1" applyFont="1" applyBorder="1" applyAlignment="1">
      <alignment horizontal="center" vertical="top"/>
    </xf>
    <xf numFmtId="49" fontId="13" fillId="0" borderId="28" xfId="0" applyNumberFormat="1" applyFont="1" applyBorder="1" applyAlignment="1">
      <alignment vertical="top"/>
    </xf>
    <xf numFmtId="165" fontId="13" fillId="0" borderId="28" xfId="0" applyNumberFormat="1" applyFont="1" applyBorder="1" applyAlignment="1">
      <alignment horizontal="center" vertical="top"/>
    </xf>
    <xf numFmtId="165" fontId="13" fillId="10" borderId="28" xfId="0" applyNumberFormat="1" applyFont="1" applyFill="1" applyBorder="1" applyAlignment="1">
      <alignment horizontal="center" vertical="top"/>
    </xf>
    <xf numFmtId="165" fontId="13" fillId="0" borderId="11" xfId="0" applyNumberFormat="1" applyFont="1" applyBorder="1" applyAlignment="1">
      <alignment horizontal="center" vertical="top"/>
    </xf>
    <xf numFmtId="49" fontId="55" fillId="7" borderId="29" xfId="0" applyNumberFormat="1" applyFont="1" applyFill="1" applyBorder="1" applyAlignment="1">
      <alignment horizontal="center" vertical="top" wrapText="1"/>
    </xf>
    <xf numFmtId="0" fontId="29" fillId="0" borderId="2" xfId="0" applyFont="1" applyBorder="1" applyAlignment="1">
      <alignment horizontal="center" vertical="top"/>
    </xf>
    <xf numFmtId="165" fontId="29" fillId="10" borderId="33" xfId="0" applyNumberFormat="1" applyFont="1" applyFill="1" applyBorder="1" applyAlignment="1">
      <alignment horizontal="left" vertical="center" wrapText="1"/>
    </xf>
    <xf numFmtId="165" fontId="29" fillId="5" borderId="35" xfId="0" applyNumberFormat="1" applyFont="1" applyFill="1" applyBorder="1" applyAlignment="1">
      <alignment horizontal="center" vertical="top"/>
    </xf>
    <xf numFmtId="0" fontId="29" fillId="5" borderId="5" xfId="0" applyFont="1" applyFill="1" applyBorder="1" applyAlignment="1">
      <alignment horizontal="center" vertical="center"/>
    </xf>
    <xf numFmtId="0" fontId="29" fillId="0" borderId="7" xfId="0" applyFont="1" applyBorder="1" applyAlignment="1">
      <alignment horizontal="center" vertical="center"/>
    </xf>
    <xf numFmtId="0" fontId="29" fillId="0" borderId="34" xfId="0" applyFont="1" applyBorder="1" applyAlignment="1">
      <alignment horizontal="center" vertical="center"/>
    </xf>
    <xf numFmtId="165" fontId="29" fillId="0" borderId="2" xfId="0" applyNumberFormat="1" applyFont="1" applyBorder="1" applyAlignment="1">
      <alignment horizontal="center" vertical="top"/>
    </xf>
    <xf numFmtId="49" fontId="8" fillId="5" borderId="63" xfId="0" applyNumberFormat="1" applyFont="1" applyFill="1" applyBorder="1" applyAlignment="1">
      <alignment horizontal="center" vertical="center" wrapText="1"/>
    </xf>
    <xf numFmtId="0" fontId="14" fillId="0" borderId="64" xfId="0" applyFont="1" applyBorder="1" applyAlignment="1">
      <alignment horizontal="center" vertical="center"/>
    </xf>
    <xf numFmtId="49" fontId="8" fillId="5" borderId="64" xfId="0" applyNumberFormat="1" applyFont="1" applyFill="1" applyBorder="1" applyAlignment="1">
      <alignment horizontal="center" vertical="center" wrapText="1"/>
    </xf>
    <xf numFmtId="0" fontId="14" fillId="0" borderId="46" xfId="0" applyFont="1" applyBorder="1" applyAlignment="1">
      <alignment horizontal="justify" vertical="center"/>
    </xf>
    <xf numFmtId="0" fontId="29" fillId="0" borderId="33" xfId="0" applyFont="1" applyBorder="1" applyAlignment="1">
      <alignment horizontal="left" vertical="top" wrapText="1"/>
    </xf>
    <xf numFmtId="0" fontId="29" fillId="5" borderId="17" xfId="0" applyFont="1" applyFill="1" applyBorder="1" applyAlignment="1">
      <alignment horizontal="center" vertical="top"/>
    </xf>
    <xf numFmtId="0" fontId="29" fillId="0" borderId="42" xfId="0" applyFont="1" applyBorder="1" applyAlignment="1">
      <alignment horizontal="center" vertical="top"/>
    </xf>
    <xf numFmtId="49" fontId="15" fillId="5" borderId="54" xfId="0" applyNumberFormat="1" applyFont="1" applyFill="1" applyBorder="1" applyAlignment="1">
      <alignment horizontal="center" vertical="top" wrapText="1"/>
    </xf>
    <xf numFmtId="49" fontId="15" fillId="5" borderId="57" xfId="0" applyNumberFormat="1" applyFont="1" applyFill="1" applyBorder="1" applyAlignment="1">
      <alignment horizontal="center" vertical="top" wrapText="1"/>
    </xf>
    <xf numFmtId="0" fontId="14" fillId="5" borderId="46" xfId="0" applyFont="1" applyFill="1" applyBorder="1" applyAlignment="1">
      <alignment horizontal="left" vertical="top" wrapText="1"/>
    </xf>
    <xf numFmtId="0" fontId="14" fillId="0" borderId="57" xfId="0" applyFont="1" applyBorder="1" applyAlignment="1">
      <alignment horizontal="center" vertical="top"/>
    </xf>
    <xf numFmtId="165" fontId="14" fillId="5" borderId="17" xfId="0" applyNumberFormat="1" applyFont="1" applyFill="1" applyBorder="1" applyAlignment="1">
      <alignment horizontal="center" vertical="top"/>
    </xf>
    <xf numFmtId="165" fontId="14" fillId="5" borderId="9" xfId="0" applyNumberFormat="1" applyFont="1" applyFill="1" applyBorder="1" applyAlignment="1">
      <alignment horizontal="center" vertical="top"/>
    </xf>
    <xf numFmtId="49" fontId="25" fillId="0" borderId="21" xfId="0" applyNumberFormat="1" applyFont="1" applyBorder="1" applyAlignment="1">
      <alignment vertical="top"/>
    </xf>
    <xf numFmtId="0" fontId="14" fillId="5" borderId="56" xfId="0" applyFont="1" applyFill="1" applyBorder="1" applyAlignment="1">
      <alignment horizontal="center" vertical="center"/>
    </xf>
    <xf numFmtId="0" fontId="14" fillId="5" borderId="36" xfId="0" applyFont="1" applyFill="1" applyBorder="1" applyAlignment="1">
      <alignment vertical="top" wrapText="1"/>
    </xf>
    <xf numFmtId="0" fontId="14" fillId="0" borderId="0" xfId="0" applyFont="1"/>
    <xf numFmtId="0" fontId="42" fillId="8" borderId="0" xfId="0" applyFont="1" applyFill="1" applyAlignment="1">
      <alignment vertical="top"/>
    </xf>
    <xf numFmtId="0" fontId="14" fillId="8" borderId="40" xfId="0" applyFont="1" applyFill="1" applyBorder="1"/>
    <xf numFmtId="0" fontId="15" fillId="2" borderId="43" xfId="0" applyFont="1" applyFill="1" applyBorder="1" applyAlignment="1">
      <alignment horizontal="left" vertical="top"/>
    </xf>
    <xf numFmtId="49" fontId="66" fillId="8" borderId="39" xfId="0" applyNumberFormat="1" applyFont="1" applyFill="1" applyBorder="1" applyAlignment="1">
      <alignment horizontal="center" vertical="top" wrapText="1"/>
    </xf>
    <xf numFmtId="0" fontId="42" fillId="0" borderId="39" xfId="0" applyFont="1" applyBorder="1" applyAlignment="1">
      <alignment vertical="top"/>
    </xf>
    <xf numFmtId="0" fontId="25" fillId="0" borderId="50" xfId="0" applyFont="1" applyBorder="1" applyAlignment="1">
      <alignment horizontal="center" vertical="center" wrapText="1"/>
    </xf>
    <xf numFmtId="0" fontId="25" fillId="0" borderId="50" xfId="0" applyFont="1" applyBorder="1" applyAlignment="1">
      <alignment horizontal="left" vertical="top"/>
    </xf>
    <xf numFmtId="0" fontId="25" fillId="0" borderId="54" xfId="0" applyFont="1" applyBorder="1" applyAlignment="1">
      <alignment horizontal="left" vertical="top"/>
    </xf>
    <xf numFmtId="0" fontId="15" fillId="7" borderId="12" xfId="0" applyFont="1" applyFill="1" applyBorder="1" applyAlignment="1">
      <alignment vertical="top" wrapText="1"/>
    </xf>
    <xf numFmtId="0" fontId="14" fillId="5" borderId="2" xfId="0" applyFont="1" applyFill="1" applyBorder="1" applyAlignment="1">
      <alignment horizontal="center" vertical="top"/>
    </xf>
    <xf numFmtId="165" fontId="14" fillId="5" borderId="25" xfId="0" applyNumberFormat="1" applyFont="1" applyFill="1" applyBorder="1" applyAlignment="1">
      <alignment horizontal="center" vertical="top"/>
    </xf>
    <xf numFmtId="165" fontId="14" fillId="10" borderId="31" xfId="0" applyNumberFormat="1" applyFont="1" applyFill="1" applyBorder="1" applyAlignment="1">
      <alignment horizontal="left" vertical="center" wrapText="1"/>
    </xf>
    <xf numFmtId="0" fontId="14" fillId="5" borderId="33" xfId="0" applyFont="1" applyFill="1" applyBorder="1" applyAlignment="1">
      <alignment horizontal="center" vertical="top"/>
    </xf>
    <xf numFmtId="165" fontId="14" fillId="5" borderId="41" xfId="0" applyNumberFormat="1" applyFont="1" applyFill="1" applyBorder="1" applyAlignment="1">
      <alignment horizontal="center" vertical="top"/>
    </xf>
    <xf numFmtId="165" fontId="14" fillId="10" borderId="36" xfId="0" applyNumberFormat="1" applyFont="1" applyFill="1" applyBorder="1" applyAlignment="1">
      <alignment horizontal="left" vertical="center" wrapText="1"/>
    </xf>
    <xf numFmtId="0" fontId="14" fillId="5" borderId="32" xfId="0" applyFont="1" applyFill="1" applyBorder="1" applyAlignment="1">
      <alignment horizontal="left" vertical="top"/>
    </xf>
    <xf numFmtId="9" fontId="14" fillId="5" borderId="1" xfId="0" applyNumberFormat="1" applyFont="1" applyFill="1" applyBorder="1" applyAlignment="1">
      <alignment horizontal="center" vertical="top"/>
    </xf>
    <xf numFmtId="0" fontId="14" fillId="5" borderId="0" xfId="0" applyFont="1" applyFill="1" applyAlignment="1">
      <alignment horizontal="center" vertical="top"/>
    </xf>
    <xf numFmtId="165" fontId="14" fillId="5" borderId="26" xfId="0" applyNumberFormat="1" applyFont="1" applyFill="1" applyBorder="1" applyAlignment="1">
      <alignment horizontal="center" vertical="top"/>
    </xf>
    <xf numFmtId="0" fontId="14" fillId="0" borderId="23" xfId="0" applyFont="1" applyBorder="1" applyAlignment="1">
      <alignment horizontal="left" vertical="top"/>
    </xf>
    <xf numFmtId="0" fontId="15" fillId="13" borderId="15" xfId="0" applyFont="1" applyFill="1" applyBorder="1" applyAlignment="1">
      <alignment vertical="top"/>
    </xf>
    <xf numFmtId="0" fontId="14" fillId="7" borderId="15" xfId="0" applyFont="1" applyFill="1" applyBorder="1" applyAlignment="1">
      <alignment vertical="top" wrapText="1"/>
    </xf>
    <xf numFmtId="0" fontId="14" fillId="7" borderId="66" xfId="0" applyFont="1" applyFill="1" applyBorder="1" applyAlignment="1">
      <alignment horizontal="center" vertical="top" wrapText="1"/>
    </xf>
    <xf numFmtId="0" fontId="14" fillId="5" borderId="49" xfId="0" applyFont="1" applyFill="1" applyBorder="1" applyAlignment="1">
      <alignment horizontal="center" vertical="top" wrapText="1"/>
    </xf>
    <xf numFmtId="0" fontId="14" fillId="5" borderId="53" xfId="0" applyFont="1" applyFill="1" applyBorder="1" applyAlignment="1">
      <alignment horizontal="center" vertical="center"/>
    </xf>
    <xf numFmtId="0" fontId="14" fillId="5" borderId="13" xfId="0" applyFont="1" applyFill="1" applyBorder="1" applyAlignment="1">
      <alignment horizontal="center" vertical="top" wrapText="1"/>
    </xf>
    <xf numFmtId="0" fontId="14" fillId="5" borderId="6" xfId="0" applyFont="1" applyFill="1" applyBorder="1" applyAlignment="1">
      <alignment horizontal="left" vertical="top" wrapText="1"/>
    </xf>
    <xf numFmtId="0" fontId="14" fillId="5" borderId="52" xfId="0" applyFont="1" applyFill="1" applyBorder="1" applyAlignment="1">
      <alignment horizontal="left" vertical="top" wrapText="1"/>
    </xf>
    <xf numFmtId="1" fontId="14" fillId="5" borderId="5" xfId="0" applyNumberFormat="1" applyFont="1" applyFill="1" applyBorder="1" applyAlignment="1">
      <alignment horizontal="center" vertical="top"/>
    </xf>
    <xf numFmtId="1" fontId="14" fillId="0" borderId="7" xfId="0" applyNumberFormat="1" applyFont="1" applyBorder="1" applyAlignment="1">
      <alignment horizontal="center" vertical="top"/>
    </xf>
    <xf numFmtId="1" fontId="14" fillId="5" borderId="17" xfId="0" applyNumberFormat="1" applyFont="1" applyFill="1" applyBorder="1" applyAlignment="1">
      <alignment horizontal="center" vertical="top"/>
    </xf>
    <xf numFmtId="1" fontId="14" fillId="0" borderId="42" xfId="0" applyNumberFormat="1" applyFont="1" applyBorder="1" applyAlignment="1">
      <alignment horizontal="center" vertical="top"/>
    </xf>
    <xf numFmtId="0" fontId="14" fillId="5" borderId="20" xfId="0" applyFont="1" applyFill="1" applyBorder="1" applyAlignment="1">
      <alignment horizontal="center" vertical="center"/>
    </xf>
    <xf numFmtId="165" fontId="14" fillId="0" borderId="42" xfId="0" applyNumberFormat="1" applyFont="1" applyBorder="1" applyAlignment="1">
      <alignment horizontal="center" vertical="top"/>
    </xf>
    <xf numFmtId="0" fontId="26" fillId="0" borderId="22" xfId="0" applyFont="1" applyBorder="1" applyAlignment="1">
      <alignment horizontal="center" vertical="center"/>
    </xf>
    <xf numFmtId="0" fontId="26" fillId="0" borderId="0" xfId="0" applyFont="1" applyAlignment="1">
      <alignment vertical="top"/>
    </xf>
    <xf numFmtId="49" fontId="26" fillId="8" borderId="28" xfId="0" applyNumberFormat="1" applyFont="1" applyFill="1" applyBorder="1" applyAlignment="1">
      <alignment horizontal="center" vertical="top" wrapText="1"/>
    </xf>
    <xf numFmtId="0" fontId="29" fillId="8" borderId="40" xfId="0" applyFont="1" applyFill="1" applyBorder="1"/>
    <xf numFmtId="0" fontId="26" fillId="2" borderId="43" xfId="0" applyFont="1" applyFill="1" applyBorder="1" applyAlignment="1">
      <alignment horizontal="left" vertical="top"/>
    </xf>
    <xf numFmtId="0" fontId="29" fillId="5" borderId="50" xfId="0" applyFont="1" applyFill="1" applyBorder="1" applyAlignment="1">
      <alignment vertical="center" wrapText="1"/>
    </xf>
    <xf numFmtId="0" fontId="29" fillId="5" borderId="50" xfId="0" applyFont="1" applyFill="1" applyBorder="1" applyAlignment="1">
      <alignment horizontal="center" vertical="center" wrapText="1"/>
    </xf>
    <xf numFmtId="0" fontId="29" fillId="5" borderId="51" xfId="0" applyFont="1" applyFill="1" applyBorder="1" applyAlignment="1">
      <alignment vertical="center" wrapText="1"/>
    </xf>
    <xf numFmtId="0" fontId="29" fillId="5" borderId="14" xfId="0" applyFont="1" applyFill="1" applyBorder="1" applyAlignment="1">
      <alignment horizontal="center" vertical="center"/>
    </xf>
    <xf numFmtId="0" fontId="29" fillId="5" borderId="19" xfId="0" applyFont="1" applyFill="1" applyBorder="1" applyAlignment="1">
      <alignment horizontal="center" vertical="top" wrapText="1"/>
    </xf>
    <xf numFmtId="0" fontId="29" fillId="5" borderId="52" xfId="0" applyFont="1" applyFill="1" applyBorder="1" applyAlignment="1">
      <alignment horizontal="left" vertical="top"/>
    </xf>
    <xf numFmtId="0" fontId="29" fillId="5" borderId="65"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37" xfId="0" applyFont="1" applyFill="1" applyBorder="1" applyAlignment="1">
      <alignment horizontal="left" vertical="top" wrapText="1"/>
    </xf>
    <xf numFmtId="0" fontId="29" fillId="5" borderId="34" xfId="0"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7" borderId="29" xfId="0" applyNumberFormat="1" applyFont="1" applyFill="1" applyBorder="1" applyAlignment="1">
      <alignment horizontal="center" vertical="top"/>
    </xf>
    <xf numFmtId="49" fontId="26" fillId="3" borderId="29" xfId="0" applyNumberFormat="1" applyFont="1" applyFill="1" applyBorder="1" applyAlignment="1">
      <alignment horizontal="center" vertical="top"/>
    </xf>
    <xf numFmtId="0" fontId="29" fillId="5" borderId="7" xfId="0" applyFont="1" applyFill="1" applyBorder="1" applyAlignment="1">
      <alignment horizontal="center" vertical="top"/>
    </xf>
    <xf numFmtId="0" fontId="29" fillId="5" borderId="35" xfId="0" applyFont="1" applyFill="1" applyBorder="1" applyAlignment="1">
      <alignment horizontal="center" vertical="center" wrapText="1"/>
    </xf>
    <xf numFmtId="49" fontId="26" fillId="3" borderId="21" xfId="0" applyNumberFormat="1" applyFont="1" applyFill="1" applyBorder="1" applyAlignment="1">
      <alignment horizontal="center" vertical="top"/>
    </xf>
    <xf numFmtId="0" fontId="29" fillId="5" borderId="51" xfId="0" applyFont="1" applyFill="1" applyBorder="1" applyAlignment="1">
      <alignment horizontal="center" vertical="center" wrapText="1"/>
    </xf>
    <xf numFmtId="0" fontId="29" fillId="0" borderId="65" xfId="0" applyFont="1" applyBorder="1" applyAlignment="1">
      <alignment horizontal="center" vertical="center"/>
    </xf>
    <xf numFmtId="49" fontId="26" fillId="2" borderId="28" xfId="0" applyNumberFormat="1" applyFont="1" applyFill="1" applyBorder="1" applyAlignment="1">
      <alignment horizontal="center" vertical="top"/>
    </xf>
    <xf numFmtId="49" fontId="26" fillId="2" borderId="29" xfId="0" applyNumberFormat="1" applyFont="1" applyFill="1" applyBorder="1" applyAlignment="1">
      <alignment vertical="top"/>
    </xf>
    <xf numFmtId="0" fontId="29" fillId="5" borderId="58" xfId="0" applyFont="1" applyFill="1" applyBorder="1" applyAlignment="1">
      <alignment vertical="center" wrapText="1"/>
    </xf>
    <xf numFmtId="0" fontId="29" fillId="5" borderId="17" xfId="0" applyFont="1" applyFill="1" applyBorder="1" applyAlignment="1">
      <alignment horizontal="center" vertical="center" wrapText="1"/>
    </xf>
    <xf numFmtId="49" fontId="26" fillId="2" borderId="21" xfId="0" applyNumberFormat="1" applyFont="1" applyFill="1" applyBorder="1" applyAlignment="1">
      <alignment vertical="top"/>
    </xf>
    <xf numFmtId="0" fontId="29" fillId="5" borderId="32" xfId="0" applyFont="1" applyFill="1" applyBorder="1" applyAlignment="1">
      <alignment horizontal="left" vertical="top" wrapText="1"/>
    </xf>
    <xf numFmtId="0" fontId="29" fillId="0" borderId="22" xfId="0" applyFont="1" applyBorder="1"/>
    <xf numFmtId="0" fontId="29" fillId="5" borderId="17" xfId="0" applyFont="1" applyFill="1" applyBorder="1" applyAlignment="1">
      <alignment horizontal="center" vertical="center"/>
    </xf>
    <xf numFmtId="0" fontId="29" fillId="5" borderId="42" xfId="0" applyFont="1" applyFill="1" applyBorder="1" applyAlignment="1">
      <alignment horizontal="center" vertical="center"/>
    </xf>
    <xf numFmtId="0" fontId="26" fillId="7" borderId="15" xfId="0" applyFont="1" applyFill="1" applyBorder="1" applyAlignment="1">
      <alignment horizontal="center" vertical="top"/>
    </xf>
    <xf numFmtId="165" fontId="26" fillId="7" borderId="28" xfId="0" applyNumberFormat="1" applyFont="1" applyFill="1" applyBorder="1" applyAlignment="1">
      <alignment horizontal="center" vertical="top" wrapText="1"/>
    </xf>
    <xf numFmtId="0" fontId="26" fillId="7" borderId="11" xfId="0" applyFont="1" applyFill="1" applyBorder="1" applyAlignment="1">
      <alignment horizontal="left" vertical="top" wrapText="1"/>
    </xf>
    <xf numFmtId="0" fontId="26" fillId="7" borderId="12" xfId="0" applyFont="1" applyFill="1" applyBorder="1" applyAlignment="1">
      <alignment horizontal="left" vertical="top" wrapText="1"/>
    </xf>
    <xf numFmtId="0" fontId="29" fillId="5" borderId="1" xfId="0" applyFont="1" applyFill="1" applyBorder="1" applyAlignment="1">
      <alignment horizontal="center" vertical="center"/>
    </xf>
    <xf numFmtId="0" fontId="29" fillId="5" borderId="6" xfId="0" applyFont="1" applyFill="1" applyBorder="1" applyAlignment="1">
      <alignment vertical="center" wrapText="1"/>
    </xf>
    <xf numFmtId="49" fontId="35" fillId="0" borderId="0" xfId="0" applyNumberFormat="1" applyFont="1" applyAlignment="1">
      <alignment vertical="top"/>
    </xf>
    <xf numFmtId="0" fontId="35" fillId="0" borderId="0" xfId="0" applyFont="1" applyAlignment="1">
      <alignment horizontal="center" vertical="top"/>
    </xf>
    <xf numFmtId="49" fontId="42" fillId="0" borderId="0" xfId="0" applyNumberFormat="1" applyFont="1" applyAlignment="1">
      <alignment vertical="top" wrapText="1"/>
    </xf>
    <xf numFmtId="0" fontId="27" fillId="0" borderId="15" xfId="0" applyFont="1" applyBorder="1" applyAlignment="1">
      <alignment vertical="center" wrapText="1"/>
    </xf>
    <xf numFmtId="0" fontId="27" fillId="0" borderId="11" xfId="0" applyFont="1" applyBorder="1" applyAlignment="1">
      <alignment vertical="center" wrapText="1"/>
    </xf>
    <xf numFmtId="0" fontId="28" fillId="0" borderId="11" xfId="0" applyFont="1" applyBorder="1"/>
    <xf numFmtId="0" fontId="38" fillId="0" borderId="28" xfId="0" applyFont="1" applyBorder="1" applyAlignment="1">
      <alignment vertical="center" wrapText="1"/>
    </xf>
    <xf numFmtId="0" fontId="38" fillId="0" borderId="15" xfId="0" applyFont="1" applyBorder="1" applyAlignment="1">
      <alignment horizontal="center" vertical="center" wrapText="1"/>
    </xf>
    <xf numFmtId="0" fontId="38" fillId="0" borderId="28" xfId="0" applyFont="1" applyBorder="1" applyAlignment="1">
      <alignment horizontal="center" vertical="center" wrapText="1"/>
    </xf>
    <xf numFmtId="2" fontId="27" fillId="4" borderId="28" xfId="0" applyNumberFormat="1" applyFont="1" applyFill="1" applyBorder="1" applyAlignment="1">
      <alignment horizontal="center" vertical="top" wrapText="1"/>
    </xf>
    <xf numFmtId="165" fontId="35" fillId="0" borderId="0" xfId="0" applyNumberFormat="1" applyFont="1" applyAlignment="1">
      <alignment vertical="top"/>
    </xf>
    <xf numFmtId="2" fontId="28" fillId="0" borderId="30" xfId="0" applyNumberFormat="1" applyFont="1" applyBorder="1" applyAlignment="1">
      <alignment horizontal="center" vertical="top" wrapText="1"/>
    </xf>
    <xf numFmtId="2" fontId="28" fillId="0" borderId="30" xfId="0" applyNumberFormat="1" applyFont="1" applyBorder="1" applyAlignment="1">
      <alignment vertical="top" wrapText="1"/>
    </xf>
    <xf numFmtId="0" fontId="28" fillId="0" borderId="30" xfId="33" applyFont="1" applyBorder="1" applyAlignment="1">
      <alignment vertical="top" wrapText="1"/>
    </xf>
    <xf numFmtId="0" fontId="42" fillId="0" borderId="0" xfId="0" applyFont="1" applyAlignment="1">
      <alignment horizontal="right" vertical="top" wrapText="1"/>
    </xf>
    <xf numFmtId="2" fontId="28" fillId="0" borderId="3" xfId="0" applyNumberFormat="1" applyFont="1" applyBorder="1" applyAlignment="1">
      <alignment vertical="top" wrapText="1"/>
    </xf>
    <xf numFmtId="0" fontId="35" fillId="0" borderId="0" xfId="0" applyFont="1"/>
    <xf numFmtId="2" fontId="28" fillId="0" borderId="4" xfId="0" applyNumberFormat="1" applyFont="1" applyBorder="1" applyAlignment="1">
      <alignment vertical="top" wrapText="1"/>
    </xf>
    <xf numFmtId="2" fontId="28" fillId="0" borderId="10" xfId="0" applyNumberFormat="1" applyFont="1" applyBorder="1" applyAlignment="1">
      <alignment vertical="top" wrapText="1"/>
    </xf>
    <xf numFmtId="2" fontId="27" fillId="4" borderId="28" xfId="0" applyNumberFormat="1" applyFont="1" applyFill="1" applyBorder="1" applyAlignment="1">
      <alignment vertical="top" wrapText="1"/>
    </xf>
    <xf numFmtId="2" fontId="27" fillId="4" borderId="12" xfId="0" applyNumberFormat="1" applyFont="1" applyFill="1" applyBorder="1" applyAlignment="1">
      <alignment vertical="top" wrapText="1"/>
    </xf>
    <xf numFmtId="2" fontId="28" fillId="0" borderId="2" xfId="0" applyNumberFormat="1" applyFont="1" applyBorder="1" applyAlignment="1">
      <alignment vertical="top" wrapText="1"/>
    </xf>
    <xf numFmtId="2" fontId="28" fillId="0" borderId="25" xfId="0" applyNumberFormat="1" applyFont="1" applyBorder="1" applyAlignment="1">
      <alignment vertical="top" wrapText="1"/>
    </xf>
    <xf numFmtId="2" fontId="27" fillId="9" borderId="28" xfId="0" applyNumberFormat="1" applyFont="1" applyFill="1" applyBorder="1" applyAlignment="1">
      <alignment vertical="top" wrapText="1"/>
    </xf>
    <xf numFmtId="2" fontId="27" fillId="9" borderId="12" xfId="0" applyNumberFormat="1" applyFont="1" applyFill="1" applyBorder="1" applyAlignment="1">
      <alignment vertical="top" wrapText="1"/>
    </xf>
    <xf numFmtId="0" fontId="29" fillId="8" borderId="11" xfId="0" applyFont="1" applyFill="1" applyBorder="1"/>
    <xf numFmtId="0" fontId="26" fillId="2" borderId="12" xfId="0" applyFont="1" applyFill="1" applyBorder="1" applyAlignment="1">
      <alignment horizontal="left" vertical="top"/>
    </xf>
    <xf numFmtId="0" fontId="26" fillId="0" borderId="43" xfId="0" applyFont="1" applyBorder="1" applyAlignment="1">
      <alignment horizontal="left" vertical="top"/>
    </xf>
    <xf numFmtId="0" fontId="29" fillId="5" borderId="62" xfId="0" applyFont="1" applyFill="1" applyBorder="1" applyAlignment="1">
      <alignment vertical="top" wrapText="1"/>
    </xf>
    <xf numFmtId="0" fontId="26" fillId="0" borderId="24" xfId="0" applyFont="1" applyBorder="1" applyAlignment="1">
      <alignment horizontal="left" vertical="top"/>
    </xf>
    <xf numFmtId="0" fontId="29" fillId="5" borderId="53" xfId="0" applyFont="1" applyFill="1" applyBorder="1" applyAlignment="1">
      <alignment vertical="top" wrapText="1"/>
    </xf>
    <xf numFmtId="0" fontId="29" fillId="5" borderId="1" xfId="0" applyFont="1" applyFill="1" applyBorder="1" applyAlignment="1">
      <alignment horizontal="center" vertical="center" wrapText="1"/>
    </xf>
    <xf numFmtId="0" fontId="29" fillId="5" borderId="45" xfId="0" applyFont="1" applyFill="1" applyBorder="1" applyAlignment="1">
      <alignment horizontal="center" vertical="center"/>
    </xf>
    <xf numFmtId="0" fontId="29" fillId="7" borderId="11" xfId="0" applyFont="1" applyFill="1" applyBorder="1" applyAlignment="1">
      <alignment vertical="top" wrapText="1"/>
    </xf>
    <xf numFmtId="0" fontId="29" fillId="7" borderId="12" xfId="0" applyFont="1" applyFill="1" applyBorder="1" applyAlignment="1">
      <alignment vertical="top" wrapText="1"/>
    </xf>
    <xf numFmtId="49" fontId="42" fillId="2" borderId="39" xfId="0" applyNumberFormat="1" applyFont="1" applyFill="1" applyBorder="1" applyAlignment="1">
      <alignment horizontal="center" vertical="top"/>
    </xf>
    <xf numFmtId="49" fontId="42" fillId="7" borderId="9" xfId="0" applyNumberFormat="1" applyFont="1" applyFill="1" applyBorder="1" applyAlignment="1">
      <alignment horizontal="center" vertical="top"/>
    </xf>
    <xf numFmtId="0" fontId="42" fillId="0" borderId="39" xfId="0" applyFont="1" applyBorder="1" applyAlignment="1">
      <alignment vertical="center"/>
    </xf>
    <xf numFmtId="49" fontId="42" fillId="0" borderId="40" xfId="0" applyNumberFormat="1" applyFont="1" applyBorder="1" applyAlignment="1">
      <alignment vertical="top" wrapText="1"/>
    </xf>
    <xf numFmtId="0" fontId="35" fillId="0" borderId="40" xfId="0" applyFont="1" applyBorder="1" applyAlignment="1">
      <alignment vertical="top" wrapText="1"/>
    </xf>
    <xf numFmtId="0" fontId="35" fillId="0" borderId="43" xfId="0" applyFont="1" applyBorder="1" applyAlignment="1">
      <alignment vertical="top" wrapText="1"/>
    </xf>
    <xf numFmtId="0" fontId="29" fillId="5" borderId="15" xfId="0" applyFont="1" applyFill="1" applyBorder="1" applyAlignment="1">
      <alignment vertical="top" wrapText="1"/>
    </xf>
    <xf numFmtId="0" fontId="25" fillId="5" borderId="65" xfId="0" applyFont="1" applyFill="1" applyBorder="1" applyAlignment="1">
      <alignment horizontal="center" vertical="center" wrapText="1"/>
    </xf>
    <xf numFmtId="0" fontId="25" fillId="5" borderId="66" xfId="0" applyFont="1" applyFill="1" applyBorder="1" applyAlignment="1">
      <alignment horizontal="center" vertical="center" wrapText="1"/>
    </xf>
    <xf numFmtId="49" fontId="26" fillId="5" borderId="29" xfId="0" applyNumberFormat="1" applyFont="1" applyFill="1" applyBorder="1" applyAlignment="1">
      <alignment horizontal="center" vertical="top" wrapText="1"/>
    </xf>
    <xf numFmtId="165" fontId="29" fillId="10" borderId="2" xfId="0" applyNumberFormat="1" applyFont="1" applyFill="1" applyBorder="1" applyAlignment="1">
      <alignment horizontal="center" vertical="top"/>
    </xf>
    <xf numFmtId="165" fontId="29" fillId="0" borderId="25" xfId="0" applyNumberFormat="1" applyFont="1" applyBorder="1" applyAlignment="1">
      <alignment horizontal="center" vertical="top"/>
    </xf>
    <xf numFmtId="0" fontId="29" fillId="5" borderId="6" xfId="0" applyFont="1" applyFill="1" applyBorder="1" applyAlignment="1">
      <alignment wrapText="1"/>
    </xf>
    <xf numFmtId="165" fontId="29" fillId="5" borderId="17" xfId="0" applyNumberFormat="1" applyFont="1" applyFill="1" applyBorder="1" applyAlignment="1">
      <alignment horizontal="center" vertical="center" wrapText="1"/>
    </xf>
    <xf numFmtId="49" fontId="29" fillId="5" borderId="17" xfId="0" applyNumberFormat="1" applyFont="1" applyFill="1" applyBorder="1" applyAlignment="1">
      <alignment horizontal="center" vertical="center" wrapText="1"/>
    </xf>
    <xf numFmtId="49" fontId="29" fillId="5" borderId="42" xfId="0" applyNumberFormat="1" applyFont="1" applyFill="1" applyBorder="1" applyAlignment="1">
      <alignment horizontal="center" vertical="center" wrapText="1"/>
    </xf>
    <xf numFmtId="0" fontId="29" fillId="5" borderId="21" xfId="0" applyFont="1" applyFill="1" applyBorder="1" applyAlignment="1">
      <alignment horizontal="center" vertical="top" wrapText="1"/>
    </xf>
    <xf numFmtId="0" fontId="26" fillId="11" borderId="22" xfId="0" applyFont="1" applyFill="1" applyBorder="1" applyAlignment="1">
      <alignment horizontal="center" vertical="top"/>
    </xf>
    <xf numFmtId="165" fontId="26" fillId="11" borderId="21" xfId="0" applyNumberFormat="1" applyFont="1" applyFill="1" applyBorder="1" applyAlignment="1">
      <alignment horizontal="center" vertical="top"/>
    </xf>
    <xf numFmtId="0" fontId="29" fillId="5" borderId="53" xfId="0" applyFont="1" applyFill="1" applyBorder="1" applyAlignment="1">
      <alignment horizontal="left" vertical="top"/>
    </xf>
    <xf numFmtId="9" fontId="29" fillId="5" borderId="45" xfId="0" applyNumberFormat="1" applyFont="1" applyFill="1" applyBorder="1" applyAlignment="1">
      <alignment horizontal="center" vertical="top"/>
    </xf>
    <xf numFmtId="0" fontId="29" fillId="5" borderId="49" xfId="0" applyFont="1" applyFill="1" applyBorder="1" applyAlignment="1">
      <alignment horizontal="left" vertical="top" wrapText="1"/>
    </xf>
    <xf numFmtId="165" fontId="29" fillId="5" borderId="5" xfId="0" applyNumberFormat="1" applyFont="1" applyFill="1" applyBorder="1" applyAlignment="1">
      <alignment horizontal="center" vertical="center" wrapText="1"/>
    </xf>
    <xf numFmtId="49" fontId="29" fillId="5" borderId="5"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0" fontId="29" fillId="0" borderId="53" xfId="0" applyFont="1" applyBorder="1" applyAlignment="1">
      <alignment horizontal="left" vertical="top"/>
    </xf>
    <xf numFmtId="9" fontId="29" fillId="0" borderId="1" xfId="0" applyNumberFormat="1" applyFont="1" applyBorder="1" applyAlignment="1">
      <alignment horizontal="center" vertical="top"/>
    </xf>
    <xf numFmtId="0" fontId="29" fillId="0" borderId="49" xfId="0" applyFont="1" applyBorder="1" applyAlignment="1">
      <alignment vertical="center" wrapText="1"/>
    </xf>
    <xf numFmtId="165" fontId="29" fillId="10" borderId="5" xfId="0" applyNumberFormat="1" applyFont="1" applyFill="1" applyBorder="1" applyAlignment="1">
      <alignment horizontal="center" vertical="center" wrapText="1"/>
    </xf>
    <xf numFmtId="49" fontId="26" fillId="5" borderId="9" xfId="0" applyNumberFormat="1" applyFont="1" applyFill="1" applyBorder="1" applyAlignment="1">
      <alignment horizontal="center" vertical="top" wrapText="1"/>
    </xf>
    <xf numFmtId="0" fontId="29" fillId="0" borderId="30" xfId="0" applyFont="1" applyBorder="1" applyAlignment="1">
      <alignment horizontal="center" vertical="top"/>
    </xf>
    <xf numFmtId="165" fontId="29" fillId="0" borderId="59" xfId="0" applyNumberFormat="1" applyFont="1" applyBorder="1" applyAlignment="1">
      <alignment horizontal="center" vertical="top"/>
    </xf>
    <xf numFmtId="165" fontId="29" fillId="10" borderId="59" xfId="0" applyNumberFormat="1" applyFont="1" applyFill="1" applyBorder="1" applyAlignment="1">
      <alignment horizontal="center" vertical="top"/>
    </xf>
    <xf numFmtId="165" fontId="29" fillId="0" borderId="60" xfId="0" applyNumberFormat="1" applyFont="1" applyBorder="1" applyAlignment="1">
      <alignment horizontal="center" vertical="top"/>
    </xf>
    <xf numFmtId="0" fontId="29" fillId="0" borderId="61" xfId="0" applyFont="1" applyBorder="1" applyAlignment="1">
      <alignment wrapText="1"/>
    </xf>
    <xf numFmtId="165" fontId="29" fillId="10" borderId="35"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center" wrapText="1"/>
    </xf>
    <xf numFmtId="49" fontId="29" fillId="5" borderId="34" xfId="0" applyNumberFormat="1" applyFont="1" applyFill="1" applyBorder="1" applyAlignment="1">
      <alignment horizontal="center" vertical="center" wrapText="1"/>
    </xf>
    <xf numFmtId="0" fontId="29" fillId="5" borderId="7" xfId="0" applyFont="1" applyFill="1" applyBorder="1" applyAlignment="1">
      <alignment horizontal="center" vertical="center" wrapText="1"/>
    </xf>
    <xf numFmtId="165" fontId="29" fillId="5" borderId="35" xfId="0" applyNumberFormat="1" applyFont="1" applyFill="1" applyBorder="1" applyAlignment="1">
      <alignment horizontal="center" vertical="center" wrapText="1"/>
    </xf>
    <xf numFmtId="0" fontId="29" fillId="5" borderId="42" xfId="0" applyFont="1" applyFill="1" applyBorder="1" applyAlignment="1">
      <alignment horizontal="center" vertical="center" wrapText="1"/>
    </xf>
    <xf numFmtId="9" fontId="29" fillId="5" borderId="37" xfId="0" applyNumberFormat="1" applyFont="1" applyFill="1" applyBorder="1" applyAlignment="1">
      <alignment vertical="center" wrapText="1"/>
    </xf>
    <xf numFmtId="3" fontId="29" fillId="5" borderId="17" xfId="0" applyNumberFormat="1" applyFont="1" applyFill="1" applyBorder="1" applyAlignment="1">
      <alignment horizontal="center" vertical="center" wrapText="1"/>
    </xf>
    <xf numFmtId="3" fontId="29" fillId="5" borderId="42" xfId="0" applyNumberFormat="1" applyFont="1" applyFill="1" applyBorder="1" applyAlignment="1">
      <alignment horizontal="center" vertical="center" wrapText="1"/>
    </xf>
    <xf numFmtId="0" fontId="29" fillId="0" borderId="59" xfId="0" applyFont="1" applyBorder="1" applyAlignment="1">
      <alignment horizontal="center" vertical="top"/>
    </xf>
    <xf numFmtId="9" fontId="29" fillId="5" borderId="46" xfId="0" applyNumberFormat="1" applyFont="1" applyFill="1" applyBorder="1" applyAlignment="1">
      <alignment vertical="center" wrapText="1"/>
    </xf>
    <xf numFmtId="0" fontId="29" fillId="5" borderId="37" xfId="0" applyFont="1" applyFill="1" applyBorder="1" applyAlignment="1">
      <alignment wrapText="1"/>
    </xf>
    <xf numFmtId="165" fontId="29" fillId="0" borderId="30" xfId="0" applyNumberFormat="1" applyFont="1" applyBorder="1" applyAlignment="1">
      <alignment horizontal="center" vertical="top"/>
    </xf>
    <xf numFmtId="165" fontId="29" fillId="10" borderId="30" xfId="0" applyNumberFormat="1" applyFont="1" applyFill="1" applyBorder="1" applyAlignment="1">
      <alignment horizontal="center" vertical="top"/>
    </xf>
    <xf numFmtId="165" fontId="29" fillId="0" borderId="41" xfId="0" applyNumberFormat="1" applyFont="1" applyBorder="1" applyAlignment="1">
      <alignment horizontal="center" vertical="top"/>
    </xf>
    <xf numFmtId="49" fontId="29" fillId="5" borderId="37" xfId="0" applyNumberFormat="1" applyFont="1" applyFill="1" applyBorder="1" applyAlignment="1">
      <alignment horizontal="left" vertical="top" wrapText="1"/>
    </xf>
    <xf numFmtId="165" fontId="29" fillId="5" borderId="35" xfId="0" applyNumberFormat="1" applyFont="1" applyFill="1" applyBorder="1" applyAlignment="1">
      <alignment horizontal="left" vertical="center" wrapText="1"/>
    </xf>
    <xf numFmtId="0" fontId="29" fillId="5" borderId="35" xfId="0" applyFont="1" applyFill="1" applyBorder="1" applyAlignment="1">
      <alignment horizontal="left" vertical="top" wrapText="1"/>
    </xf>
    <xf numFmtId="0" fontId="29" fillId="5" borderId="34" xfId="0" applyFont="1" applyFill="1" applyBorder="1" applyAlignment="1">
      <alignment horizontal="left" vertical="top" wrapText="1"/>
    </xf>
    <xf numFmtId="0" fontId="29" fillId="0" borderId="4" xfId="0" applyFont="1" applyBorder="1" applyAlignment="1">
      <alignment horizontal="center" vertical="top"/>
    </xf>
    <xf numFmtId="165" fontId="29" fillId="0" borderId="4" xfId="0" applyNumberFormat="1" applyFont="1" applyBorder="1" applyAlignment="1">
      <alignment horizontal="center" vertical="top"/>
    </xf>
    <xf numFmtId="165" fontId="29" fillId="10" borderId="4" xfId="0" applyNumberFormat="1" applyFont="1" applyFill="1" applyBorder="1" applyAlignment="1">
      <alignment horizontal="center" vertical="top"/>
    </xf>
    <xf numFmtId="165" fontId="29" fillId="0" borderId="27" xfId="0" applyNumberFormat="1" applyFont="1" applyBorder="1" applyAlignment="1">
      <alignment horizontal="center" vertical="top"/>
    </xf>
    <xf numFmtId="0" fontId="29" fillId="5" borderId="32" xfId="0" applyFont="1" applyFill="1" applyBorder="1" applyAlignment="1">
      <alignment horizontal="left" wrapText="1"/>
    </xf>
    <xf numFmtId="0" fontId="29" fillId="5" borderId="1" xfId="0" applyFont="1" applyFill="1" applyBorder="1" applyAlignment="1">
      <alignment horizontal="left" vertical="center" wrapText="1"/>
    </xf>
    <xf numFmtId="0" fontId="29" fillId="0" borderId="15" xfId="0" applyFont="1" applyBorder="1"/>
    <xf numFmtId="0" fontId="29" fillId="0" borderId="11" xfId="0" applyFont="1" applyBorder="1"/>
    <xf numFmtId="9" fontId="29" fillId="0" borderId="65" xfId="0" applyNumberFormat="1" applyFont="1" applyBorder="1" applyAlignment="1">
      <alignment horizontal="center" vertical="top"/>
    </xf>
    <xf numFmtId="9" fontId="29" fillId="0" borderId="66" xfId="0" applyNumberFormat="1" applyFont="1" applyBorder="1" applyAlignment="1">
      <alignment horizontal="center" vertical="top"/>
    </xf>
    <xf numFmtId="0" fontId="29" fillId="5" borderId="71" xfId="0" applyFont="1" applyFill="1" applyBorder="1" applyAlignment="1">
      <alignment vertical="top" wrapText="1"/>
    </xf>
    <xf numFmtId="9" fontId="29" fillId="5" borderId="37" xfId="0" applyNumberFormat="1" applyFont="1" applyFill="1" applyBorder="1" applyAlignment="1">
      <alignment horizontal="left" vertical="top" wrapText="1"/>
    </xf>
    <xf numFmtId="0" fontId="29" fillId="5" borderId="37" xfId="0" applyFont="1" applyFill="1" applyBorder="1" applyAlignment="1">
      <alignment vertical="top" wrapText="1"/>
    </xf>
    <xf numFmtId="165" fontId="29" fillId="5" borderId="56" xfId="0" applyNumberFormat="1" applyFont="1" applyFill="1" applyBorder="1" applyAlignment="1">
      <alignment horizontal="center" vertical="center" wrapText="1"/>
    </xf>
    <xf numFmtId="165" fontId="29" fillId="5" borderId="35" xfId="0" applyNumberFormat="1" applyFont="1" applyFill="1" applyBorder="1" applyAlignment="1">
      <alignment horizontal="left" vertical="top" wrapText="1"/>
    </xf>
    <xf numFmtId="0" fontId="29" fillId="5" borderId="35" xfId="0" applyFont="1" applyFill="1" applyBorder="1" applyAlignment="1">
      <alignment horizontal="left" vertical="center" wrapText="1"/>
    </xf>
    <xf numFmtId="0" fontId="29" fillId="5" borderId="34" xfId="0" applyFont="1" applyFill="1" applyBorder="1" applyAlignment="1">
      <alignment horizontal="left" vertical="center" wrapText="1"/>
    </xf>
    <xf numFmtId="0" fontId="29" fillId="5" borderId="62" xfId="0" applyFont="1" applyFill="1" applyBorder="1" applyAlignment="1">
      <alignment horizontal="left" vertical="top" wrapText="1"/>
    </xf>
    <xf numFmtId="0" fontId="29" fillId="5" borderId="17" xfId="0" applyFont="1" applyFill="1" applyBorder="1" applyAlignment="1">
      <alignment horizontal="left" vertical="top" wrapText="1"/>
    </xf>
    <xf numFmtId="0" fontId="26" fillId="11" borderId="10" xfId="0" applyFont="1" applyFill="1" applyBorder="1" applyAlignment="1">
      <alignment horizontal="center" vertical="top"/>
    </xf>
    <xf numFmtId="165" fontId="26" fillId="11" borderId="4" xfId="0" applyNumberFormat="1" applyFont="1" applyFill="1" applyBorder="1" applyAlignment="1">
      <alignment horizontal="center" vertical="top"/>
    </xf>
    <xf numFmtId="0" fontId="29" fillId="0" borderId="32" xfId="0" applyFont="1" applyBorder="1"/>
    <xf numFmtId="0" fontId="29" fillId="0" borderId="10" xfId="0" applyFont="1" applyBorder="1"/>
    <xf numFmtId="49" fontId="29" fillId="5" borderId="6" xfId="0" applyNumberFormat="1" applyFont="1" applyFill="1" applyBorder="1" applyAlignment="1">
      <alignment horizontal="left" vertical="top" wrapText="1"/>
    </xf>
    <xf numFmtId="165" fontId="29" fillId="5" borderId="5" xfId="0" applyNumberFormat="1" applyFont="1" applyFill="1" applyBorder="1" applyAlignment="1">
      <alignment horizontal="left" vertical="center" wrapText="1"/>
    </xf>
    <xf numFmtId="49" fontId="29" fillId="5" borderId="35" xfId="0" applyNumberFormat="1" applyFont="1" applyFill="1" applyBorder="1" applyAlignment="1">
      <alignment horizontal="left" vertical="top" wrapText="1"/>
    </xf>
    <xf numFmtId="0" fontId="29" fillId="5" borderId="35" xfId="0" applyFont="1" applyFill="1" applyBorder="1" applyAlignment="1">
      <alignment horizontal="left" wrapText="1"/>
    </xf>
    <xf numFmtId="0" fontId="29" fillId="0" borderId="41" xfId="0" applyFont="1" applyBorder="1"/>
    <xf numFmtId="165" fontId="29" fillId="5" borderId="17" xfId="0" applyNumberFormat="1" applyFont="1" applyFill="1" applyBorder="1" applyAlignment="1">
      <alignment horizontal="left" vertical="center" wrapText="1"/>
    </xf>
    <xf numFmtId="165" fontId="29" fillId="0" borderId="3" xfId="0" applyNumberFormat="1" applyFont="1" applyBorder="1" applyAlignment="1">
      <alignment horizontal="center" vertical="top"/>
    </xf>
    <xf numFmtId="165" fontId="29" fillId="10" borderId="3" xfId="0" applyNumberFormat="1" applyFont="1" applyFill="1" applyBorder="1" applyAlignment="1">
      <alignment horizontal="center" vertical="top"/>
    </xf>
    <xf numFmtId="0" fontId="29" fillId="5" borderId="37" xfId="0" applyFont="1" applyFill="1" applyBorder="1" applyAlignment="1">
      <alignment horizontal="left" wrapText="1"/>
    </xf>
    <xf numFmtId="165" fontId="29" fillId="5" borderId="56" xfId="0" applyNumberFormat="1" applyFont="1" applyFill="1" applyBorder="1" applyAlignment="1">
      <alignment horizontal="left" vertical="center" wrapText="1"/>
    </xf>
    <xf numFmtId="0" fontId="29" fillId="5" borderId="34" xfId="0" applyFont="1" applyFill="1" applyBorder="1" applyAlignment="1">
      <alignment horizontal="center" vertical="center" wrapText="1"/>
    </xf>
    <xf numFmtId="0" fontId="29" fillId="5" borderId="62" xfId="0" applyFont="1" applyFill="1" applyBorder="1" applyAlignment="1">
      <alignment horizontal="left" wrapText="1"/>
    </xf>
    <xf numFmtId="0" fontId="29" fillId="0" borderId="1" xfId="0" applyFont="1" applyBorder="1"/>
    <xf numFmtId="49" fontId="29" fillId="5" borderId="55" xfId="9" applyNumberFormat="1" applyFont="1" applyFill="1" applyBorder="1" applyAlignment="1">
      <alignment horizontal="left" vertical="top" wrapText="1"/>
    </xf>
    <xf numFmtId="165" fontId="29" fillId="5" borderId="33" xfId="0" applyNumberFormat="1" applyFont="1" applyFill="1" applyBorder="1" applyAlignment="1">
      <alignment horizontal="left" vertical="top" wrapText="1"/>
    </xf>
    <xf numFmtId="0" fontId="29" fillId="0" borderId="41" xfId="0" applyFont="1" applyBorder="1" applyAlignment="1">
      <alignment horizontal="center" vertical="top"/>
    </xf>
    <xf numFmtId="0" fontId="29" fillId="5" borderId="61" xfId="0" applyFont="1" applyFill="1" applyBorder="1" applyAlignment="1">
      <alignment horizontal="center" vertical="top" wrapText="1"/>
    </xf>
    <xf numFmtId="0" fontId="29" fillId="5" borderId="37" xfId="0" applyFont="1" applyFill="1" applyBorder="1" applyAlignment="1">
      <alignment vertical="center" wrapText="1"/>
    </xf>
    <xf numFmtId="0" fontId="29" fillId="0" borderId="30" xfId="0" applyFont="1" applyBorder="1" applyAlignment="1">
      <alignment vertical="top"/>
    </xf>
    <xf numFmtId="165" fontId="29" fillId="0" borderId="30" xfId="0" applyNumberFormat="1" applyFont="1" applyBorder="1" applyAlignment="1">
      <alignment vertical="top"/>
    </xf>
    <xf numFmtId="165" fontId="29" fillId="10" borderId="30" xfId="0" applyNumberFormat="1" applyFont="1" applyFill="1" applyBorder="1" applyAlignment="1">
      <alignment vertical="top"/>
    </xf>
    <xf numFmtId="0" fontId="29" fillId="0" borderId="59" xfId="0" applyFont="1" applyBorder="1" applyAlignment="1">
      <alignment vertical="top"/>
    </xf>
    <xf numFmtId="165" fontId="29" fillId="0" borderId="59" xfId="0" applyNumberFormat="1" applyFont="1" applyBorder="1" applyAlignment="1">
      <alignment vertical="top"/>
    </xf>
    <xf numFmtId="165" fontId="29" fillId="10" borderId="59" xfId="0" applyNumberFormat="1" applyFont="1" applyFill="1" applyBorder="1" applyAlignment="1">
      <alignment vertical="top"/>
    </xf>
    <xf numFmtId="0" fontId="29" fillId="5" borderId="35" xfId="0" applyFont="1" applyFill="1" applyBorder="1" applyAlignment="1">
      <alignment vertical="top" wrapText="1"/>
    </xf>
    <xf numFmtId="49" fontId="29" fillId="5" borderId="37" xfId="0" applyNumberFormat="1" applyFont="1" applyFill="1" applyBorder="1" applyAlignment="1">
      <alignment vertical="top" wrapText="1"/>
    </xf>
    <xf numFmtId="165" fontId="29" fillId="5" borderId="35" xfId="0" applyNumberFormat="1" applyFont="1" applyFill="1" applyBorder="1" applyAlignment="1">
      <alignment vertical="top" wrapText="1"/>
    </xf>
    <xf numFmtId="49" fontId="29" fillId="0" borderId="4" xfId="0" applyNumberFormat="1" applyFont="1" applyBorder="1" applyAlignment="1">
      <alignment vertical="top"/>
    </xf>
    <xf numFmtId="0" fontId="29" fillId="0" borderId="52" xfId="0" applyFont="1" applyBorder="1"/>
    <xf numFmtId="9" fontId="29" fillId="0" borderId="51" xfId="0" applyNumberFormat="1" applyFont="1" applyBorder="1" applyAlignment="1">
      <alignment horizontal="center" vertical="top"/>
    </xf>
    <xf numFmtId="9" fontId="29" fillId="0" borderId="14" xfId="0" applyNumberFormat="1" applyFont="1" applyBorder="1" applyAlignment="1">
      <alignment horizontal="center" vertical="top"/>
    </xf>
    <xf numFmtId="165" fontId="29" fillId="5" borderId="38" xfId="0" applyNumberFormat="1" applyFont="1" applyFill="1" applyBorder="1" applyAlignment="1">
      <alignment horizontal="left" vertical="center" wrapText="1"/>
    </xf>
    <xf numFmtId="0" fontId="29" fillId="5" borderId="61" xfId="0" applyFont="1" applyFill="1" applyBorder="1" applyAlignment="1">
      <alignment horizontal="left" vertical="center" wrapText="1"/>
    </xf>
    <xf numFmtId="0" fontId="29" fillId="5" borderId="61" xfId="0" applyFont="1" applyFill="1" applyBorder="1" applyAlignment="1">
      <alignment horizontal="left" vertical="top" wrapText="1"/>
    </xf>
    <xf numFmtId="49" fontId="26" fillId="3" borderId="21" xfId="0" applyNumberFormat="1" applyFont="1" applyFill="1" applyBorder="1" applyAlignment="1">
      <alignment vertical="top"/>
    </xf>
    <xf numFmtId="49" fontId="26" fillId="5" borderId="21" xfId="0" applyNumberFormat="1" applyFont="1" applyFill="1" applyBorder="1" applyAlignment="1">
      <alignment vertical="top" wrapText="1"/>
    </xf>
    <xf numFmtId="49" fontId="29" fillId="0" borderId="21" xfId="0" applyNumberFormat="1" applyFont="1" applyBorder="1" applyAlignment="1">
      <alignment vertical="top"/>
    </xf>
    <xf numFmtId="49" fontId="29" fillId="0" borderId="6" xfId="0" applyNumberFormat="1" applyFont="1" applyBorder="1" applyAlignment="1">
      <alignment horizontal="left" vertical="top" wrapText="1"/>
    </xf>
    <xf numFmtId="165" fontId="29" fillId="0" borderId="5" xfId="0" applyNumberFormat="1" applyFont="1" applyBorder="1" applyAlignment="1">
      <alignment horizontal="left" vertical="center" wrapText="1"/>
    </xf>
    <xf numFmtId="49" fontId="29" fillId="0" borderId="37" xfId="0" applyNumberFormat="1" applyFont="1" applyBorder="1" applyAlignment="1">
      <alignment horizontal="left" vertical="top" wrapText="1"/>
    </xf>
    <xf numFmtId="165" fontId="29" fillId="0" borderId="35" xfId="0" applyNumberFormat="1" applyFont="1" applyBorder="1" applyAlignment="1">
      <alignment horizontal="left" vertical="center" wrapText="1"/>
    </xf>
    <xf numFmtId="49" fontId="29" fillId="0" borderId="46" xfId="0" applyNumberFormat="1" applyFont="1" applyBorder="1" applyAlignment="1">
      <alignment horizontal="left" vertical="top" wrapText="1"/>
    </xf>
    <xf numFmtId="0" fontId="29" fillId="0" borderId="35" xfId="0" applyFont="1" applyBorder="1" applyAlignment="1">
      <alignment horizontal="left" vertical="center" wrapText="1"/>
    </xf>
    <xf numFmtId="0" fontId="29" fillId="0" borderId="61" xfId="0" applyFont="1" applyBorder="1" applyAlignment="1">
      <alignment horizontal="left" vertical="center" wrapText="1"/>
    </xf>
    <xf numFmtId="0" fontId="29" fillId="0" borderId="35" xfId="0" applyFont="1" applyBorder="1" applyAlignment="1">
      <alignment horizontal="left" vertical="top" wrapText="1"/>
    </xf>
    <xf numFmtId="165" fontId="29" fillId="0" borderId="17" xfId="0" applyNumberFormat="1" applyFont="1" applyBorder="1" applyAlignment="1">
      <alignment horizontal="left" vertical="center" wrapText="1"/>
    </xf>
    <xf numFmtId="0" fontId="29" fillId="0" borderId="37" xfId="0" applyFont="1" applyBorder="1" applyAlignment="1">
      <alignment horizontal="left" vertical="top" wrapText="1"/>
    </xf>
    <xf numFmtId="165" fontId="29" fillId="0" borderId="56" xfId="0" applyNumberFormat="1" applyFont="1" applyBorder="1" applyAlignment="1">
      <alignment horizontal="left" vertical="center" wrapText="1"/>
    </xf>
    <xf numFmtId="165" fontId="29" fillId="0" borderId="35" xfId="0" applyNumberFormat="1" applyFont="1" applyBorder="1" applyAlignment="1">
      <alignment horizontal="left" vertical="top" wrapText="1"/>
    </xf>
    <xf numFmtId="0" fontId="29" fillId="5" borderId="21" xfId="0" applyFont="1" applyFill="1" applyBorder="1" applyAlignment="1">
      <alignment vertical="top" wrapText="1"/>
    </xf>
    <xf numFmtId="49" fontId="26" fillId="2" borderId="23" xfId="0" applyNumberFormat="1" applyFont="1" applyFill="1" applyBorder="1" applyAlignment="1">
      <alignment horizontal="center" vertical="top"/>
    </xf>
    <xf numFmtId="0" fontId="29" fillId="7" borderId="23" xfId="0" applyFont="1" applyFill="1" applyBorder="1" applyAlignment="1">
      <alignment horizontal="center" vertical="top" wrapText="1"/>
    </xf>
    <xf numFmtId="0" fontId="29" fillId="7" borderId="22" xfId="0" applyFont="1" applyFill="1" applyBorder="1" applyAlignment="1">
      <alignment horizontal="center" vertical="top" wrapText="1"/>
    </xf>
    <xf numFmtId="0" fontId="26" fillId="7" borderId="21" xfId="0" applyFont="1" applyFill="1" applyBorder="1" applyAlignment="1">
      <alignment horizontal="center" vertical="top"/>
    </xf>
    <xf numFmtId="165" fontId="26" fillId="7" borderId="21" xfId="0" applyNumberFormat="1" applyFont="1" applyFill="1" applyBorder="1" applyAlignment="1">
      <alignment horizontal="center" vertical="top"/>
    </xf>
    <xf numFmtId="0" fontId="29" fillId="7" borderId="23" xfId="0" applyFont="1" applyFill="1" applyBorder="1" applyAlignment="1">
      <alignment horizontal="left" vertical="top"/>
    </xf>
    <xf numFmtId="0" fontId="29" fillId="7" borderId="22" xfId="0" applyFont="1" applyFill="1" applyBorder="1" applyAlignment="1">
      <alignment horizontal="left" vertical="top"/>
    </xf>
    <xf numFmtId="9" fontId="29" fillId="7" borderId="22" xfId="0" applyNumberFormat="1" applyFont="1" applyFill="1" applyBorder="1" applyAlignment="1">
      <alignment horizontal="center" vertical="top"/>
    </xf>
    <xf numFmtId="9" fontId="29" fillId="7" borderId="24" xfId="0" applyNumberFormat="1" applyFont="1" applyFill="1" applyBorder="1" applyAlignment="1">
      <alignment horizontal="center" vertical="top"/>
    </xf>
    <xf numFmtId="49" fontId="26" fillId="3" borderId="28" xfId="0" applyNumberFormat="1" applyFont="1" applyFill="1" applyBorder="1" applyAlignment="1">
      <alignment horizontal="center" vertical="top"/>
    </xf>
    <xf numFmtId="0" fontId="26" fillId="7" borderId="15" xfId="0" applyFont="1" applyFill="1" applyBorder="1" applyAlignment="1">
      <alignment vertical="top"/>
    </xf>
    <xf numFmtId="49" fontId="26" fillId="7" borderId="11" xfId="0" applyNumberFormat="1" applyFont="1" applyFill="1" applyBorder="1" applyAlignment="1">
      <alignment vertical="top" wrapText="1"/>
    </xf>
    <xf numFmtId="0" fontId="26" fillId="7" borderId="11" xfId="0" applyFont="1" applyFill="1" applyBorder="1" applyAlignment="1">
      <alignment vertical="top" wrapText="1"/>
    </xf>
    <xf numFmtId="0" fontId="26" fillId="7" borderId="40" xfId="0" applyFont="1" applyFill="1" applyBorder="1" applyAlignment="1">
      <alignment vertical="top" wrapText="1"/>
    </xf>
    <xf numFmtId="0" fontId="26" fillId="7" borderId="43" xfId="0" applyFont="1" applyFill="1" applyBorder="1" applyAlignment="1">
      <alignment vertical="top" wrapText="1"/>
    </xf>
    <xf numFmtId="49" fontId="26" fillId="0" borderId="11" xfId="0" applyNumberFormat="1" applyFont="1" applyBorder="1" applyAlignment="1">
      <alignment vertical="top" wrapText="1"/>
    </xf>
    <xf numFmtId="0" fontId="26" fillId="0" borderId="11" xfId="0" applyFont="1" applyBorder="1" applyAlignment="1">
      <alignment vertical="top" wrapText="1"/>
    </xf>
    <xf numFmtId="0" fontId="26" fillId="0" borderId="12" xfId="0" applyFont="1" applyBorder="1" applyAlignment="1">
      <alignment vertical="top" wrapText="1"/>
    </xf>
    <xf numFmtId="0" fontId="29" fillId="0" borderId="15" xfId="0" applyFont="1" applyBorder="1" applyAlignment="1">
      <alignment wrapText="1"/>
    </xf>
    <xf numFmtId="0" fontId="29" fillId="5" borderId="66" xfId="0" applyFont="1" applyFill="1" applyBorder="1" applyAlignment="1">
      <alignment horizontal="center" vertical="center" wrapText="1"/>
    </xf>
    <xf numFmtId="0" fontId="29" fillId="0" borderId="35" xfId="0" applyFont="1" applyBorder="1" applyAlignment="1">
      <alignment horizontal="center" vertical="center" wrapText="1"/>
    </xf>
    <xf numFmtId="0" fontId="29" fillId="0" borderId="71" xfId="0" applyFont="1" applyBorder="1" applyAlignment="1">
      <alignment horizontal="left" vertical="top" wrapText="1"/>
    </xf>
    <xf numFmtId="0" fontId="29" fillId="0" borderId="17" xfId="0" applyFont="1" applyBorder="1" applyAlignment="1">
      <alignment horizontal="center" vertical="center" wrapText="1"/>
    </xf>
    <xf numFmtId="0" fontId="26" fillId="11" borderId="32" xfId="0" applyFont="1" applyFill="1" applyBorder="1" applyAlignment="1">
      <alignment horizontal="center" vertical="top"/>
    </xf>
    <xf numFmtId="0" fontId="29" fillId="0" borderId="1" xfId="0" applyFont="1" applyBorder="1" applyAlignment="1">
      <alignment horizontal="center" vertical="center" wrapText="1"/>
    </xf>
    <xf numFmtId="0" fontId="29" fillId="5" borderId="1" xfId="0" applyFont="1" applyFill="1" applyBorder="1"/>
    <xf numFmtId="0" fontId="29" fillId="0" borderId="0" xfId="0" applyFont="1" applyAlignment="1">
      <alignment vertical="top" wrapText="1"/>
    </xf>
    <xf numFmtId="165" fontId="29" fillId="10" borderId="17" xfId="0" applyNumberFormat="1" applyFont="1" applyFill="1" applyBorder="1" applyAlignment="1">
      <alignment horizontal="center" vertical="center" wrapText="1"/>
    </xf>
    <xf numFmtId="0" fontId="29" fillId="0" borderId="52" xfId="0" applyFont="1" applyBorder="1" applyAlignment="1">
      <alignment horizontal="left" vertical="top"/>
    </xf>
    <xf numFmtId="0" fontId="29" fillId="0" borderId="53" xfId="0" applyFont="1" applyBorder="1" applyAlignment="1">
      <alignment horizontal="center" vertical="top"/>
    </xf>
    <xf numFmtId="49" fontId="29" fillId="5" borderId="6" xfId="0" applyNumberFormat="1" applyFont="1" applyFill="1" applyBorder="1" applyAlignment="1">
      <alignment horizontal="left" vertical="top"/>
    </xf>
    <xf numFmtId="165" fontId="29" fillId="5" borderId="5" xfId="0" applyNumberFormat="1" applyFont="1" applyFill="1" applyBorder="1" applyAlignment="1">
      <alignment horizontal="left" vertical="top" wrapText="1"/>
    </xf>
    <xf numFmtId="0" fontId="29" fillId="5" borderId="37" xfId="0" applyFont="1" applyFill="1" applyBorder="1" applyAlignment="1">
      <alignment horizontal="left"/>
    </xf>
    <xf numFmtId="0" fontId="29" fillId="5" borderId="71" xfId="0" applyFont="1" applyFill="1" applyBorder="1" applyAlignment="1">
      <alignment horizontal="left" vertical="top" wrapText="1"/>
    </xf>
    <xf numFmtId="0" fontId="29" fillId="0" borderId="30" xfId="0" applyFont="1" applyBorder="1"/>
    <xf numFmtId="0" fontId="29" fillId="0" borderId="53" xfId="0" applyFont="1" applyBorder="1"/>
    <xf numFmtId="49" fontId="29" fillId="5" borderId="6" xfId="0" applyNumberFormat="1" applyFont="1" applyFill="1" applyBorder="1" applyAlignment="1">
      <alignment vertical="top"/>
    </xf>
    <xf numFmtId="165" fontId="29" fillId="5" borderId="5" xfId="0" applyNumberFormat="1" applyFont="1" applyFill="1" applyBorder="1" applyAlignment="1">
      <alignment vertical="top" wrapText="1"/>
    </xf>
    <xf numFmtId="0" fontId="29" fillId="5" borderId="37" xfId="0" applyFont="1" applyFill="1" applyBorder="1"/>
    <xf numFmtId="49" fontId="29" fillId="5" borderId="37" xfId="0" applyNumberFormat="1" applyFont="1" applyFill="1" applyBorder="1" applyAlignment="1">
      <alignment vertical="top"/>
    </xf>
    <xf numFmtId="165" fontId="29" fillId="5" borderId="17" xfId="0" applyNumberFormat="1" applyFont="1" applyFill="1" applyBorder="1" applyAlignment="1">
      <alignment vertical="center" wrapText="1"/>
    </xf>
    <xf numFmtId="165" fontId="29" fillId="5" borderId="56" xfId="0" applyNumberFormat="1" applyFont="1" applyFill="1" applyBorder="1" applyAlignment="1">
      <alignment vertical="center" wrapText="1"/>
    </xf>
    <xf numFmtId="0" fontId="26" fillId="7" borderId="28" xfId="0" applyFont="1" applyFill="1" applyBorder="1" applyAlignment="1">
      <alignment horizontal="center" vertical="top"/>
    </xf>
    <xf numFmtId="165" fontId="26" fillId="7" borderId="28" xfId="0" applyNumberFormat="1" applyFont="1" applyFill="1" applyBorder="1" applyAlignment="1">
      <alignment horizontal="center" vertical="top"/>
    </xf>
    <xf numFmtId="0" fontId="26" fillId="7" borderId="15" xfId="0" applyFont="1" applyFill="1" applyBorder="1"/>
    <xf numFmtId="0" fontId="26" fillId="7" borderId="12" xfId="0" applyFont="1" applyFill="1" applyBorder="1" applyAlignment="1">
      <alignment vertical="top" wrapText="1"/>
    </xf>
    <xf numFmtId="0" fontId="26" fillId="0" borderId="15" xfId="0" applyFont="1" applyBorder="1"/>
    <xf numFmtId="0" fontId="29" fillId="5" borderId="35" xfId="0" applyFont="1" applyFill="1" applyBorder="1" applyAlignment="1">
      <alignment wrapText="1"/>
    </xf>
    <xf numFmtId="0" fontId="29" fillId="5" borderId="1" xfId="0" applyFont="1" applyFill="1" applyBorder="1" applyAlignment="1">
      <alignment horizontal="left" vertical="top"/>
    </xf>
    <xf numFmtId="0" fontId="29" fillId="5" borderId="0" xfId="0" applyFont="1" applyFill="1" applyAlignment="1">
      <alignment wrapText="1"/>
    </xf>
    <xf numFmtId="165" fontId="29" fillId="10" borderId="37" xfId="0" applyNumberFormat="1" applyFont="1" applyFill="1" applyBorder="1" applyAlignment="1">
      <alignment horizontal="left" vertical="top" wrapText="1"/>
    </xf>
    <xf numFmtId="165" fontId="29" fillId="5" borderId="61" xfId="0" applyNumberFormat="1" applyFont="1" applyFill="1" applyBorder="1" applyAlignment="1">
      <alignment horizontal="center" vertical="center" wrapText="1"/>
    </xf>
    <xf numFmtId="0" fontId="29" fillId="0" borderId="34" xfId="0" applyFont="1" applyBorder="1" applyAlignment="1">
      <alignment horizontal="left" vertical="top" wrapText="1"/>
    </xf>
    <xf numFmtId="2" fontId="26" fillId="4" borderId="28" xfId="0" applyNumberFormat="1" applyFont="1" applyFill="1" applyBorder="1" applyAlignment="1">
      <alignment horizontal="center" vertical="top" wrapText="1"/>
    </xf>
    <xf numFmtId="2" fontId="26" fillId="4" borderId="15" xfId="0" applyNumberFormat="1" applyFont="1" applyFill="1" applyBorder="1" applyAlignment="1">
      <alignment horizontal="center" vertical="top" wrapText="1"/>
    </xf>
    <xf numFmtId="2" fontId="29" fillId="0" borderId="8" xfId="0" applyNumberFormat="1" applyFont="1" applyBorder="1" applyAlignment="1">
      <alignment horizontal="center" vertical="top" wrapText="1"/>
    </xf>
    <xf numFmtId="2" fontId="29" fillId="0" borderId="0" xfId="0" applyNumberFormat="1" applyFont="1" applyAlignment="1">
      <alignment vertical="top"/>
    </xf>
    <xf numFmtId="2" fontId="29" fillId="0" borderId="30" xfId="0" applyNumberFormat="1" applyFont="1" applyBorder="1" applyAlignment="1">
      <alignment vertical="top" wrapText="1"/>
    </xf>
    <xf numFmtId="2" fontId="29" fillId="0" borderId="38" xfId="0" applyNumberFormat="1" applyFont="1" applyBorder="1" applyAlignment="1">
      <alignment vertical="top" wrapText="1"/>
    </xf>
    <xf numFmtId="0" fontId="29" fillId="0" borderId="30" xfId="33" applyFont="1" applyBorder="1" applyAlignment="1">
      <alignment vertical="top" wrapText="1"/>
    </xf>
    <xf numFmtId="0" fontId="29" fillId="0" borderId="38" xfId="33" applyFont="1" applyBorder="1" applyAlignment="1">
      <alignment vertical="top" wrapText="1"/>
    </xf>
    <xf numFmtId="0" fontId="29" fillId="0" borderId="59" xfId="33" applyFont="1" applyBorder="1" applyAlignment="1">
      <alignment vertical="top" wrapText="1"/>
    </xf>
    <xf numFmtId="0" fontId="29" fillId="0" borderId="36" xfId="0" applyFont="1" applyBorder="1"/>
    <xf numFmtId="0" fontId="29" fillId="0" borderId="0" xfId="0" applyFont="1"/>
    <xf numFmtId="0" fontId="29" fillId="0" borderId="26" xfId="0" applyFont="1" applyBorder="1"/>
    <xf numFmtId="2" fontId="29" fillId="0" borderId="3" xfId="0" applyNumberFormat="1" applyFont="1" applyBorder="1" applyAlignment="1">
      <alignment vertical="top" wrapText="1"/>
    </xf>
    <xf numFmtId="2" fontId="29" fillId="0" borderId="47" xfId="0" applyNumberFormat="1" applyFont="1" applyBorder="1" applyAlignment="1">
      <alignment vertical="top" wrapText="1"/>
    </xf>
    <xf numFmtId="2" fontId="29" fillId="0" borderId="2" xfId="0" applyNumberFormat="1" applyFont="1" applyBorder="1" applyAlignment="1">
      <alignment vertical="top" wrapText="1"/>
    </xf>
    <xf numFmtId="2" fontId="29" fillId="0" borderId="31" xfId="0" applyNumberFormat="1" applyFont="1" applyBorder="1" applyAlignment="1">
      <alignment vertical="top" wrapText="1"/>
    </xf>
    <xf numFmtId="2" fontId="29" fillId="0" borderId="28" xfId="0" applyNumberFormat="1" applyFont="1" applyBorder="1" applyAlignment="1">
      <alignment vertical="top" wrapText="1"/>
    </xf>
    <xf numFmtId="2" fontId="26" fillId="9" borderId="28" xfId="0" applyNumberFormat="1" applyFont="1" applyFill="1" applyBorder="1" applyAlignment="1">
      <alignment vertical="top" wrapText="1"/>
    </xf>
    <xf numFmtId="2" fontId="26" fillId="9" borderId="12" xfId="0" applyNumberFormat="1" applyFont="1" applyFill="1" applyBorder="1" applyAlignment="1">
      <alignment vertical="top" wrapText="1"/>
    </xf>
    <xf numFmtId="2" fontId="28" fillId="0" borderId="59" xfId="0" applyNumberFormat="1" applyFont="1" applyBorder="1" applyAlignment="1">
      <alignment horizontal="center" vertical="top" wrapText="1"/>
    </xf>
    <xf numFmtId="2" fontId="25" fillId="0" borderId="59" xfId="0" applyNumberFormat="1" applyFont="1" applyBorder="1" applyAlignment="1">
      <alignment horizontal="center" vertical="top" wrapText="1"/>
    </xf>
    <xf numFmtId="2" fontId="25" fillId="0" borderId="70" xfId="0" applyNumberFormat="1" applyFont="1" applyBorder="1" applyAlignment="1">
      <alignment horizontal="center" vertical="top" wrapText="1"/>
    </xf>
    <xf numFmtId="2" fontId="29" fillId="0" borderId="22" xfId="0" applyNumberFormat="1" applyFont="1" applyBorder="1" applyAlignment="1">
      <alignment horizontal="center" vertical="top" wrapText="1"/>
    </xf>
    <xf numFmtId="165" fontId="14" fillId="5" borderId="51" xfId="0" applyNumberFormat="1" applyFont="1" applyFill="1" applyBorder="1" applyAlignment="1">
      <alignment horizontal="center" vertical="top"/>
    </xf>
    <xf numFmtId="2" fontId="25" fillId="0" borderId="21" xfId="0" applyNumberFormat="1" applyFont="1" applyBorder="1" applyAlignment="1">
      <alignment horizontal="center" vertical="top" wrapText="1"/>
    </xf>
    <xf numFmtId="2" fontId="25" fillId="0" borderId="22" xfId="0" applyNumberFormat="1" applyFont="1" applyBorder="1" applyAlignment="1">
      <alignment horizontal="center" vertical="top" wrapText="1"/>
    </xf>
    <xf numFmtId="2" fontId="25" fillId="0" borderId="15" xfId="0" applyNumberFormat="1" applyFont="1" applyBorder="1" applyAlignment="1">
      <alignment vertical="top" wrapText="1"/>
    </xf>
    <xf numFmtId="165" fontId="14" fillId="0" borderId="14" xfId="0" applyNumberFormat="1" applyFont="1" applyBorder="1" applyAlignment="1">
      <alignment horizontal="center" vertical="top"/>
    </xf>
    <xf numFmtId="0" fontId="75" fillId="0" borderId="2" xfId="0" applyFont="1" applyBorder="1" applyAlignment="1">
      <alignment horizontal="center" vertical="top"/>
    </xf>
    <xf numFmtId="165" fontId="75" fillId="0" borderId="2" xfId="0" applyNumberFormat="1" applyFont="1" applyBorder="1" applyAlignment="1">
      <alignment horizontal="center" vertical="top"/>
    </xf>
    <xf numFmtId="2" fontId="79" fillId="0" borderId="2" xfId="0" applyNumberFormat="1" applyFont="1" applyBorder="1" applyAlignment="1">
      <alignment horizontal="center" vertical="top" wrapText="1"/>
    </xf>
    <xf numFmtId="0" fontId="78" fillId="5" borderId="2" xfId="0" applyFont="1" applyFill="1" applyBorder="1" applyAlignment="1">
      <alignment horizontal="center" vertical="top"/>
    </xf>
    <xf numFmtId="165" fontId="78" fillId="5" borderId="2" xfId="0" applyNumberFormat="1" applyFont="1" applyFill="1" applyBorder="1" applyAlignment="1">
      <alignment horizontal="center" vertical="top"/>
    </xf>
    <xf numFmtId="165" fontId="12" fillId="0" borderId="0" xfId="0" applyNumberFormat="1" applyFont="1" applyAlignment="1">
      <alignment horizontal="center" vertical="top"/>
    </xf>
    <xf numFmtId="0" fontId="78" fillId="0" borderId="2" xfId="0" applyFont="1" applyBorder="1" applyAlignment="1">
      <alignment horizontal="center" vertical="top"/>
    </xf>
    <xf numFmtId="165" fontId="78" fillId="0" borderId="2" xfId="0" applyNumberFormat="1" applyFont="1" applyBorder="1" applyAlignment="1">
      <alignment horizontal="center" vertical="top"/>
    </xf>
    <xf numFmtId="2" fontId="78" fillId="0" borderId="2" xfId="0" applyNumberFormat="1" applyFont="1" applyBorder="1" applyAlignment="1">
      <alignment horizontal="center" vertical="top" wrapText="1"/>
    </xf>
    <xf numFmtId="165" fontId="78" fillId="5" borderId="30" xfId="0" applyNumberFormat="1" applyFont="1" applyFill="1" applyBorder="1" applyAlignment="1">
      <alignment horizontal="center" vertical="top"/>
    </xf>
    <xf numFmtId="0" fontId="78" fillId="5" borderId="33" xfId="0" applyFont="1" applyFill="1" applyBorder="1" applyAlignment="1">
      <alignment horizontal="center" vertical="top"/>
    </xf>
    <xf numFmtId="2" fontId="78" fillId="0" borderId="30" xfId="0" applyNumberFormat="1" applyFont="1" applyBorder="1" applyAlignment="1">
      <alignment horizontal="center" vertical="top" wrapText="1"/>
    </xf>
    <xf numFmtId="0" fontId="6"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13" fillId="0" borderId="0" xfId="7" applyFont="1" applyAlignment="1">
      <alignment vertical="top"/>
    </xf>
    <xf numFmtId="0" fontId="29" fillId="0" borderId="1" xfId="7" applyFont="1" applyBorder="1" applyAlignment="1">
      <alignment horizontal="center" vertical="center" textRotation="90"/>
    </xf>
    <xf numFmtId="0" fontId="29" fillId="0" borderId="45" xfId="7" applyFont="1" applyBorder="1" applyAlignment="1">
      <alignment horizontal="center" vertical="center" textRotation="90"/>
    </xf>
    <xf numFmtId="49" fontId="26" fillId="17" borderId="28" xfId="7" applyNumberFormat="1" applyFont="1" applyFill="1" applyBorder="1" applyAlignment="1">
      <alignment horizontal="center" vertical="top" wrapText="1"/>
    </xf>
    <xf numFmtId="0" fontId="26" fillId="8" borderId="0" xfId="7" applyFont="1" applyFill="1" applyAlignment="1">
      <alignment vertical="top"/>
    </xf>
    <xf numFmtId="0" fontId="26" fillId="2" borderId="40" xfId="7" applyFont="1" applyFill="1" applyBorder="1" applyAlignment="1">
      <alignment horizontal="left" vertical="top"/>
    </xf>
    <xf numFmtId="0" fontId="26" fillId="8" borderId="40" xfId="7" applyFont="1" applyFill="1" applyBorder="1" applyAlignment="1">
      <alignment horizontal="left" vertical="top"/>
    </xf>
    <xf numFmtId="0" fontId="31" fillId="8" borderId="40" xfId="7" applyFont="1" applyFill="1" applyBorder="1"/>
    <xf numFmtId="0" fontId="26" fillId="2" borderId="43" xfId="7" applyFont="1" applyFill="1" applyBorder="1" applyAlignment="1">
      <alignment horizontal="left" vertical="top"/>
    </xf>
    <xf numFmtId="49" fontId="26" fillId="8" borderId="15" xfId="7" applyNumberFormat="1" applyFont="1" applyFill="1" applyBorder="1" applyAlignment="1">
      <alignment horizontal="center" vertical="top" wrapText="1"/>
    </xf>
    <xf numFmtId="0" fontId="26" fillId="0" borderId="15" xfId="7" applyFont="1" applyBorder="1" applyAlignment="1">
      <alignment vertical="top"/>
    </xf>
    <xf numFmtId="0" fontId="26" fillId="0" borderId="11" xfId="7" applyFont="1" applyBorder="1" applyAlignment="1">
      <alignment horizontal="left" vertical="top"/>
    </xf>
    <xf numFmtId="0" fontId="29" fillId="0" borderId="11" xfId="7" applyFont="1" applyBorder="1" applyAlignment="1">
      <alignment horizontal="left" vertical="top"/>
    </xf>
    <xf numFmtId="0" fontId="29" fillId="5" borderId="65" xfId="7" applyFont="1" applyFill="1" applyBorder="1" applyAlignment="1">
      <alignment vertical="center" wrapText="1"/>
    </xf>
    <xf numFmtId="0" fontId="29" fillId="0" borderId="65" xfId="7" applyFont="1" applyBorder="1" applyAlignment="1">
      <alignment horizontal="center" vertical="center" wrapText="1"/>
    </xf>
    <xf numFmtId="0" fontId="29" fillId="0" borderId="65" xfId="7" applyFont="1" applyBorder="1" applyAlignment="1">
      <alignment horizontal="center" vertical="center"/>
    </xf>
    <xf numFmtId="0" fontId="29" fillId="5" borderId="65" xfId="7" applyFont="1" applyFill="1" applyBorder="1" applyAlignment="1">
      <alignment horizontal="center" vertical="center"/>
    </xf>
    <xf numFmtId="49" fontId="26" fillId="2" borderId="39" xfId="7" applyNumberFormat="1" applyFont="1" applyFill="1" applyBorder="1" applyAlignment="1">
      <alignment horizontal="center" vertical="top"/>
    </xf>
    <xf numFmtId="49" fontId="26" fillId="18" borderId="39" xfId="7" applyNumberFormat="1" applyFont="1" applyFill="1" applyBorder="1" applyAlignment="1">
      <alignment horizontal="center" vertical="top"/>
    </xf>
    <xf numFmtId="49" fontId="26" fillId="7" borderId="28" xfId="7" applyNumberFormat="1" applyFont="1" applyFill="1" applyBorder="1" applyAlignment="1">
      <alignment horizontal="center" vertical="top"/>
    </xf>
    <xf numFmtId="0" fontId="26" fillId="5" borderId="22" xfId="7" applyFont="1" applyFill="1" applyBorder="1" applyAlignment="1">
      <alignment horizontal="left" vertical="top"/>
    </xf>
    <xf numFmtId="0" fontId="29" fillId="0" borderId="65" xfId="7" applyFont="1" applyBorder="1" applyAlignment="1">
      <alignment vertical="center" wrapText="1"/>
    </xf>
    <xf numFmtId="0" fontId="29" fillId="5" borderId="66" xfId="7" applyFont="1" applyFill="1" applyBorder="1" applyAlignment="1">
      <alignment horizontal="center" vertical="center"/>
    </xf>
    <xf numFmtId="49" fontId="26" fillId="2" borderId="29" xfId="7" applyNumberFormat="1" applyFont="1" applyFill="1" applyBorder="1" applyAlignment="1">
      <alignment vertical="top"/>
    </xf>
    <xf numFmtId="49" fontId="26" fillId="5" borderId="40" xfId="7" applyNumberFormat="1" applyFont="1" applyFill="1" applyBorder="1" applyAlignment="1">
      <alignment vertical="top" wrapText="1"/>
    </xf>
    <xf numFmtId="49" fontId="26" fillId="5" borderId="29" xfId="7" applyNumberFormat="1" applyFont="1" applyFill="1" applyBorder="1" applyAlignment="1">
      <alignment horizontal="center" vertical="top" wrapText="1"/>
    </xf>
    <xf numFmtId="0" fontId="26" fillId="5" borderId="2" xfId="7" applyFont="1" applyFill="1" applyBorder="1" applyAlignment="1">
      <alignment horizontal="center" vertical="top"/>
    </xf>
    <xf numFmtId="165" fontId="29" fillId="5" borderId="2" xfId="7" applyNumberFormat="1" applyFont="1" applyFill="1" applyBorder="1" applyAlignment="1">
      <alignment horizontal="center" vertical="top"/>
    </xf>
    <xf numFmtId="0" fontId="29" fillId="5" borderId="6" xfId="7" applyFont="1" applyFill="1" applyBorder="1" applyAlignment="1">
      <alignment vertical="top" wrapText="1"/>
    </xf>
    <xf numFmtId="0" fontId="29" fillId="5" borderId="49" xfId="7" applyFont="1" applyFill="1" applyBorder="1" applyAlignment="1">
      <alignment horizontal="center" vertical="top" wrapText="1"/>
    </xf>
    <xf numFmtId="0" fontId="29" fillId="5" borderId="5" xfId="7" applyFont="1" applyFill="1" applyBorder="1" applyAlignment="1">
      <alignment horizontal="center" vertical="top"/>
    </xf>
    <xf numFmtId="0" fontId="29" fillId="0" borderId="7" xfId="7" applyFont="1" applyBorder="1" applyAlignment="1">
      <alignment horizontal="center" vertical="top"/>
    </xf>
    <xf numFmtId="49" fontId="26" fillId="2" borderId="9" xfId="7" applyNumberFormat="1" applyFont="1" applyFill="1" applyBorder="1" applyAlignment="1">
      <alignment vertical="top"/>
    </xf>
    <xf numFmtId="49" fontId="26" fillId="5" borderId="0" xfId="7" applyNumberFormat="1" applyFont="1" applyFill="1" applyAlignment="1">
      <alignment vertical="top" wrapText="1"/>
    </xf>
    <xf numFmtId="49" fontId="26" fillId="5" borderId="9" xfId="7" applyNumberFormat="1" applyFont="1" applyFill="1" applyBorder="1" applyAlignment="1">
      <alignment horizontal="center" vertical="top" wrapText="1"/>
    </xf>
    <xf numFmtId="0" fontId="26" fillId="5" borderId="30" xfId="7" applyFont="1" applyFill="1" applyBorder="1" applyAlignment="1">
      <alignment horizontal="center" vertical="top"/>
    </xf>
    <xf numFmtId="165" fontId="29" fillId="5" borderId="59" xfId="7" applyNumberFormat="1" applyFont="1" applyFill="1" applyBorder="1" applyAlignment="1">
      <alignment horizontal="center" vertical="top"/>
    </xf>
    <xf numFmtId="0" fontId="29" fillId="5" borderId="46" xfId="7" applyFont="1" applyFill="1" applyBorder="1" applyAlignment="1">
      <alignment horizontal="left" vertical="top" wrapText="1"/>
    </xf>
    <xf numFmtId="0" fontId="29" fillId="5" borderId="62" xfId="7" applyFont="1" applyFill="1" applyBorder="1" applyAlignment="1">
      <alignment horizontal="center" vertical="center" wrapText="1"/>
    </xf>
    <xf numFmtId="0" fontId="29" fillId="5" borderId="17" xfId="7" applyFont="1" applyFill="1" applyBorder="1" applyAlignment="1">
      <alignment horizontal="center" vertical="top"/>
    </xf>
    <xf numFmtId="0" fontId="29" fillId="0" borderId="42" xfId="7" applyFont="1" applyBorder="1" applyAlignment="1">
      <alignment horizontal="center" vertical="top"/>
    </xf>
    <xf numFmtId="0" fontId="29" fillId="5" borderId="71" xfId="7" applyFont="1" applyFill="1" applyBorder="1" applyAlignment="1">
      <alignment horizontal="left" vertical="top" wrapText="1"/>
    </xf>
    <xf numFmtId="0" fontId="26" fillId="5" borderId="3" xfId="7" applyFont="1" applyFill="1" applyBorder="1" applyAlignment="1">
      <alignment horizontal="center" vertical="top"/>
    </xf>
    <xf numFmtId="165" fontId="29" fillId="5" borderId="3" xfId="7" applyNumberFormat="1" applyFont="1" applyFill="1" applyBorder="1" applyAlignment="1">
      <alignment horizontal="center" vertical="top"/>
    </xf>
    <xf numFmtId="0" fontId="29" fillId="5" borderId="67" xfId="7" applyFont="1" applyFill="1" applyBorder="1" applyAlignment="1">
      <alignment horizontal="left" vertical="top" wrapText="1"/>
    </xf>
    <xf numFmtId="0" fontId="29" fillId="5" borderId="75" xfId="7" applyFont="1" applyFill="1" applyBorder="1" applyAlignment="1">
      <alignment horizontal="center" vertical="center" wrapText="1"/>
    </xf>
    <xf numFmtId="0" fontId="29" fillId="5" borderId="64" xfId="7" applyFont="1" applyFill="1" applyBorder="1" applyAlignment="1">
      <alignment horizontal="center" vertical="top"/>
    </xf>
    <xf numFmtId="0" fontId="29" fillId="0" borderId="63" xfId="7" applyFont="1" applyBorder="1" applyAlignment="1">
      <alignment horizontal="center" vertical="top"/>
    </xf>
    <xf numFmtId="49" fontId="26" fillId="2" borderId="21" xfId="7" applyNumberFormat="1" applyFont="1" applyFill="1" applyBorder="1" applyAlignment="1">
      <alignment horizontal="center" vertical="top"/>
    </xf>
    <xf numFmtId="0" fontId="31" fillId="5" borderId="23" xfId="7" applyFont="1" applyFill="1" applyBorder="1" applyAlignment="1">
      <alignment horizontal="center" vertical="top" wrapText="1"/>
    </xf>
    <xf numFmtId="0" fontId="31" fillId="5" borderId="21" xfId="7" applyFont="1" applyFill="1" applyBorder="1" applyAlignment="1">
      <alignment horizontal="center" vertical="top" wrapText="1"/>
    </xf>
    <xf numFmtId="49" fontId="29" fillId="5" borderId="21" xfId="7" applyNumberFormat="1" applyFont="1" applyFill="1" applyBorder="1" applyAlignment="1">
      <alignment horizontal="center" vertical="top"/>
    </xf>
    <xf numFmtId="0" fontId="26" fillId="19" borderId="15" xfId="7" applyFont="1" applyFill="1" applyBorder="1" applyAlignment="1">
      <alignment horizontal="center" vertical="top"/>
    </xf>
    <xf numFmtId="165" fontId="26" fillId="19" borderId="28" xfId="7" applyNumberFormat="1" applyFont="1" applyFill="1" applyBorder="1" applyAlignment="1">
      <alignment horizontal="center" vertical="top"/>
    </xf>
    <xf numFmtId="49" fontId="26" fillId="5" borderId="40" xfId="7" applyNumberFormat="1" applyFont="1" applyFill="1" applyBorder="1" applyAlignment="1">
      <alignment horizontal="center" vertical="top" wrapText="1"/>
    </xf>
    <xf numFmtId="0" fontId="29" fillId="5" borderId="2" xfId="7" applyFont="1" applyFill="1" applyBorder="1" applyAlignment="1">
      <alignment horizontal="center" vertical="top"/>
    </xf>
    <xf numFmtId="165" fontId="29" fillId="5" borderId="25" xfId="7" applyNumberFormat="1" applyFont="1" applyFill="1" applyBorder="1" applyAlignment="1">
      <alignment horizontal="center" vertical="top"/>
    </xf>
    <xf numFmtId="0" fontId="29" fillId="5" borderId="6" xfId="7" applyFont="1" applyFill="1" applyBorder="1" applyAlignment="1">
      <alignment horizontal="left" vertical="top" wrapText="1"/>
    </xf>
    <xf numFmtId="49" fontId="26" fillId="5" borderId="0" xfId="7" applyNumberFormat="1" applyFont="1" applyFill="1" applyAlignment="1">
      <alignment horizontal="center" vertical="top" wrapText="1"/>
    </xf>
    <xf numFmtId="0" fontId="29" fillId="5" borderId="9" xfId="7" applyFont="1" applyFill="1" applyBorder="1" applyAlignment="1">
      <alignment horizontal="left" vertical="top" wrapText="1"/>
    </xf>
    <xf numFmtId="0" fontId="29" fillId="5" borderId="30" xfId="7" applyFont="1" applyFill="1" applyBorder="1" applyAlignment="1">
      <alignment horizontal="center" vertical="top"/>
    </xf>
    <xf numFmtId="165" fontId="29" fillId="5" borderId="60" xfId="7" applyNumberFormat="1" applyFont="1" applyFill="1" applyBorder="1" applyAlignment="1">
      <alignment horizontal="center" vertical="top"/>
    </xf>
    <xf numFmtId="0" fontId="29" fillId="5" borderId="33" xfId="7" applyFont="1" applyFill="1" applyBorder="1" applyAlignment="1">
      <alignment wrapText="1"/>
    </xf>
    <xf numFmtId="0" fontId="29" fillId="5" borderId="35" xfId="7" applyFont="1" applyFill="1" applyBorder="1" applyAlignment="1">
      <alignment horizontal="center" vertical="center" wrapText="1"/>
    </xf>
    <xf numFmtId="0" fontId="29" fillId="5" borderId="3" xfId="7" applyFont="1" applyFill="1" applyBorder="1" applyAlignment="1">
      <alignment horizontal="center" vertical="top"/>
    </xf>
    <xf numFmtId="165" fontId="29" fillId="5" borderId="68" xfId="7" applyNumberFormat="1" applyFont="1" applyFill="1" applyBorder="1" applyAlignment="1">
      <alignment horizontal="center" vertical="top"/>
    </xf>
    <xf numFmtId="49" fontId="26" fillId="5" borderId="21" xfId="7" applyNumberFormat="1" applyFont="1" applyFill="1" applyBorder="1" applyAlignment="1">
      <alignment horizontal="center" vertical="top" wrapText="1"/>
    </xf>
    <xf numFmtId="0" fontId="31" fillId="5" borderId="22" xfId="7" applyFont="1" applyFill="1" applyBorder="1" applyAlignment="1">
      <alignment horizontal="center" vertical="top" wrapText="1"/>
    </xf>
    <xf numFmtId="0" fontId="29" fillId="5" borderId="21" xfId="7" applyFont="1" applyFill="1" applyBorder="1" applyAlignment="1">
      <alignment horizontal="left" vertical="top" wrapText="1"/>
    </xf>
    <xf numFmtId="0" fontId="29" fillId="19" borderId="69" xfId="7" applyFont="1" applyFill="1" applyBorder="1" applyAlignment="1">
      <alignment horizontal="left" vertical="top"/>
    </xf>
    <xf numFmtId="0" fontId="29" fillId="19" borderId="74" xfId="7" applyFont="1" applyFill="1" applyBorder="1" applyAlignment="1">
      <alignment horizontal="center" vertical="center"/>
    </xf>
    <xf numFmtId="9" fontId="29" fillId="19" borderId="65" xfId="7" applyNumberFormat="1" applyFont="1" applyFill="1" applyBorder="1" applyAlignment="1">
      <alignment horizontal="center" vertical="top"/>
    </xf>
    <xf numFmtId="9" fontId="29" fillId="19" borderId="66" xfId="7" applyNumberFormat="1" applyFont="1" applyFill="1" applyBorder="1" applyAlignment="1">
      <alignment horizontal="center" vertical="top"/>
    </xf>
    <xf numFmtId="0" fontId="29" fillId="5" borderId="7" xfId="7" applyFont="1" applyFill="1" applyBorder="1" applyAlignment="1">
      <alignment horizontal="center" vertical="center"/>
    </xf>
    <xf numFmtId="0" fontId="29" fillId="5" borderId="37" xfId="7" applyFont="1" applyFill="1" applyBorder="1" applyAlignment="1">
      <alignment wrapText="1"/>
    </xf>
    <xf numFmtId="0" fontId="29" fillId="5" borderId="35" xfId="7" applyFont="1" applyFill="1" applyBorder="1" applyAlignment="1">
      <alignment vertical="top"/>
    </xf>
    <xf numFmtId="0" fontId="29" fillId="5" borderId="35" xfId="7" applyFont="1" applyFill="1" applyBorder="1" applyAlignment="1">
      <alignment horizontal="center" vertical="top"/>
    </xf>
    <xf numFmtId="0" fontId="29" fillId="5" borderId="34" xfId="7" applyFont="1" applyFill="1" applyBorder="1" applyAlignment="1">
      <alignment horizontal="center" vertical="center"/>
    </xf>
    <xf numFmtId="0" fontId="29" fillId="5" borderId="71" xfId="7" applyFont="1" applyFill="1" applyBorder="1" applyAlignment="1">
      <alignment wrapText="1"/>
    </xf>
    <xf numFmtId="0" fontId="29" fillId="5" borderId="17" xfId="7" applyFont="1" applyFill="1" applyBorder="1" applyAlignment="1">
      <alignment vertical="center" wrapText="1"/>
    </xf>
    <xf numFmtId="0" fontId="29" fillId="5" borderId="17" xfId="7" applyFont="1" applyFill="1" applyBorder="1" applyAlignment="1">
      <alignment vertical="top"/>
    </xf>
    <xf numFmtId="0" fontId="29" fillId="0" borderId="42" xfId="7" applyFont="1" applyBorder="1" applyAlignment="1">
      <alignment vertical="top"/>
    </xf>
    <xf numFmtId="9" fontId="29" fillId="19" borderId="12" xfId="7" applyNumberFormat="1" applyFont="1" applyFill="1" applyBorder="1" applyAlignment="1">
      <alignment horizontal="center" vertical="top"/>
    </xf>
    <xf numFmtId="0" fontId="29" fillId="5" borderId="17" xfId="7" applyFont="1" applyFill="1" applyBorder="1" applyAlignment="1">
      <alignment horizontal="left" vertical="top" wrapText="1"/>
    </xf>
    <xf numFmtId="0" fontId="29" fillId="5" borderId="62" xfId="7" applyFont="1" applyFill="1" applyBorder="1" applyAlignment="1">
      <alignment horizontal="center" vertical="top" wrapText="1"/>
    </xf>
    <xf numFmtId="0" fontId="29" fillId="5" borderId="37" xfId="7" applyFont="1" applyFill="1" applyBorder="1" applyAlignment="1">
      <alignment vertical="top" wrapText="1"/>
    </xf>
    <xf numFmtId="0" fontId="29" fillId="5" borderId="71" xfId="7" applyFont="1" applyFill="1" applyBorder="1" applyAlignment="1">
      <alignment vertical="top" wrapText="1"/>
    </xf>
    <xf numFmtId="165" fontId="29" fillId="5" borderId="30" xfId="7" applyNumberFormat="1" applyFont="1" applyFill="1" applyBorder="1" applyAlignment="1">
      <alignment horizontal="center" vertical="top"/>
    </xf>
    <xf numFmtId="0" fontId="29" fillId="5" borderId="37" xfId="7" applyFont="1" applyFill="1" applyBorder="1" applyAlignment="1">
      <alignment horizontal="left" vertical="top" wrapText="1"/>
    </xf>
    <xf numFmtId="0" fontId="29" fillId="5" borderId="61" xfId="7" applyFont="1" applyFill="1" applyBorder="1" applyAlignment="1">
      <alignment horizontal="center" vertical="center" wrapText="1"/>
    </xf>
    <xf numFmtId="0" fontId="29" fillId="0" borderId="34" xfId="7" applyFont="1" applyBorder="1" applyAlignment="1">
      <alignment horizontal="center" vertical="top"/>
    </xf>
    <xf numFmtId="0" fontId="26" fillId="19" borderId="10" xfId="7" applyFont="1" applyFill="1" applyBorder="1" applyAlignment="1">
      <alignment horizontal="center" vertical="top"/>
    </xf>
    <xf numFmtId="165" fontId="26" fillId="19" borderId="4" xfId="7" applyNumberFormat="1" applyFont="1" applyFill="1" applyBorder="1" applyAlignment="1">
      <alignment horizontal="center" vertical="top"/>
    </xf>
    <xf numFmtId="0" fontId="29" fillId="19" borderId="52" xfId="7" applyFont="1" applyFill="1" applyBorder="1" applyAlignment="1">
      <alignment horizontal="left" vertical="top"/>
    </xf>
    <xf numFmtId="0" fontId="29" fillId="19" borderId="53" xfId="7" applyFont="1" applyFill="1" applyBorder="1" applyAlignment="1">
      <alignment horizontal="center" vertical="center"/>
    </xf>
    <xf numFmtId="9" fontId="29" fillId="19" borderId="1" xfId="7" applyNumberFormat="1" applyFont="1" applyFill="1" applyBorder="1" applyAlignment="1">
      <alignment horizontal="center" vertical="top"/>
    </xf>
    <xf numFmtId="9" fontId="29" fillId="19" borderId="45" xfId="7" applyNumberFormat="1" applyFont="1" applyFill="1" applyBorder="1" applyAlignment="1">
      <alignment horizontal="center" vertical="top"/>
    </xf>
    <xf numFmtId="0" fontId="29" fillId="5" borderId="37" xfId="7" applyFont="1" applyFill="1" applyBorder="1" applyAlignment="1">
      <alignment horizontal="left" vertical="center" wrapText="1"/>
    </xf>
    <xf numFmtId="0" fontId="29" fillId="5" borderId="71" xfId="7" applyFont="1" applyFill="1" applyBorder="1" applyAlignment="1">
      <alignment horizontal="left" vertical="center" wrapText="1"/>
    </xf>
    <xf numFmtId="49" fontId="26" fillId="7" borderId="21" xfId="7" applyNumberFormat="1" applyFont="1" applyFill="1" applyBorder="1" applyAlignment="1">
      <alignment horizontal="center" vertical="top"/>
    </xf>
    <xf numFmtId="0" fontId="26" fillId="7" borderId="23" xfId="7" applyFont="1" applyFill="1" applyBorder="1" applyAlignment="1">
      <alignment horizontal="center" vertical="top"/>
    </xf>
    <xf numFmtId="165" fontId="26" fillId="7" borderId="21" xfId="7" applyNumberFormat="1" applyFont="1" applyFill="1" applyBorder="1" applyAlignment="1">
      <alignment horizontal="center" vertical="top" wrapText="1"/>
    </xf>
    <xf numFmtId="0" fontId="26" fillId="7" borderId="22" xfId="7" applyFont="1" applyFill="1" applyBorder="1" applyAlignment="1">
      <alignment horizontal="left" vertical="top" wrapText="1"/>
    </xf>
    <xf numFmtId="0" fontId="26" fillId="7" borderId="24" xfId="7" applyFont="1" applyFill="1" applyBorder="1" applyAlignment="1">
      <alignment horizontal="left" vertical="top" wrapText="1"/>
    </xf>
    <xf numFmtId="49" fontId="26" fillId="17" borderId="21" xfId="7" applyNumberFormat="1" applyFont="1" applyFill="1" applyBorder="1" applyAlignment="1">
      <alignment horizontal="center" vertical="top"/>
    </xf>
    <xf numFmtId="0" fontId="26" fillId="17" borderId="23" xfId="7" applyFont="1" applyFill="1" applyBorder="1" applyAlignment="1">
      <alignment horizontal="center" vertical="top"/>
    </xf>
    <xf numFmtId="165" fontId="26" fillId="17" borderId="21" xfId="7" applyNumberFormat="1" applyFont="1" applyFill="1" applyBorder="1" applyAlignment="1">
      <alignment horizontal="center" vertical="top" wrapText="1"/>
    </xf>
    <xf numFmtId="0" fontId="26" fillId="17" borderId="22" xfId="7" applyFont="1" applyFill="1" applyBorder="1" applyAlignment="1">
      <alignment horizontal="left" vertical="top" wrapText="1"/>
    </xf>
    <xf numFmtId="0" fontId="26" fillId="17" borderId="24" xfId="7" applyFont="1" applyFill="1" applyBorder="1" applyAlignment="1">
      <alignment horizontal="left" vertical="top" wrapText="1"/>
    </xf>
    <xf numFmtId="0" fontId="29" fillId="2" borderId="40" xfId="7" applyFont="1" applyFill="1" applyBorder="1" applyAlignment="1">
      <alignment horizontal="left" vertical="top"/>
    </xf>
    <xf numFmtId="0" fontId="29" fillId="0" borderId="65" xfId="7" applyFont="1" applyBorder="1" applyAlignment="1">
      <alignment horizontal="center" vertical="top"/>
    </xf>
    <xf numFmtId="0" fontId="29" fillId="0" borderId="66" xfId="7" applyFont="1" applyBorder="1" applyAlignment="1">
      <alignment horizontal="center" vertical="top"/>
    </xf>
    <xf numFmtId="0" fontId="26" fillId="18" borderId="15" xfId="7" applyFont="1" applyFill="1" applyBorder="1" applyAlignment="1">
      <alignment vertical="top"/>
    </xf>
    <xf numFmtId="0" fontId="26" fillId="18" borderId="11" xfId="7" applyFont="1" applyFill="1" applyBorder="1" applyAlignment="1">
      <alignment vertical="top"/>
    </xf>
    <xf numFmtId="0" fontId="29" fillId="0" borderId="65" xfId="7" applyFont="1" applyBorder="1" applyAlignment="1">
      <alignment horizontal="left" vertical="top" wrapText="1"/>
    </xf>
    <xf numFmtId="0" fontId="29" fillId="0" borderId="65" xfId="7" applyFont="1" applyBorder="1" applyAlignment="1">
      <alignment horizontal="center" wrapText="1"/>
    </xf>
    <xf numFmtId="0" fontId="29" fillId="0" borderId="65" xfId="7" applyFont="1" applyBorder="1" applyAlignment="1">
      <alignment horizontal="center" vertical="top" wrapText="1"/>
    </xf>
    <xf numFmtId="0" fontId="29" fillId="0" borderId="65" xfId="7" applyFont="1" applyBorder="1" applyAlignment="1">
      <alignment horizontal="center"/>
    </xf>
    <xf numFmtId="49" fontId="29" fillId="5" borderId="29" xfId="7" applyNumberFormat="1" applyFont="1" applyFill="1" applyBorder="1" applyAlignment="1">
      <alignment vertical="top"/>
    </xf>
    <xf numFmtId="49" fontId="29" fillId="5" borderId="9" xfId="7" applyNumberFormat="1" applyFont="1" applyFill="1" applyBorder="1" applyAlignment="1">
      <alignment vertical="top"/>
    </xf>
    <xf numFmtId="0" fontId="26" fillId="5" borderId="36" xfId="7" applyFont="1" applyFill="1" applyBorder="1" applyAlignment="1">
      <alignment horizontal="center" vertical="top"/>
    </xf>
    <xf numFmtId="165" fontId="29" fillId="5" borderId="9" xfId="7" applyNumberFormat="1" applyFont="1" applyFill="1" applyBorder="1" applyAlignment="1">
      <alignment horizontal="center" vertical="top"/>
    </xf>
    <xf numFmtId="0" fontId="29" fillId="5" borderId="13" xfId="7" applyFont="1" applyFill="1" applyBorder="1" applyAlignment="1">
      <alignment horizontal="center" vertical="center" wrapText="1"/>
    </xf>
    <xf numFmtId="0" fontId="29" fillId="5" borderId="56" xfId="7" applyFont="1" applyFill="1" applyBorder="1" applyAlignment="1">
      <alignment horizontal="center" vertical="top"/>
    </xf>
    <xf numFmtId="0" fontId="29" fillId="0" borderId="57" xfId="7" applyFont="1" applyBorder="1" applyAlignment="1">
      <alignment horizontal="center" vertical="top"/>
    </xf>
    <xf numFmtId="165" fontId="26" fillId="0" borderId="2" xfId="7" applyNumberFormat="1" applyFont="1" applyBorder="1" applyAlignment="1">
      <alignment horizontal="center" vertical="top"/>
    </xf>
    <xf numFmtId="165" fontId="29" fillId="0" borderId="2" xfId="7" applyNumberFormat="1" applyFont="1" applyBorder="1" applyAlignment="1">
      <alignment horizontal="center" vertical="top"/>
    </xf>
    <xf numFmtId="0" fontId="29" fillId="5" borderId="31" xfId="7" applyFont="1" applyFill="1" applyBorder="1" applyAlignment="1">
      <alignment horizontal="left" vertical="top" wrapText="1"/>
    </xf>
    <xf numFmtId="0" fontId="29" fillId="5" borderId="5" xfId="7" applyFont="1" applyFill="1" applyBorder="1" applyAlignment="1">
      <alignment horizontal="center" vertical="top" wrapText="1"/>
    </xf>
    <xf numFmtId="9" fontId="29" fillId="0" borderId="77" xfId="7" applyNumberFormat="1" applyFont="1" applyBorder="1" applyAlignment="1">
      <alignment horizontal="center" vertical="top"/>
    </xf>
    <xf numFmtId="9" fontId="29" fillId="0" borderId="5" xfId="7" applyNumberFormat="1" applyFont="1" applyBorder="1" applyAlignment="1">
      <alignment horizontal="center" vertical="top"/>
    </xf>
    <xf numFmtId="1" fontId="29" fillId="0" borderId="7" xfId="7" applyNumberFormat="1" applyFont="1" applyBorder="1" applyAlignment="1">
      <alignment horizontal="center" vertical="top"/>
    </xf>
    <xf numFmtId="165" fontId="26" fillId="0" borderId="30" xfId="7" applyNumberFormat="1" applyFont="1" applyBorder="1" applyAlignment="1">
      <alignment horizontal="center" vertical="top"/>
    </xf>
    <xf numFmtId="0" fontId="29" fillId="0" borderId="33" xfId="7" applyFont="1" applyBorder="1" applyAlignment="1">
      <alignment horizontal="left" vertical="top"/>
    </xf>
    <xf numFmtId="0" fontId="29" fillId="0" borderId="35" xfId="7" applyFont="1" applyBorder="1" applyAlignment="1">
      <alignment horizontal="center" vertical="center"/>
    </xf>
    <xf numFmtId="9" fontId="29" fillId="0" borderId="38" xfId="7" applyNumberFormat="1" applyFont="1" applyBorder="1" applyAlignment="1">
      <alignment horizontal="center" vertical="top"/>
    </xf>
    <xf numFmtId="9" fontId="29" fillId="0" borderId="35" xfId="7" applyNumberFormat="1" applyFont="1" applyBorder="1" applyAlignment="1">
      <alignment horizontal="center" vertical="top"/>
    </xf>
    <xf numFmtId="1" fontId="29" fillId="0" borderId="60" xfId="7" applyNumberFormat="1" applyFont="1" applyBorder="1" applyAlignment="1">
      <alignment horizontal="center" vertical="top"/>
    </xf>
    <xf numFmtId="0" fontId="61" fillId="0" borderId="33" xfId="7" applyFont="1" applyBorder="1" applyAlignment="1">
      <alignment horizontal="left" vertical="top"/>
    </xf>
    <xf numFmtId="9" fontId="29" fillId="0" borderId="41" xfId="7" applyNumberFormat="1" applyFont="1" applyBorder="1" applyAlignment="1">
      <alignment horizontal="center" vertical="top"/>
    </xf>
    <xf numFmtId="165" fontId="29" fillId="0" borderId="21" xfId="7" applyNumberFormat="1" applyFont="1" applyBorder="1" applyAlignment="1">
      <alignment horizontal="center" vertical="top"/>
    </xf>
    <xf numFmtId="0" fontId="29" fillId="0" borderId="22" xfId="7" applyFont="1" applyBorder="1" applyAlignment="1">
      <alignment horizontal="left" vertical="top"/>
    </xf>
    <xf numFmtId="0" fontId="29" fillId="0" borderId="51" xfId="7" applyFont="1" applyBorder="1" applyAlignment="1">
      <alignment horizontal="center" vertical="center"/>
    </xf>
    <xf numFmtId="9" fontId="29" fillId="0" borderId="22" xfId="7" applyNumberFormat="1" applyFont="1" applyBorder="1" applyAlignment="1">
      <alignment horizontal="center" vertical="top"/>
    </xf>
    <xf numFmtId="9" fontId="29" fillId="0" borderId="51" xfId="7" applyNumberFormat="1" applyFont="1" applyBorder="1" applyAlignment="1">
      <alignment horizontal="center" vertical="top"/>
    </xf>
    <xf numFmtId="9" fontId="29" fillId="0" borderId="24" xfId="7" applyNumberFormat="1" applyFont="1" applyBorder="1" applyAlignment="1">
      <alignment horizontal="center" vertical="top"/>
    </xf>
    <xf numFmtId="165" fontId="26" fillId="19" borderId="21" xfId="7" applyNumberFormat="1" applyFont="1" applyFill="1" applyBorder="1" applyAlignment="1">
      <alignment horizontal="center" vertical="top"/>
    </xf>
    <xf numFmtId="0" fontId="29" fillId="19" borderId="22" xfId="7" applyFont="1" applyFill="1" applyBorder="1" applyAlignment="1">
      <alignment horizontal="left" vertical="top"/>
    </xf>
    <xf numFmtId="0" fontId="29" fillId="19" borderId="28" xfId="7" applyFont="1" applyFill="1" applyBorder="1" applyAlignment="1">
      <alignment horizontal="center" vertical="center"/>
    </xf>
    <xf numFmtId="9" fontId="29" fillId="19" borderId="22" xfId="7" applyNumberFormat="1" applyFont="1" applyFill="1" applyBorder="1" applyAlignment="1">
      <alignment horizontal="center" vertical="top"/>
    </xf>
    <xf numFmtId="9" fontId="29" fillId="19" borderId="28" xfId="7" applyNumberFormat="1" applyFont="1" applyFill="1" applyBorder="1" applyAlignment="1">
      <alignment horizontal="center" vertical="top"/>
    </xf>
    <xf numFmtId="9" fontId="29" fillId="19" borderId="24" xfId="7" applyNumberFormat="1" applyFont="1" applyFill="1" applyBorder="1" applyAlignment="1">
      <alignment horizontal="center" vertical="top"/>
    </xf>
    <xf numFmtId="1" fontId="29" fillId="0" borderId="5" xfId="7" applyNumberFormat="1" applyFont="1" applyBorder="1" applyAlignment="1">
      <alignment horizontal="center" vertical="top"/>
    </xf>
    <xf numFmtId="165" fontId="29" fillId="0" borderId="30" xfId="7" applyNumberFormat="1" applyFont="1" applyBorder="1" applyAlignment="1">
      <alignment horizontal="center" vertical="top"/>
    </xf>
    <xf numFmtId="165" fontId="26" fillId="5" borderId="30" xfId="7" applyNumberFormat="1" applyFont="1" applyFill="1" applyBorder="1" applyAlignment="1">
      <alignment horizontal="center" vertical="top"/>
    </xf>
    <xf numFmtId="1" fontId="29" fillId="0" borderId="35" xfId="7" applyNumberFormat="1" applyFont="1" applyBorder="1" applyAlignment="1">
      <alignment horizontal="center" vertical="top"/>
    </xf>
    <xf numFmtId="0" fontId="29" fillId="0" borderId="38" xfId="7" applyFont="1" applyBorder="1" applyAlignment="1">
      <alignment horizontal="left" vertical="top"/>
    </xf>
    <xf numFmtId="0" fontId="29" fillId="5" borderId="36" xfId="7" applyFont="1" applyFill="1" applyBorder="1" applyAlignment="1">
      <alignment horizontal="center" vertical="top"/>
    </xf>
    <xf numFmtId="165" fontId="29" fillId="5" borderId="21" xfId="7" applyNumberFormat="1" applyFont="1" applyFill="1" applyBorder="1" applyAlignment="1">
      <alignment horizontal="center" vertical="top"/>
    </xf>
    <xf numFmtId="0" fontId="29" fillId="0" borderId="22" xfId="7" applyFont="1" applyBorder="1" applyAlignment="1">
      <alignment horizontal="center" vertical="center"/>
    </xf>
    <xf numFmtId="49" fontId="9" fillId="2" borderId="28" xfId="7" applyNumberFormat="1" applyFont="1" applyFill="1" applyBorder="1" applyAlignment="1">
      <alignment horizontal="center" vertical="top"/>
    </xf>
    <xf numFmtId="49" fontId="9" fillId="7"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49" fontId="9" fillId="17" borderId="21" xfId="7" applyNumberFormat="1" applyFont="1" applyFill="1" applyBorder="1" applyAlignment="1">
      <alignment horizontal="center" vertical="top"/>
    </xf>
    <xf numFmtId="0" fontId="7" fillId="17" borderId="23" xfId="7" applyFont="1" applyFill="1" applyBorder="1" applyAlignment="1">
      <alignment horizontal="center" vertical="top"/>
    </xf>
    <xf numFmtId="165" fontId="15" fillId="17" borderId="21" xfId="7" applyNumberFormat="1" applyFont="1" applyFill="1" applyBorder="1" applyAlignment="1">
      <alignment horizontal="center" vertical="top" wrapText="1"/>
    </xf>
    <xf numFmtId="0" fontId="15" fillId="17" borderId="22" xfId="7" applyFont="1" applyFill="1" applyBorder="1" applyAlignment="1">
      <alignment horizontal="left" vertical="top" wrapText="1"/>
    </xf>
    <xf numFmtId="0" fontId="15" fillId="17" borderId="24" xfId="7" applyFont="1" applyFill="1" applyBorder="1" applyAlignment="1">
      <alignment horizontal="left" vertical="top" wrapText="1"/>
    </xf>
    <xf numFmtId="0" fontId="29" fillId="0" borderId="65" xfId="7" applyFont="1" applyBorder="1" applyAlignment="1">
      <alignment horizontal="left" vertical="top"/>
    </xf>
    <xf numFmtId="0" fontId="29" fillId="0" borderId="66" xfId="7" applyFont="1" applyBorder="1" applyAlignment="1">
      <alignment horizontal="left" vertical="top"/>
    </xf>
    <xf numFmtId="165" fontId="29" fillId="5" borderId="41" xfId="7" applyNumberFormat="1" applyFont="1" applyFill="1" applyBorder="1" applyAlignment="1">
      <alignment horizontal="center" vertical="top"/>
    </xf>
    <xf numFmtId="0" fontId="29" fillId="5" borderId="17" xfId="7" applyFont="1" applyFill="1" applyBorder="1" applyAlignment="1">
      <alignment horizontal="center" vertical="center"/>
    </xf>
    <xf numFmtId="49" fontId="9" fillId="2" borderId="21" xfId="7" applyNumberFormat="1" applyFont="1" applyFill="1" applyBorder="1" applyAlignment="1">
      <alignment horizontal="center" vertical="top"/>
    </xf>
    <xf numFmtId="49" fontId="9" fillId="7" borderId="21" xfId="7" applyNumberFormat="1" applyFont="1" applyFill="1" applyBorder="1" applyAlignment="1">
      <alignment horizontal="center" vertical="top"/>
    </xf>
    <xf numFmtId="0" fontId="7" fillId="7" borderId="23" xfId="7" applyFont="1" applyFill="1" applyBorder="1" applyAlignment="1">
      <alignment horizontal="center" vertical="top"/>
    </xf>
    <xf numFmtId="165" fontId="15" fillId="7" borderId="21" xfId="7" applyNumberFormat="1" applyFont="1" applyFill="1" applyBorder="1" applyAlignment="1">
      <alignment horizontal="center" vertical="top" wrapText="1"/>
    </xf>
    <xf numFmtId="0" fontId="15" fillId="7" borderId="22" xfId="7" applyFont="1" applyFill="1" applyBorder="1" applyAlignment="1">
      <alignment horizontal="left" vertical="top" wrapText="1"/>
    </xf>
    <xf numFmtId="0" fontId="15" fillId="7" borderId="24" xfId="7" applyFont="1" applyFill="1" applyBorder="1" applyAlignment="1">
      <alignment horizontal="left" vertical="top" wrapText="1"/>
    </xf>
    <xf numFmtId="49" fontId="9" fillId="2" borderId="39" xfId="7" applyNumberFormat="1" applyFont="1" applyFill="1" applyBorder="1" applyAlignment="1">
      <alignment horizontal="center" vertical="top"/>
    </xf>
    <xf numFmtId="49" fontId="9" fillId="18" borderId="39" xfId="7" applyNumberFormat="1" applyFont="1" applyFill="1" applyBorder="1" applyAlignment="1">
      <alignment horizontal="center" vertical="top"/>
    </xf>
    <xf numFmtId="0" fontId="15" fillId="18" borderId="15" xfId="7" applyFont="1" applyFill="1" applyBorder="1" applyAlignment="1">
      <alignment vertical="top"/>
    </xf>
    <xf numFmtId="0" fontId="15" fillId="18" borderId="11" xfId="7" applyFont="1" applyFill="1" applyBorder="1" applyAlignment="1">
      <alignment vertical="top"/>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0" fontId="14" fillId="0" borderId="65" xfId="7" applyFont="1" applyBorder="1" applyAlignment="1">
      <alignment vertical="center" wrapText="1"/>
    </xf>
    <xf numFmtId="0" fontId="14" fillId="0" borderId="65" xfId="7" applyFont="1" applyBorder="1" applyAlignment="1">
      <alignment horizontal="center" vertical="center" wrapText="1"/>
    </xf>
    <xf numFmtId="0" fontId="14" fillId="0" borderId="65" xfId="7" applyFont="1" applyBorder="1" applyAlignment="1">
      <alignment horizontal="center" vertical="top"/>
    </xf>
    <xf numFmtId="0" fontId="14" fillId="0" borderId="65" xfId="7" applyFont="1" applyBorder="1" applyAlignment="1">
      <alignment horizontal="left" vertical="top"/>
    </xf>
    <xf numFmtId="0" fontId="14" fillId="0" borderId="66" xfId="7" applyFont="1" applyBorder="1" applyAlignment="1">
      <alignment horizontal="left" vertical="top"/>
    </xf>
    <xf numFmtId="49" fontId="9" fillId="2" borderId="29" xfId="7" applyNumberFormat="1" applyFont="1" applyFill="1" applyBorder="1" applyAlignment="1">
      <alignment vertical="top"/>
    </xf>
    <xf numFmtId="49" fontId="7" fillId="5" borderId="40" xfId="7" applyNumberFormat="1" applyFont="1" applyFill="1" applyBorder="1" applyAlignment="1">
      <alignment vertical="top" wrapText="1"/>
    </xf>
    <xf numFmtId="49" fontId="7" fillId="5" borderId="29" xfId="7" applyNumberFormat="1" applyFont="1" applyFill="1" applyBorder="1" applyAlignment="1">
      <alignment horizontal="center" vertical="top" wrapText="1"/>
    </xf>
    <xf numFmtId="0" fontId="15" fillId="5" borderId="2" xfId="7" applyFont="1" applyFill="1" applyBorder="1" applyAlignment="1">
      <alignment horizontal="center" vertical="top"/>
    </xf>
    <xf numFmtId="165" fontId="8" fillId="5" borderId="2" xfId="7" applyNumberFormat="1" applyFont="1" applyFill="1" applyBorder="1" applyAlignment="1">
      <alignment horizontal="center" vertical="top"/>
    </xf>
    <xf numFmtId="0" fontId="8" fillId="5" borderId="6" xfId="7" applyFont="1" applyFill="1" applyBorder="1" applyAlignment="1">
      <alignment horizontal="left" vertical="top" wrapText="1"/>
    </xf>
    <xf numFmtId="0" fontId="8" fillId="5" borderId="49" xfId="7" applyFont="1" applyFill="1" applyBorder="1" applyAlignment="1">
      <alignment horizontal="center" vertical="top" wrapText="1"/>
    </xf>
    <xf numFmtId="0" fontId="14" fillId="5" borderId="5" xfId="7" applyFont="1" applyFill="1" applyBorder="1" applyAlignment="1">
      <alignment horizontal="center" vertical="top"/>
    </xf>
    <xf numFmtId="0" fontId="8" fillId="5" borderId="5" xfId="7" applyFont="1" applyFill="1" applyBorder="1" applyAlignment="1">
      <alignment horizontal="center" vertical="top"/>
    </xf>
    <xf numFmtId="0" fontId="8" fillId="0" borderId="7" xfId="7" applyFont="1" applyBorder="1" applyAlignment="1">
      <alignment horizontal="center" vertical="top"/>
    </xf>
    <xf numFmtId="49" fontId="9" fillId="2" borderId="9" xfId="7" applyNumberFormat="1" applyFont="1" applyFill="1" applyBorder="1" applyAlignment="1">
      <alignment vertical="top"/>
    </xf>
    <xf numFmtId="49" fontId="7" fillId="5" borderId="0" xfId="7" applyNumberFormat="1" applyFont="1" applyFill="1" applyAlignment="1">
      <alignment vertical="top" wrapText="1"/>
    </xf>
    <xf numFmtId="49" fontId="7" fillId="5" borderId="9" xfId="7" applyNumberFormat="1" applyFont="1" applyFill="1" applyBorder="1" applyAlignment="1">
      <alignment horizontal="center" vertical="top" wrapText="1"/>
    </xf>
    <xf numFmtId="0" fontId="15" fillId="5" borderId="30" xfId="7" applyFont="1" applyFill="1" applyBorder="1" applyAlignment="1">
      <alignment horizontal="center" vertical="top"/>
    </xf>
    <xf numFmtId="165" fontId="8" fillId="5" borderId="59" xfId="7" applyNumberFormat="1" applyFont="1" applyFill="1" applyBorder="1" applyAlignment="1">
      <alignment horizontal="center" vertical="top"/>
    </xf>
    <xf numFmtId="0" fontId="8" fillId="5" borderId="71" xfId="7" applyFont="1" applyFill="1" applyBorder="1" applyAlignment="1">
      <alignment horizontal="left" vertical="top" wrapText="1"/>
    </xf>
    <xf numFmtId="0" fontId="8" fillId="5" borderId="62" xfId="7" applyFont="1" applyFill="1" applyBorder="1" applyAlignment="1">
      <alignment horizontal="center" vertical="center" wrapText="1"/>
    </xf>
    <xf numFmtId="0" fontId="14" fillId="5" borderId="17" xfId="7" applyFont="1" applyFill="1" applyBorder="1" applyAlignment="1">
      <alignment horizontal="center" vertical="top"/>
    </xf>
    <xf numFmtId="0" fontId="8" fillId="5" borderId="17" xfId="7" applyFont="1" applyFill="1" applyBorder="1" applyAlignment="1">
      <alignment horizontal="center" vertical="top"/>
    </xf>
    <xf numFmtId="0" fontId="8" fillId="0" borderId="42" xfId="7" applyFont="1" applyBorder="1" applyAlignment="1">
      <alignment horizontal="center" vertical="top"/>
    </xf>
    <xf numFmtId="0" fontId="15" fillId="5" borderId="3" xfId="7" applyFont="1" applyFill="1" applyBorder="1" applyAlignment="1">
      <alignment horizontal="center" vertical="top"/>
    </xf>
    <xf numFmtId="165" fontId="8" fillId="5" borderId="3" xfId="7" applyNumberFormat="1" applyFont="1" applyFill="1" applyBorder="1" applyAlignment="1">
      <alignment horizontal="center" vertical="top"/>
    </xf>
    <xf numFmtId="0" fontId="8" fillId="5" borderId="67" xfId="7" applyFont="1" applyFill="1" applyBorder="1" applyAlignment="1">
      <alignment horizontal="left" vertical="top" wrapText="1"/>
    </xf>
    <xf numFmtId="0" fontId="8" fillId="5" borderId="75" xfId="7" applyFont="1" applyFill="1" applyBorder="1" applyAlignment="1">
      <alignment horizontal="center" vertical="center" wrapText="1"/>
    </xf>
    <xf numFmtId="0" fontId="8" fillId="5" borderId="64" xfId="7" applyFont="1" applyFill="1" applyBorder="1" applyAlignment="1">
      <alignment horizontal="center" vertical="top"/>
    </xf>
    <xf numFmtId="0" fontId="8" fillId="0" borderId="63" xfId="7" applyFont="1" applyBorder="1" applyAlignment="1">
      <alignment horizontal="center" vertical="top"/>
    </xf>
    <xf numFmtId="0" fontId="18" fillId="5" borderId="23" xfId="7" applyFont="1" applyFill="1" applyBorder="1" applyAlignment="1">
      <alignment horizontal="center" vertical="top" wrapText="1"/>
    </xf>
    <xf numFmtId="0" fontId="18" fillId="5" borderId="21" xfId="7" applyFont="1" applyFill="1" applyBorder="1" applyAlignment="1">
      <alignment horizontal="center" vertical="top" wrapText="1"/>
    </xf>
    <xf numFmtId="0" fontId="7" fillId="19" borderId="15" xfId="7" applyFont="1" applyFill="1" applyBorder="1" applyAlignment="1">
      <alignment horizontal="center" vertical="top"/>
    </xf>
    <xf numFmtId="165" fontId="7" fillId="19" borderId="28" xfId="7" applyNumberFormat="1" applyFont="1" applyFill="1" applyBorder="1" applyAlignment="1">
      <alignment horizontal="center" vertical="top"/>
    </xf>
    <xf numFmtId="0" fontId="8" fillId="19" borderId="69" xfId="7" applyFont="1" applyFill="1" applyBorder="1" applyAlignment="1">
      <alignment horizontal="left" vertical="top"/>
    </xf>
    <xf numFmtId="0" fontId="8" fillId="19" borderId="74" xfId="7" applyFont="1" applyFill="1" applyBorder="1" applyAlignment="1">
      <alignment horizontal="center" vertical="center"/>
    </xf>
    <xf numFmtId="9" fontId="8" fillId="19" borderId="65" xfId="7" applyNumberFormat="1" applyFont="1" applyFill="1" applyBorder="1" applyAlignment="1">
      <alignment horizontal="center" vertical="top"/>
    </xf>
    <xf numFmtId="9" fontId="8" fillId="19" borderId="66" xfId="7" applyNumberFormat="1" applyFont="1" applyFill="1" applyBorder="1" applyAlignment="1">
      <alignment horizontal="center" vertical="top"/>
    </xf>
    <xf numFmtId="49" fontId="7" fillId="17" borderId="28" xfId="7" applyNumberFormat="1" applyFont="1" applyFill="1" applyBorder="1" applyAlignment="1">
      <alignment horizontal="center" vertical="top" wrapText="1"/>
    </xf>
    <xf numFmtId="0" fontId="7" fillId="8" borderId="0" xfId="7" applyFont="1" applyFill="1" applyAlignment="1">
      <alignment vertical="top"/>
    </xf>
    <xf numFmtId="0" fontId="7" fillId="8" borderId="40" xfId="7" applyFont="1" applyFill="1" applyBorder="1" applyAlignment="1">
      <alignment horizontal="left" vertical="top"/>
    </xf>
    <xf numFmtId="0" fontId="27" fillId="2" borderId="40" xfId="7" applyFont="1" applyFill="1" applyBorder="1" applyAlignment="1">
      <alignment horizontal="left" vertical="top"/>
    </xf>
    <xf numFmtId="0" fontId="28" fillId="2" borderId="40" xfId="7" applyFont="1" applyFill="1" applyBorder="1" applyAlignment="1">
      <alignment horizontal="left" vertical="top"/>
    </xf>
    <xf numFmtId="0" fontId="7" fillId="2" borderId="40" xfId="7" applyFont="1" applyFill="1" applyBorder="1" applyAlignment="1">
      <alignment horizontal="left" vertical="top"/>
    </xf>
    <xf numFmtId="0" fontId="11" fillId="8" borderId="40" xfId="7" applyFill="1" applyBorder="1"/>
    <xf numFmtId="0" fontId="7" fillId="2" borderId="43" xfId="7" applyFont="1" applyFill="1" applyBorder="1" applyAlignment="1">
      <alignment horizontal="left" vertical="top"/>
    </xf>
    <xf numFmtId="49" fontId="7" fillId="8" borderId="15" xfId="7" applyNumberFormat="1" applyFont="1" applyFill="1" applyBorder="1" applyAlignment="1">
      <alignment horizontal="center" vertical="top" wrapText="1"/>
    </xf>
    <xf numFmtId="0" fontId="27" fillId="0" borderId="15" xfId="7" applyFont="1" applyBorder="1" applyAlignment="1">
      <alignment vertical="top"/>
    </xf>
    <xf numFmtId="0" fontId="27" fillId="0" borderId="11" xfId="7" applyFont="1" applyBorder="1" applyAlignment="1">
      <alignment horizontal="left" vertical="top"/>
    </xf>
    <xf numFmtId="0" fontId="28" fillId="0" borderId="11" xfId="7" applyFont="1" applyBorder="1" applyAlignment="1">
      <alignment horizontal="left" vertical="top"/>
    </xf>
    <xf numFmtId="0" fontId="7" fillId="0" borderId="11" xfId="7" applyFont="1" applyBorder="1" applyAlignment="1">
      <alignment horizontal="left" vertical="top"/>
    </xf>
    <xf numFmtId="0" fontId="14" fillId="0" borderId="65" xfId="7" applyFont="1" applyBorder="1" applyAlignment="1">
      <alignment horizontal="center" vertical="center"/>
    </xf>
    <xf numFmtId="0" fontId="31" fillId="5" borderId="0" xfId="7" applyFont="1" applyFill="1" applyAlignment="1">
      <alignment horizontal="center" vertical="top" wrapText="1"/>
    </xf>
    <xf numFmtId="0" fontId="26" fillId="8" borderId="40" xfId="7" applyFont="1" applyFill="1" applyBorder="1" applyAlignment="1">
      <alignment vertical="top"/>
    </xf>
    <xf numFmtId="0" fontId="14" fillId="5" borderId="65" xfId="7" applyFont="1" applyFill="1" applyBorder="1" applyAlignment="1">
      <alignment vertical="center" wrapText="1"/>
    </xf>
    <xf numFmtId="0" fontId="33" fillId="0" borderId="65" xfId="7" applyFont="1" applyBorder="1" applyAlignment="1">
      <alignment horizontal="center" vertical="center" wrapText="1"/>
    </xf>
    <xf numFmtId="0" fontId="28" fillId="5" borderId="30" xfId="7" applyFont="1" applyFill="1" applyBorder="1" applyAlignment="1">
      <alignment horizontal="center" vertical="top"/>
    </xf>
    <xf numFmtId="0" fontId="28" fillId="5" borderId="3" xfId="7" applyFont="1" applyFill="1" applyBorder="1" applyAlignment="1">
      <alignment horizontal="center" vertical="top"/>
    </xf>
    <xf numFmtId="0" fontId="27" fillId="19" borderId="15" xfId="7" applyFont="1" applyFill="1" applyBorder="1" applyAlignment="1">
      <alignment horizontal="center" vertical="top"/>
    </xf>
    <xf numFmtId="165" fontId="27" fillId="19" borderId="28" xfId="7" applyNumberFormat="1" applyFont="1" applyFill="1" applyBorder="1" applyAlignment="1">
      <alignment horizontal="center" vertical="top"/>
    </xf>
    <xf numFmtId="0" fontId="28" fillId="19" borderId="69" xfId="7" applyFont="1" applyFill="1" applyBorder="1" applyAlignment="1">
      <alignment horizontal="left" vertical="top"/>
    </xf>
    <xf numFmtId="49" fontId="26" fillId="2" borderId="28" xfId="7" applyNumberFormat="1" applyFont="1" applyFill="1" applyBorder="1" applyAlignment="1">
      <alignment horizontal="center" vertical="top"/>
    </xf>
    <xf numFmtId="0" fontId="27" fillId="7" borderId="15" xfId="7" applyFont="1" applyFill="1" applyBorder="1" applyAlignment="1">
      <alignment horizontal="center" vertical="top"/>
    </xf>
    <xf numFmtId="165" fontId="27" fillId="7" borderId="28" xfId="7" applyNumberFormat="1" applyFont="1" applyFill="1" applyBorder="1" applyAlignment="1">
      <alignment horizontal="center" vertical="top" wrapText="1"/>
    </xf>
    <xf numFmtId="0" fontId="27" fillId="7" borderId="11" xfId="7" applyFont="1" applyFill="1" applyBorder="1" applyAlignment="1">
      <alignment horizontal="left" vertical="top" wrapText="1"/>
    </xf>
    <xf numFmtId="0" fontId="26" fillId="7" borderId="11" xfId="7" applyFont="1" applyFill="1" applyBorder="1" applyAlignment="1">
      <alignment horizontal="left" vertical="top" wrapText="1"/>
    </xf>
    <xf numFmtId="0" fontId="26" fillId="7" borderId="12" xfId="7" applyFont="1" applyFill="1" applyBorder="1" applyAlignment="1">
      <alignment horizontal="left" vertical="top" wrapText="1"/>
    </xf>
    <xf numFmtId="0" fontId="27" fillId="18" borderId="11" xfId="7" applyFont="1" applyFill="1" applyBorder="1" applyAlignment="1">
      <alignment vertical="top"/>
    </xf>
    <xf numFmtId="49" fontId="27" fillId="2" borderId="15" xfId="7" applyNumberFormat="1" applyFont="1" applyFill="1" applyBorder="1" applyAlignment="1">
      <alignment horizontal="center" vertical="top"/>
    </xf>
    <xf numFmtId="49" fontId="27" fillId="7" borderId="28" xfId="7" applyNumberFormat="1" applyFont="1" applyFill="1" applyBorder="1" applyAlignment="1">
      <alignment horizontal="center" vertical="top"/>
    </xf>
    <xf numFmtId="0" fontId="26" fillId="5" borderId="11" xfId="7" applyFont="1" applyFill="1" applyBorder="1" applyAlignment="1">
      <alignment horizontal="left" vertical="top"/>
    </xf>
    <xf numFmtId="0" fontId="27" fillId="5" borderId="11" xfId="7" applyFont="1" applyFill="1" applyBorder="1" applyAlignment="1">
      <alignment horizontal="left" vertical="top"/>
    </xf>
    <xf numFmtId="0" fontId="28" fillId="5" borderId="65" xfId="7" applyFont="1" applyFill="1" applyBorder="1" applyAlignment="1">
      <alignment vertical="center" wrapText="1"/>
    </xf>
    <xf numFmtId="49" fontId="27" fillId="2" borderId="29" xfId="7" applyNumberFormat="1" applyFont="1" applyFill="1" applyBorder="1" applyAlignment="1">
      <alignment vertical="top"/>
    </xf>
    <xf numFmtId="49" fontId="27" fillId="5" borderId="40" xfId="7" applyNumberFormat="1" applyFont="1" applyFill="1" applyBorder="1" applyAlignment="1">
      <alignment vertical="top" wrapText="1"/>
    </xf>
    <xf numFmtId="49" fontId="27" fillId="5" borderId="29" xfId="7" applyNumberFormat="1" applyFont="1" applyFill="1" applyBorder="1" applyAlignment="1">
      <alignment horizontal="center" vertical="top" wrapText="1"/>
    </xf>
    <xf numFmtId="0" fontId="27" fillId="5" borderId="2" xfId="7" applyFont="1" applyFill="1" applyBorder="1" applyAlignment="1">
      <alignment horizontal="center" vertical="top"/>
    </xf>
    <xf numFmtId="165" fontId="28" fillId="5" borderId="2" xfId="7" applyNumberFormat="1" applyFont="1" applyFill="1" applyBorder="1" applyAlignment="1">
      <alignment horizontal="center" vertical="top"/>
    </xf>
    <xf numFmtId="0" fontId="28" fillId="5" borderId="6" xfId="7" applyFont="1" applyFill="1" applyBorder="1" applyAlignment="1">
      <alignment horizontal="left" vertical="top" wrapText="1"/>
    </xf>
    <xf numFmtId="0" fontId="28" fillId="5" borderId="49" xfId="7" applyFont="1" applyFill="1" applyBorder="1" applyAlignment="1">
      <alignment horizontal="center" vertical="top" wrapText="1"/>
    </xf>
    <xf numFmtId="0" fontId="28" fillId="5" borderId="5" xfId="7" applyFont="1" applyFill="1" applyBorder="1" applyAlignment="1">
      <alignment horizontal="center" vertical="top"/>
    </xf>
    <xf numFmtId="0" fontId="28" fillId="0" borderId="7" xfId="7" applyFont="1" applyBorder="1" applyAlignment="1">
      <alignment horizontal="center" vertical="top"/>
    </xf>
    <xf numFmtId="49" fontId="27" fillId="2" borderId="9" xfId="7" applyNumberFormat="1" applyFont="1" applyFill="1" applyBorder="1" applyAlignment="1">
      <alignment vertical="top"/>
    </xf>
    <xf numFmtId="49" fontId="27" fillId="5" borderId="9" xfId="7" applyNumberFormat="1" applyFont="1" applyFill="1" applyBorder="1" applyAlignment="1">
      <alignment horizontal="center" vertical="top" wrapText="1"/>
    </xf>
    <xf numFmtId="165" fontId="28" fillId="5" borderId="59" xfId="7" applyNumberFormat="1" applyFont="1" applyFill="1" applyBorder="1" applyAlignment="1">
      <alignment horizontal="center" vertical="top"/>
    </xf>
    <xf numFmtId="0" fontId="28" fillId="5" borderId="71" xfId="7" applyFont="1" applyFill="1" applyBorder="1" applyAlignment="1">
      <alignment horizontal="left" vertical="top" wrapText="1"/>
    </xf>
    <xf numFmtId="0" fontId="28" fillId="5" borderId="62" xfId="7" applyFont="1" applyFill="1" applyBorder="1" applyAlignment="1">
      <alignment horizontal="center" vertical="center" wrapText="1"/>
    </xf>
    <xf numFmtId="0" fontId="28" fillId="5" borderId="17" xfId="7" applyFont="1" applyFill="1" applyBorder="1" applyAlignment="1">
      <alignment horizontal="center" vertical="top"/>
    </xf>
    <xf numFmtId="0" fontId="28" fillId="0" borderId="42" xfId="7" applyFont="1" applyBorder="1" applyAlignment="1">
      <alignment horizontal="center" vertical="top"/>
    </xf>
    <xf numFmtId="165" fontId="28" fillId="5" borderId="3" xfId="7" applyNumberFormat="1" applyFont="1" applyFill="1" applyBorder="1" applyAlignment="1">
      <alignment horizontal="center" vertical="top"/>
    </xf>
    <xf numFmtId="0" fontId="28" fillId="5" borderId="67" xfId="7" applyFont="1" applyFill="1" applyBorder="1" applyAlignment="1">
      <alignment horizontal="left" vertical="top" wrapText="1"/>
    </xf>
    <xf numFmtId="0" fontId="28" fillId="5" borderId="75" xfId="7" applyFont="1" applyFill="1" applyBorder="1" applyAlignment="1">
      <alignment horizontal="center" vertical="center" wrapText="1"/>
    </xf>
    <xf numFmtId="0" fontId="28" fillId="5" borderId="64" xfId="7" applyFont="1" applyFill="1" applyBorder="1" applyAlignment="1">
      <alignment horizontal="center" vertical="top"/>
    </xf>
    <xf numFmtId="0" fontId="28" fillId="0" borderId="63" xfId="7" applyFont="1" applyBorder="1" applyAlignment="1">
      <alignment horizontal="center" vertical="top"/>
    </xf>
    <xf numFmtId="49" fontId="27" fillId="2" borderId="21" xfId="7" applyNumberFormat="1" applyFont="1" applyFill="1" applyBorder="1" applyAlignment="1">
      <alignment horizontal="center" vertical="top"/>
    </xf>
    <xf numFmtId="0" fontId="83" fillId="5" borderId="23" xfId="7" applyFont="1" applyFill="1" applyBorder="1" applyAlignment="1">
      <alignment horizontal="center" vertical="top" wrapText="1"/>
    </xf>
    <xf numFmtId="0" fontId="83" fillId="5" borderId="21" xfId="7" applyFont="1" applyFill="1" applyBorder="1" applyAlignment="1">
      <alignment horizontal="center" vertical="top" wrapText="1"/>
    </xf>
    <xf numFmtId="0" fontId="28" fillId="19" borderId="74" xfId="7" applyFont="1" applyFill="1" applyBorder="1" applyAlignment="1">
      <alignment horizontal="center" vertical="center"/>
    </xf>
    <xf numFmtId="9" fontId="28" fillId="19" borderId="65" xfId="7" applyNumberFormat="1" applyFont="1" applyFill="1" applyBorder="1" applyAlignment="1">
      <alignment horizontal="center" vertical="top"/>
    </xf>
    <xf numFmtId="9" fontId="28" fillId="19" borderId="66" xfId="7" applyNumberFormat="1" applyFont="1" applyFill="1" applyBorder="1" applyAlignment="1">
      <alignment horizontal="center" vertical="top"/>
    </xf>
    <xf numFmtId="0" fontId="14" fillId="5" borderId="6" xfId="7" applyFont="1" applyFill="1" applyBorder="1" applyAlignment="1">
      <alignment horizontal="left" vertical="top" wrapText="1"/>
    </xf>
    <xf numFmtId="0" fontId="14" fillId="5" borderId="49" xfId="7" applyFont="1" applyFill="1" applyBorder="1" applyAlignment="1">
      <alignment horizontal="center" vertical="top" wrapText="1"/>
    </xf>
    <xf numFmtId="0" fontId="14" fillId="5" borderId="71" xfId="7" applyFont="1" applyFill="1" applyBorder="1" applyAlignment="1">
      <alignment horizontal="left" vertical="top" wrapText="1"/>
    </xf>
    <xf numFmtId="0" fontId="14" fillId="5" borderId="62" xfId="7" applyFont="1" applyFill="1" applyBorder="1" applyAlignment="1">
      <alignment horizontal="center" vertical="center" wrapText="1"/>
    </xf>
    <xf numFmtId="0" fontId="14" fillId="5" borderId="64" xfId="7" applyFont="1" applyFill="1" applyBorder="1" applyAlignment="1">
      <alignment horizontal="center" vertical="top"/>
    </xf>
    <xf numFmtId="9" fontId="14" fillId="19" borderId="65" xfId="7" applyNumberFormat="1" applyFont="1" applyFill="1" applyBorder="1" applyAlignment="1">
      <alignment horizontal="center" vertical="top"/>
    </xf>
    <xf numFmtId="49" fontId="7" fillId="5" borderId="40" xfId="7" applyNumberFormat="1" applyFont="1" applyFill="1" applyBorder="1" applyAlignment="1">
      <alignment horizontal="center" vertical="top" wrapText="1"/>
    </xf>
    <xf numFmtId="0" fontId="14" fillId="5" borderId="2" xfId="7" applyFont="1" applyFill="1" applyBorder="1" applyAlignment="1">
      <alignment horizontal="center" vertical="top"/>
    </xf>
    <xf numFmtId="49" fontId="7" fillId="5" borderId="0" xfId="7" applyNumberFormat="1" applyFont="1" applyFill="1" applyAlignment="1">
      <alignment horizontal="center" vertical="top" wrapText="1"/>
    </xf>
    <xf numFmtId="0" fontId="14" fillId="5" borderId="30" xfId="7" applyFont="1" applyFill="1" applyBorder="1" applyAlignment="1">
      <alignment horizontal="center" vertical="top"/>
    </xf>
    <xf numFmtId="0" fontId="14" fillId="5" borderId="3" xfId="7" applyFont="1" applyFill="1" applyBorder="1" applyAlignment="1">
      <alignment horizontal="center" vertical="top"/>
    </xf>
    <xf numFmtId="165" fontId="14" fillId="5" borderId="3" xfId="7" applyNumberFormat="1" applyFont="1" applyFill="1" applyBorder="1" applyAlignment="1">
      <alignment horizontal="center" vertical="top"/>
    </xf>
    <xf numFmtId="165" fontId="14" fillId="5" borderId="68" xfId="7" applyNumberFormat="1" applyFont="1" applyFill="1" applyBorder="1" applyAlignment="1">
      <alignment horizontal="center" vertical="top"/>
    </xf>
    <xf numFmtId="0" fontId="14" fillId="5" borderId="67" xfId="7" applyFont="1" applyFill="1" applyBorder="1" applyAlignment="1">
      <alignment horizontal="left" vertical="top" wrapText="1"/>
    </xf>
    <xf numFmtId="0" fontId="14" fillId="5" borderId="75" xfId="7" applyFont="1" applyFill="1" applyBorder="1" applyAlignment="1">
      <alignment horizontal="center" vertical="center" wrapText="1"/>
    </xf>
    <xf numFmtId="49" fontId="7" fillId="5" borderId="21" xfId="7" applyNumberFormat="1" applyFont="1" applyFill="1" applyBorder="1" applyAlignment="1">
      <alignment horizontal="center" vertical="top" wrapText="1"/>
    </xf>
    <xf numFmtId="0" fontId="18" fillId="5" borderId="22" xfId="7" applyFont="1" applyFill="1" applyBorder="1" applyAlignment="1">
      <alignment horizontal="center" vertical="top" wrapText="1"/>
    </xf>
    <xf numFmtId="0" fontId="15" fillId="19" borderId="15" xfId="7" applyFont="1" applyFill="1" applyBorder="1" applyAlignment="1">
      <alignment horizontal="center" vertical="top"/>
    </xf>
    <xf numFmtId="165" fontId="15" fillId="19" borderId="28" xfId="7" applyNumberFormat="1" applyFont="1" applyFill="1" applyBorder="1" applyAlignment="1">
      <alignment horizontal="center" vertical="top"/>
    </xf>
    <xf numFmtId="0" fontId="14" fillId="19" borderId="69" xfId="7" applyFont="1" applyFill="1" applyBorder="1" applyAlignment="1">
      <alignment horizontal="left" vertical="top"/>
    </xf>
    <xf numFmtId="0" fontId="14" fillId="19" borderId="74" xfId="7" applyFont="1" applyFill="1" applyBorder="1" applyAlignment="1">
      <alignment horizontal="center" vertical="center"/>
    </xf>
    <xf numFmtId="0" fontId="25" fillId="0" borderId="65" xfId="7" applyFont="1" applyBorder="1" applyAlignment="1">
      <alignment horizontal="center" vertical="top" wrapText="1"/>
    </xf>
    <xf numFmtId="49" fontId="26" fillId="2" borderId="15" xfId="7" applyNumberFormat="1" applyFont="1" applyFill="1" applyBorder="1" applyAlignment="1">
      <alignment horizontal="center" vertical="top"/>
    </xf>
    <xf numFmtId="49" fontId="26" fillId="18" borderId="28" xfId="7" applyNumberFormat="1" applyFont="1" applyFill="1" applyBorder="1" applyAlignment="1">
      <alignment horizontal="center" vertical="top"/>
    </xf>
    <xf numFmtId="0" fontId="29" fillId="5" borderId="9" xfId="7" applyFont="1" applyFill="1" applyBorder="1" applyAlignment="1">
      <alignment vertical="top" wrapText="1"/>
    </xf>
    <xf numFmtId="0" fontId="26" fillId="5" borderId="21" xfId="7" applyFont="1" applyFill="1" applyBorder="1" applyAlignment="1">
      <alignment vertical="top" wrapText="1"/>
    </xf>
    <xf numFmtId="0" fontId="26" fillId="5" borderId="15" xfId="7" applyFont="1" applyFill="1" applyBorder="1" applyAlignment="1">
      <alignment horizontal="center" vertical="top"/>
    </xf>
    <xf numFmtId="165" fontId="26" fillId="5" borderId="28" xfId="7" applyNumberFormat="1" applyFont="1" applyFill="1" applyBorder="1" applyAlignment="1">
      <alignment horizontal="center" vertical="top"/>
    </xf>
    <xf numFmtId="165" fontId="29" fillId="5" borderId="26" xfId="7" applyNumberFormat="1" applyFont="1" applyFill="1" applyBorder="1" applyAlignment="1">
      <alignment horizontal="center" vertical="top"/>
    </xf>
    <xf numFmtId="49" fontId="27" fillId="7" borderId="21" xfId="7" applyNumberFormat="1" applyFont="1" applyFill="1" applyBorder="1" applyAlignment="1">
      <alignment horizontal="center" vertical="top"/>
    </xf>
    <xf numFmtId="0" fontId="27" fillId="7" borderId="23" xfId="7" applyFont="1" applyFill="1" applyBorder="1" applyAlignment="1">
      <alignment horizontal="center" vertical="top"/>
    </xf>
    <xf numFmtId="49" fontId="27" fillId="18" borderId="28" xfId="7" applyNumberFormat="1" applyFont="1" applyFill="1" applyBorder="1" applyAlignment="1">
      <alignment horizontal="center" vertical="top"/>
    </xf>
    <xf numFmtId="49" fontId="27" fillId="2" borderId="39" xfId="7" applyNumberFormat="1" applyFont="1" applyFill="1" applyBorder="1" applyAlignment="1">
      <alignment horizontal="center" vertical="top"/>
    </xf>
    <xf numFmtId="49" fontId="27" fillId="5" borderId="40" xfId="7" applyNumberFormat="1" applyFont="1" applyFill="1" applyBorder="1" applyAlignment="1">
      <alignment horizontal="center" vertical="top" wrapText="1"/>
    </xf>
    <xf numFmtId="49" fontId="27" fillId="5" borderId="0" xfId="7" applyNumberFormat="1" applyFont="1" applyFill="1" applyAlignment="1">
      <alignment horizontal="center" vertical="top" wrapText="1"/>
    </xf>
    <xf numFmtId="0" fontId="83" fillId="5" borderId="22" xfId="7" applyFont="1" applyFill="1" applyBorder="1" applyAlignment="1">
      <alignment horizontal="center" vertical="top" wrapText="1"/>
    </xf>
    <xf numFmtId="0" fontId="27" fillId="20" borderId="15" xfId="7" applyFont="1" applyFill="1" applyBorder="1" applyAlignment="1">
      <alignment horizontal="center" vertical="top"/>
    </xf>
    <xf numFmtId="165" fontId="27" fillId="20" borderId="28" xfId="7" applyNumberFormat="1" applyFont="1" applyFill="1" applyBorder="1" applyAlignment="1">
      <alignment horizontal="center" vertical="top"/>
    </xf>
    <xf numFmtId="0" fontId="28" fillId="20" borderId="69" xfId="7" applyFont="1" applyFill="1" applyBorder="1" applyAlignment="1">
      <alignment horizontal="left" vertical="top"/>
    </xf>
    <xf numFmtId="0" fontId="28" fillId="20" borderId="74" xfId="7" applyFont="1" applyFill="1" applyBorder="1" applyAlignment="1">
      <alignment horizontal="center" vertical="center"/>
    </xf>
    <xf numFmtId="9" fontId="28" fillId="20" borderId="65" xfId="7" applyNumberFormat="1" applyFont="1" applyFill="1" applyBorder="1" applyAlignment="1">
      <alignment horizontal="center" vertical="top"/>
    </xf>
    <xf numFmtId="9" fontId="28" fillId="20" borderId="76" xfId="7" applyNumberFormat="1" applyFont="1" applyFill="1" applyBorder="1" applyAlignment="1">
      <alignment horizontal="center" vertical="top"/>
    </xf>
    <xf numFmtId="9" fontId="28" fillId="20" borderId="66" xfId="7" applyNumberFormat="1" applyFont="1" applyFill="1" applyBorder="1" applyAlignment="1">
      <alignment horizontal="center" vertical="top"/>
    </xf>
    <xf numFmtId="0" fontId="28" fillId="0" borderId="34" xfId="7" applyFont="1" applyBorder="1" applyAlignment="1">
      <alignment horizontal="center" vertical="top"/>
    </xf>
    <xf numFmtId="0" fontId="27" fillId="7" borderId="22" xfId="7" applyFont="1" applyFill="1" applyBorder="1" applyAlignment="1">
      <alignment horizontal="left" vertical="top" wrapText="1"/>
    </xf>
    <xf numFmtId="0" fontId="29" fillId="5" borderId="49" xfId="7" applyFont="1" applyFill="1" applyBorder="1" applyAlignment="1">
      <alignment horizontal="center" vertical="center" wrapText="1"/>
    </xf>
    <xf numFmtId="0" fontId="26" fillId="5" borderId="9" xfId="7" applyFont="1" applyFill="1" applyBorder="1" applyAlignment="1">
      <alignment vertical="top" wrapText="1"/>
    </xf>
    <xf numFmtId="0" fontId="31" fillId="5" borderId="29" xfId="7" applyFont="1" applyFill="1" applyBorder="1" applyAlignment="1">
      <alignment horizontal="center" vertical="top" wrapText="1"/>
    </xf>
    <xf numFmtId="0" fontId="31" fillId="5" borderId="40" xfId="7" applyFont="1" applyFill="1" applyBorder="1" applyAlignment="1">
      <alignment horizontal="center" vertical="top" wrapText="1"/>
    </xf>
    <xf numFmtId="0" fontId="31" fillId="5" borderId="9" xfId="7" applyFont="1" applyFill="1" applyBorder="1" applyAlignment="1">
      <alignment horizontal="center" vertical="top" wrapText="1"/>
    </xf>
    <xf numFmtId="0" fontId="29" fillId="19" borderId="15" xfId="7" applyFont="1" applyFill="1" applyBorder="1" applyAlignment="1">
      <alignment horizontal="left" vertical="top"/>
    </xf>
    <xf numFmtId="0" fontId="29" fillId="19" borderId="65" xfId="7" applyFont="1" applyFill="1" applyBorder="1" applyAlignment="1">
      <alignment horizontal="center" vertical="center"/>
    </xf>
    <xf numFmtId="9" fontId="29" fillId="19" borderId="74" xfId="7" applyNumberFormat="1" applyFont="1" applyFill="1" applyBorder="1" applyAlignment="1">
      <alignment horizontal="center" vertical="top"/>
    </xf>
    <xf numFmtId="0" fontId="26" fillId="17" borderId="0" xfId="7" applyFont="1" applyFill="1" applyAlignment="1">
      <alignment vertical="top"/>
    </xf>
    <xf numFmtId="0" fontId="26" fillId="17" borderId="40" xfId="7" applyFont="1" applyFill="1" applyBorder="1" applyAlignment="1">
      <alignment horizontal="left" vertical="top"/>
    </xf>
    <xf numFmtId="0" fontId="29" fillId="17" borderId="40" xfId="7" applyFont="1" applyFill="1" applyBorder="1" applyAlignment="1">
      <alignment horizontal="left" vertical="top"/>
    </xf>
    <xf numFmtId="0" fontId="31" fillId="17" borderId="40" xfId="7" applyFont="1" applyFill="1" applyBorder="1"/>
    <xf numFmtId="0" fontId="26" fillId="17" borderId="43" xfId="7" applyFont="1" applyFill="1" applyBorder="1" applyAlignment="1">
      <alignment horizontal="left" vertical="top"/>
    </xf>
    <xf numFmtId="49" fontId="26" fillId="18" borderId="15" xfId="7" applyNumberFormat="1" applyFont="1" applyFill="1" applyBorder="1" applyAlignment="1">
      <alignment horizontal="center" vertical="top"/>
    </xf>
    <xf numFmtId="0" fontId="28" fillId="5" borderId="2" xfId="7" applyFont="1" applyFill="1" applyBorder="1" applyAlignment="1">
      <alignment horizontal="center" vertical="top"/>
    </xf>
    <xf numFmtId="165" fontId="28" fillId="5" borderId="25" xfId="7" applyNumberFormat="1" applyFont="1" applyFill="1" applyBorder="1" applyAlignment="1">
      <alignment horizontal="center" vertical="top"/>
    </xf>
    <xf numFmtId="165" fontId="28" fillId="5" borderId="60" xfId="7" applyNumberFormat="1" applyFont="1" applyFill="1" applyBorder="1" applyAlignment="1">
      <alignment horizontal="center" vertical="top"/>
    </xf>
    <xf numFmtId="165" fontId="28" fillId="5" borderId="68" xfId="7" applyNumberFormat="1" applyFont="1" applyFill="1" applyBorder="1" applyAlignment="1">
      <alignment horizontal="center" vertical="top"/>
    </xf>
    <xf numFmtId="0" fontId="7" fillId="5" borderId="2" xfId="7" applyFont="1" applyFill="1" applyBorder="1" applyAlignment="1">
      <alignment horizontal="center" vertical="top"/>
    </xf>
    <xf numFmtId="0" fontId="7" fillId="5" borderId="30" xfId="7" applyFont="1" applyFill="1" applyBorder="1" applyAlignment="1">
      <alignment horizontal="center" vertical="top"/>
    </xf>
    <xf numFmtId="0" fontId="7" fillId="5" borderId="3" xfId="7" applyFont="1" applyFill="1" applyBorder="1" applyAlignment="1">
      <alignment horizontal="center" vertical="top"/>
    </xf>
    <xf numFmtId="0" fontId="26" fillId="17" borderId="11" xfId="7" applyFont="1" applyFill="1" applyBorder="1" applyAlignment="1">
      <alignment vertical="top"/>
    </xf>
    <xf numFmtId="0" fontId="26" fillId="17" borderId="11" xfId="7" applyFont="1" applyFill="1" applyBorder="1" applyAlignment="1">
      <alignment horizontal="left" vertical="top"/>
    </xf>
    <xf numFmtId="0" fontId="29" fillId="17" borderId="11" xfId="7" applyFont="1" applyFill="1" applyBorder="1" applyAlignment="1">
      <alignment horizontal="left" vertical="top"/>
    </xf>
    <xf numFmtId="0" fontId="31" fillId="17" borderId="11" xfId="7" applyFont="1" applyFill="1" applyBorder="1"/>
    <xf numFmtId="0" fontId="26" fillId="17" borderId="12" xfId="7" applyFont="1" applyFill="1" applyBorder="1" applyAlignment="1">
      <alignment horizontal="left" vertical="top"/>
    </xf>
    <xf numFmtId="0" fontId="29" fillId="0" borderId="66" xfId="7" applyFont="1" applyBorder="1" applyAlignment="1">
      <alignment horizontal="center" vertical="center"/>
    </xf>
    <xf numFmtId="2" fontId="29" fillId="5" borderId="59" xfId="7" applyNumberFormat="1" applyFont="1" applyFill="1" applyBorder="1" applyAlignment="1">
      <alignment horizontal="center" vertical="top"/>
    </xf>
    <xf numFmtId="0" fontId="11" fillId="0" borderId="18" xfId="0" applyFont="1" applyBorder="1" applyAlignment="1">
      <alignment horizontal="left" wrapText="1"/>
    </xf>
    <xf numFmtId="0" fontId="26" fillId="20" borderId="15" xfId="7" applyFont="1" applyFill="1" applyBorder="1" applyAlignment="1">
      <alignment horizontal="center" vertical="top"/>
    </xf>
    <xf numFmtId="165" fontId="26" fillId="20" borderId="28" xfId="7" applyNumberFormat="1" applyFont="1" applyFill="1" applyBorder="1" applyAlignment="1">
      <alignment horizontal="center" vertical="top"/>
    </xf>
    <xf numFmtId="0" fontId="29" fillId="20" borderId="69" xfId="7" applyFont="1" applyFill="1" applyBorder="1" applyAlignment="1">
      <alignment horizontal="left" vertical="top"/>
    </xf>
    <xf numFmtId="0" fontId="29" fillId="20" borderId="74" xfId="7" applyFont="1" applyFill="1" applyBorder="1" applyAlignment="1">
      <alignment horizontal="center" vertical="center"/>
    </xf>
    <xf numFmtId="9" fontId="29" fillId="20" borderId="65" xfId="7" applyNumberFormat="1" applyFont="1" applyFill="1" applyBorder="1" applyAlignment="1">
      <alignment horizontal="center" vertical="top"/>
    </xf>
    <xf numFmtId="9" fontId="29" fillId="20" borderId="66" xfId="7" applyNumberFormat="1" applyFont="1" applyFill="1" applyBorder="1" applyAlignment="1">
      <alignment horizontal="center" vertical="top"/>
    </xf>
    <xf numFmtId="0" fontId="29" fillId="5" borderId="21" xfId="7" applyFont="1" applyFill="1" applyBorder="1" applyAlignment="1">
      <alignment vertical="top" wrapText="1"/>
    </xf>
    <xf numFmtId="0" fontId="29" fillId="5" borderId="36" xfId="7" applyFont="1" applyFill="1" applyBorder="1" applyAlignment="1">
      <alignment wrapText="1"/>
    </xf>
    <xf numFmtId="0" fontId="29" fillId="5" borderId="1" xfId="7" applyFont="1" applyFill="1" applyBorder="1" applyAlignment="1">
      <alignment horizontal="center" vertical="center" wrapText="1"/>
    </xf>
    <xf numFmtId="49" fontId="26" fillId="21" borderId="21" xfId="7" applyNumberFormat="1" applyFont="1" applyFill="1" applyBorder="1" applyAlignment="1">
      <alignment horizontal="center" vertical="top"/>
    </xf>
    <xf numFmtId="0" fontId="26" fillId="21" borderId="23" xfId="7" applyFont="1" applyFill="1" applyBorder="1" applyAlignment="1">
      <alignment horizontal="center" vertical="top"/>
    </xf>
    <xf numFmtId="165" fontId="26" fillId="21" borderId="21" xfId="7" applyNumberFormat="1" applyFont="1" applyFill="1" applyBorder="1" applyAlignment="1">
      <alignment horizontal="center" vertical="top" wrapText="1"/>
    </xf>
    <xf numFmtId="0" fontId="26" fillId="21" borderId="22" xfId="7" applyFont="1" applyFill="1" applyBorder="1" applyAlignment="1">
      <alignment horizontal="left" vertical="top" wrapText="1"/>
    </xf>
    <xf numFmtId="0" fontId="26" fillId="21" borderId="24" xfId="7" applyFont="1" applyFill="1" applyBorder="1" applyAlignment="1">
      <alignment horizontal="left" vertical="top" wrapText="1"/>
    </xf>
    <xf numFmtId="49" fontId="29" fillId="0" borderId="40" xfId="7" applyNumberFormat="1" applyFont="1" applyBorder="1" applyAlignment="1">
      <alignment vertical="top"/>
    </xf>
    <xf numFmtId="0" fontId="11" fillId="0" borderId="0" xfId="7"/>
    <xf numFmtId="49" fontId="29" fillId="0" borderId="0" xfId="7" applyNumberFormat="1" applyFont="1" applyAlignment="1">
      <alignment vertical="top"/>
    </xf>
    <xf numFmtId="0" fontId="15" fillId="0" borderId="0" xfId="7" applyFont="1" applyAlignment="1">
      <alignment vertical="top"/>
    </xf>
    <xf numFmtId="165" fontId="84" fillId="0" borderId="0" xfId="7" applyNumberFormat="1" applyFont="1"/>
    <xf numFmtId="0" fontId="45" fillId="0" borderId="0" xfId="7" applyFont="1" applyAlignment="1">
      <alignment horizontal="center"/>
    </xf>
    <xf numFmtId="0" fontId="45" fillId="0" borderId="0" xfId="7" applyFont="1"/>
    <xf numFmtId="0" fontId="82" fillId="0" borderId="0" xfId="7" applyFont="1"/>
    <xf numFmtId="0" fontId="29" fillId="0" borderId="0" xfId="7" applyFont="1"/>
    <xf numFmtId="2" fontId="14" fillId="0" borderId="0" xfId="7" applyNumberFormat="1" applyFont="1"/>
    <xf numFmtId="165" fontId="14" fillId="0" borderId="0" xfId="7" applyNumberFormat="1" applyFont="1"/>
    <xf numFmtId="165" fontId="14" fillId="5" borderId="0" xfId="7" applyNumberFormat="1" applyFont="1" applyFill="1"/>
    <xf numFmtId="0" fontId="84" fillId="0" borderId="0" xfId="7" applyFont="1" applyAlignment="1">
      <alignment horizontal="left"/>
    </xf>
    <xf numFmtId="0" fontId="76" fillId="0" borderId="0" xfId="7" applyFont="1"/>
    <xf numFmtId="165" fontId="15" fillId="0" borderId="0" xfId="7" applyNumberFormat="1" applyFont="1"/>
    <xf numFmtId="0" fontId="26" fillId="0" borderId="0" xfId="7" applyFont="1"/>
    <xf numFmtId="165" fontId="29" fillId="0" borderId="0" xfId="7" applyNumberFormat="1" applyFont="1"/>
    <xf numFmtId="0" fontId="38" fillId="0" borderId="28" xfId="7" applyFont="1" applyBorder="1" applyAlignment="1">
      <alignment horizontal="center" vertical="center" wrapText="1"/>
    </xf>
    <xf numFmtId="0" fontId="38" fillId="0" borderId="15" xfId="7" applyFont="1" applyBorder="1" applyAlignment="1">
      <alignment horizontal="center" vertical="center" wrapText="1"/>
    </xf>
    <xf numFmtId="2" fontId="32" fillId="4" borderId="28" xfId="7" applyNumberFormat="1" applyFont="1" applyFill="1" applyBorder="1" applyAlignment="1">
      <alignment horizontal="center" vertical="top" wrapText="1"/>
    </xf>
    <xf numFmtId="165" fontId="32" fillId="4" borderId="15" xfId="7" applyNumberFormat="1" applyFont="1" applyFill="1" applyBorder="1" applyAlignment="1">
      <alignment horizontal="center" vertical="top" wrapText="1"/>
    </xf>
    <xf numFmtId="165" fontId="32" fillId="4" borderId="28" xfId="7" applyNumberFormat="1" applyFont="1" applyFill="1" applyBorder="1" applyAlignment="1">
      <alignment horizontal="center" vertical="top" wrapText="1"/>
    </xf>
    <xf numFmtId="165" fontId="29" fillId="0" borderId="2" xfId="7" applyNumberFormat="1" applyFont="1" applyBorder="1" applyAlignment="1">
      <alignment horizontal="center" vertical="top" wrapText="1"/>
    </xf>
    <xf numFmtId="165" fontId="29" fillId="0" borderId="8" xfId="7" applyNumberFormat="1" applyFont="1" applyBorder="1" applyAlignment="1">
      <alignment horizontal="center" vertical="top" wrapText="1"/>
    </xf>
    <xf numFmtId="165" fontId="29" fillId="0" borderId="59" xfId="7" applyNumberFormat="1" applyFont="1" applyBorder="1" applyAlignment="1">
      <alignment horizontal="center" vertical="top" wrapText="1"/>
    </xf>
    <xf numFmtId="165" fontId="29" fillId="0" borderId="70" xfId="7" applyNumberFormat="1" applyFont="1" applyBorder="1" applyAlignment="1">
      <alignment horizontal="center" vertical="top" wrapText="1"/>
    </xf>
    <xf numFmtId="2" fontId="29" fillId="0" borderId="30" xfId="7" applyNumberFormat="1" applyFont="1" applyBorder="1" applyAlignment="1">
      <alignment horizontal="center" vertical="top" wrapText="1"/>
    </xf>
    <xf numFmtId="2" fontId="29" fillId="0" borderId="38" xfId="7" applyNumberFormat="1" applyFont="1" applyBorder="1" applyAlignment="1">
      <alignment horizontal="center" vertical="top" wrapText="1"/>
    </xf>
    <xf numFmtId="165" fontId="29" fillId="0" borderId="30" xfId="7" applyNumberFormat="1" applyFont="1" applyBorder="1" applyAlignment="1">
      <alignment horizontal="center" vertical="top" wrapText="1"/>
    </xf>
    <xf numFmtId="0" fontId="47" fillId="0" borderId="0" xfId="7" applyFont="1"/>
    <xf numFmtId="166" fontId="29" fillId="0" borderId="30" xfId="34" applyNumberFormat="1" applyFont="1" applyBorder="1" applyAlignment="1">
      <alignment horizontal="center" vertical="top" wrapText="1"/>
    </xf>
    <xf numFmtId="2" fontId="29" fillId="0" borderId="3" xfId="7" applyNumberFormat="1" applyFont="1" applyBorder="1" applyAlignment="1">
      <alignment horizontal="center" vertical="top" wrapText="1"/>
    </xf>
    <xf numFmtId="2" fontId="29" fillId="0" borderId="47" xfId="7" applyNumberFormat="1" applyFont="1" applyBorder="1" applyAlignment="1">
      <alignment horizontal="center" vertical="top" wrapText="1"/>
    </xf>
    <xf numFmtId="165" fontId="29" fillId="0" borderId="3" xfId="7" applyNumberFormat="1" applyFont="1" applyBorder="1" applyAlignment="1">
      <alignment horizontal="center" vertical="top" wrapText="1"/>
    </xf>
    <xf numFmtId="165" fontId="29" fillId="0" borderId="47" xfId="7" applyNumberFormat="1" applyFont="1" applyBorder="1" applyAlignment="1">
      <alignment horizontal="center" vertical="top" wrapText="1"/>
    </xf>
    <xf numFmtId="165" fontId="29" fillId="0" borderId="38" xfId="7" applyNumberFormat="1" applyFont="1" applyBorder="1" applyAlignment="1">
      <alignment horizontal="center" vertical="top" wrapText="1"/>
    </xf>
    <xf numFmtId="165" fontId="29" fillId="0" borderId="21" xfId="7" applyNumberFormat="1" applyFont="1" applyBorder="1" applyAlignment="1">
      <alignment horizontal="center" vertical="top" wrapText="1"/>
    </xf>
    <xf numFmtId="165" fontId="29" fillId="0" borderId="22" xfId="7" applyNumberFormat="1" applyFont="1" applyBorder="1" applyAlignment="1">
      <alignment horizontal="center" vertical="top" wrapText="1"/>
    </xf>
    <xf numFmtId="2" fontId="26" fillId="4" borderId="28" xfId="7" applyNumberFormat="1" applyFont="1" applyFill="1" applyBorder="1" applyAlignment="1">
      <alignment vertical="top" wrapText="1"/>
    </xf>
    <xf numFmtId="2" fontId="26" fillId="4" borderId="15" xfId="7" applyNumberFormat="1" applyFont="1" applyFill="1" applyBorder="1" applyAlignment="1">
      <alignment vertical="top" wrapText="1"/>
    </xf>
    <xf numFmtId="2" fontId="29" fillId="0" borderId="2" xfId="7" applyNumberFormat="1" applyFont="1" applyBorder="1" applyAlignment="1">
      <alignment vertical="top" wrapText="1"/>
    </xf>
    <xf numFmtId="2" fontId="29" fillId="0" borderId="31" xfId="7" applyNumberFormat="1" applyFont="1" applyBorder="1" applyAlignment="1">
      <alignment vertical="top" wrapText="1"/>
    </xf>
    <xf numFmtId="2" fontId="85" fillId="9" borderId="28" xfId="7" applyNumberFormat="1" applyFont="1" applyFill="1" applyBorder="1" applyAlignment="1">
      <alignment vertical="top" wrapText="1"/>
    </xf>
    <xf numFmtId="2" fontId="85" fillId="9" borderId="15" xfId="7" applyNumberFormat="1" applyFont="1" applyFill="1" applyBorder="1" applyAlignment="1">
      <alignment vertical="top" wrapText="1"/>
    </xf>
    <xf numFmtId="0" fontId="29" fillId="5" borderId="71" xfId="7" applyFont="1" applyFill="1" applyBorder="1" applyAlignment="1">
      <alignment vertical="center" wrapText="1"/>
    </xf>
    <xf numFmtId="165" fontId="11" fillId="0" borderId="0" xfId="7" applyNumberFormat="1"/>
    <xf numFmtId="49" fontId="80" fillId="8" borderId="15" xfId="7" applyNumberFormat="1" applyFont="1" applyFill="1" applyBorder="1" applyAlignment="1">
      <alignment horizontal="center" vertical="top" wrapText="1"/>
    </xf>
    <xf numFmtId="0" fontId="75" fillId="5" borderId="65" xfId="7" applyFont="1" applyFill="1" applyBorder="1" applyAlignment="1">
      <alignment vertical="center" wrapText="1"/>
    </xf>
    <xf numFmtId="0" fontId="78" fillId="0" borderId="65" xfId="7" applyFont="1" applyBorder="1" applyAlignment="1">
      <alignment horizontal="center" vertical="center" wrapText="1"/>
    </xf>
    <xf numFmtId="0" fontId="75" fillId="0" borderId="65" xfId="7" applyFont="1" applyBorder="1" applyAlignment="1">
      <alignment horizontal="center" vertical="center"/>
    </xf>
    <xf numFmtId="0" fontId="75" fillId="0" borderId="66" xfId="7" applyFont="1" applyBorder="1" applyAlignment="1">
      <alignment horizontal="left" vertical="top"/>
    </xf>
    <xf numFmtId="49" fontId="86" fillId="5" borderId="40" xfId="7" applyNumberFormat="1" applyFont="1" applyFill="1" applyBorder="1" applyAlignment="1">
      <alignment horizontal="center" vertical="top" wrapText="1"/>
    </xf>
    <xf numFmtId="0" fontId="78" fillId="5" borderId="71" xfId="7" applyFont="1" applyFill="1" applyBorder="1" applyAlignment="1">
      <alignment horizontal="left" vertical="top" wrapText="1"/>
    </xf>
    <xf numFmtId="0" fontId="78" fillId="5" borderId="62" xfId="7" applyFont="1" applyFill="1" applyBorder="1" applyAlignment="1">
      <alignment horizontal="center" vertical="center" wrapText="1"/>
    </xf>
    <xf numFmtId="0" fontId="78" fillId="5" borderId="17" xfId="7" applyFont="1" applyFill="1" applyBorder="1" applyAlignment="1">
      <alignment horizontal="center" vertical="top"/>
    </xf>
    <xf numFmtId="0" fontId="78" fillId="0" borderId="42" xfId="7" applyFont="1" applyBorder="1" applyAlignment="1">
      <alignment horizontal="center" vertical="top"/>
    </xf>
    <xf numFmtId="0" fontId="87" fillId="5" borderId="22" xfId="7" applyFont="1" applyFill="1" applyBorder="1" applyAlignment="1">
      <alignment horizontal="center" vertical="top" wrapText="1"/>
    </xf>
    <xf numFmtId="0" fontId="78" fillId="19" borderId="69" xfId="7" applyFont="1" applyFill="1" applyBorder="1" applyAlignment="1">
      <alignment horizontal="left" vertical="top"/>
    </xf>
    <xf numFmtId="0" fontId="78" fillId="19" borderId="74" xfId="7" applyFont="1" applyFill="1" applyBorder="1" applyAlignment="1">
      <alignment horizontal="center" vertical="center"/>
    </xf>
    <xf numFmtId="9" fontId="78" fillId="19" borderId="65" xfId="7" applyNumberFormat="1" applyFont="1" applyFill="1" applyBorder="1" applyAlignment="1">
      <alignment horizontal="center" vertical="top"/>
    </xf>
    <xf numFmtId="9" fontId="78" fillId="19" borderId="66" xfId="7" applyNumberFormat="1" applyFont="1" applyFill="1" applyBorder="1" applyAlignment="1">
      <alignment horizontal="center" vertical="top"/>
    </xf>
    <xf numFmtId="165" fontId="12" fillId="5" borderId="2" xfId="0" applyNumberFormat="1" applyFont="1" applyFill="1" applyBorder="1" applyAlignment="1">
      <alignment horizontal="center"/>
    </xf>
    <xf numFmtId="49" fontId="13" fillId="5" borderId="20" xfId="0" applyNumberFormat="1" applyFont="1" applyFill="1" applyBorder="1" applyAlignment="1">
      <alignment horizontal="center" vertical="top" wrapText="1"/>
    </xf>
    <xf numFmtId="0" fontId="25" fillId="0" borderId="0" xfId="0" applyFont="1" applyAlignment="1">
      <alignment horizontal="left" vertical="top"/>
    </xf>
    <xf numFmtId="2" fontId="88" fillId="0" borderId="2" xfId="0" applyNumberFormat="1" applyFont="1" applyBorder="1" applyAlignment="1">
      <alignment horizontal="center" vertical="top" wrapText="1"/>
    </xf>
    <xf numFmtId="0" fontId="75" fillId="0" borderId="59" xfId="0" applyFont="1" applyBorder="1" applyAlignment="1">
      <alignment horizontal="center" vertical="top"/>
    </xf>
    <xf numFmtId="165" fontId="75" fillId="5" borderId="2" xfId="0" applyNumberFormat="1" applyFont="1" applyFill="1" applyBorder="1" applyAlignment="1">
      <alignment horizontal="center" vertical="top"/>
    </xf>
    <xf numFmtId="0" fontId="56" fillId="5" borderId="67" xfId="0" applyFont="1" applyFill="1" applyBorder="1" applyAlignment="1">
      <alignment vertical="center" wrapText="1"/>
    </xf>
    <xf numFmtId="165" fontId="12" fillId="10" borderId="13" xfId="0" applyNumberFormat="1" applyFont="1" applyFill="1" applyBorder="1" applyAlignment="1">
      <alignment horizontal="center" vertical="center" wrapText="1"/>
    </xf>
    <xf numFmtId="49" fontId="12" fillId="10" borderId="56" xfId="0" applyNumberFormat="1" applyFont="1" applyFill="1" applyBorder="1" applyAlignment="1">
      <alignment horizontal="left" vertical="center" wrapText="1"/>
    </xf>
    <xf numFmtId="49" fontId="12" fillId="10" borderId="57" xfId="0" applyNumberFormat="1" applyFont="1" applyFill="1" applyBorder="1" applyAlignment="1">
      <alignment horizontal="left" vertical="center" wrapText="1"/>
    </xf>
    <xf numFmtId="0" fontId="13" fillId="5" borderId="10" xfId="0" applyFont="1" applyFill="1" applyBorder="1" applyAlignment="1">
      <alignment horizontal="center" vertical="top"/>
    </xf>
    <xf numFmtId="165" fontId="13" fillId="5" borderId="4" xfId="0" applyNumberFormat="1" applyFont="1" applyFill="1" applyBorder="1" applyAlignment="1">
      <alignment horizontal="center" vertical="top"/>
    </xf>
    <xf numFmtId="0" fontId="56" fillId="5" borderId="0" xfId="0" applyFont="1" applyFill="1" applyAlignment="1">
      <alignment vertical="top" wrapText="1"/>
    </xf>
    <xf numFmtId="0" fontId="12" fillId="0" borderId="0" xfId="0" applyFont="1" applyAlignment="1">
      <alignment horizontal="justify" vertical="center" wrapText="1"/>
    </xf>
    <xf numFmtId="0" fontId="12" fillId="0" borderId="0" xfId="0" applyFont="1" applyAlignment="1">
      <alignment vertical="center" wrapText="1"/>
    </xf>
    <xf numFmtId="0" fontId="12" fillId="5" borderId="11" xfId="0" applyFont="1" applyFill="1" applyBorder="1"/>
    <xf numFmtId="49" fontId="26" fillId="3" borderId="29" xfId="7" applyNumberFormat="1" applyFont="1" applyFill="1" applyBorder="1" applyAlignment="1">
      <alignment horizontal="center" vertical="top"/>
    </xf>
    <xf numFmtId="49" fontId="26" fillId="3" borderId="9" xfId="7" applyNumberFormat="1" applyFont="1" applyFill="1" applyBorder="1" applyAlignment="1">
      <alignment horizontal="center" vertical="top"/>
    </xf>
    <xf numFmtId="49" fontId="26" fillId="3" borderId="21" xfId="7" applyNumberFormat="1" applyFont="1" applyFill="1" applyBorder="1" applyAlignment="1">
      <alignment horizontal="center" vertical="top"/>
    </xf>
    <xf numFmtId="49" fontId="26" fillId="2" borderId="29" xfId="7" applyNumberFormat="1" applyFont="1" applyFill="1" applyBorder="1" applyAlignment="1">
      <alignment horizontal="center" vertical="top"/>
    </xf>
    <xf numFmtId="49" fontId="26" fillId="2" borderId="9" xfId="7" applyNumberFormat="1" applyFont="1" applyFill="1" applyBorder="1" applyAlignment="1">
      <alignment horizontal="center" vertical="top"/>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49" fontId="26" fillId="2" borderId="36" xfId="7" applyNumberFormat="1" applyFont="1" applyFill="1" applyBorder="1" applyAlignment="1">
      <alignment horizontal="center" vertical="top"/>
    </xf>
    <xf numFmtId="49" fontId="86" fillId="3" borderId="9" xfId="7" applyNumberFormat="1" applyFont="1" applyFill="1" applyBorder="1" applyAlignment="1">
      <alignment horizontal="center" vertical="top"/>
    </xf>
    <xf numFmtId="49" fontId="86" fillId="5" borderId="29" xfId="7" applyNumberFormat="1" applyFont="1" applyFill="1" applyBorder="1" applyAlignment="1">
      <alignment horizontal="center" vertical="top" wrapText="1"/>
    </xf>
    <xf numFmtId="49" fontId="86" fillId="5" borderId="9" xfId="7" applyNumberFormat="1" applyFont="1" applyFill="1" applyBorder="1" applyAlignment="1">
      <alignment horizontal="center" vertical="top" wrapText="1"/>
    </xf>
    <xf numFmtId="0" fontId="69" fillId="0" borderId="0" xfId="0" applyFont="1"/>
    <xf numFmtId="49" fontId="9" fillId="2" borderId="29" xfId="7" applyNumberFormat="1" applyFont="1" applyFill="1" applyBorder="1" applyAlignment="1">
      <alignment horizontal="center" vertical="top"/>
    </xf>
    <xf numFmtId="49" fontId="9" fillId="2" borderId="9" xfId="7" applyNumberFormat="1" applyFont="1" applyFill="1" applyBorder="1" applyAlignment="1">
      <alignment horizontal="center" vertical="top"/>
    </xf>
    <xf numFmtId="0" fontId="29" fillId="5" borderId="33" xfId="7" applyFont="1" applyFill="1" applyBorder="1" applyAlignment="1">
      <alignment horizontal="left" wrapText="1"/>
    </xf>
    <xf numFmtId="49" fontId="26" fillId="2" borderId="23" xfId="7" applyNumberFormat="1" applyFont="1" applyFill="1" applyBorder="1" applyAlignment="1">
      <alignment horizontal="center" vertical="top"/>
    </xf>
    <xf numFmtId="0" fontId="29" fillId="5" borderId="37" xfId="7" applyFont="1" applyFill="1" applyBorder="1" applyAlignment="1">
      <alignment vertical="center" wrapText="1"/>
    </xf>
    <xf numFmtId="0" fontId="26" fillId="8" borderId="11" xfId="7" applyFont="1" applyFill="1" applyBorder="1" applyAlignment="1">
      <alignment vertical="top"/>
    </xf>
    <xf numFmtId="49" fontId="86" fillId="2" borderId="29" xfId="7" applyNumberFormat="1" applyFont="1" applyFill="1" applyBorder="1" applyAlignment="1">
      <alignment horizontal="center" vertical="top"/>
    </xf>
    <xf numFmtId="49" fontId="86" fillId="3" borderId="29" xfId="7" applyNumberFormat="1" applyFont="1" applyFill="1" applyBorder="1" applyAlignment="1">
      <alignment horizontal="center" vertical="top"/>
    </xf>
    <xf numFmtId="49" fontId="86" fillId="2" borderId="9" xfId="7" applyNumberFormat="1" applyFont="1" applyFill="1" applyBorder="1" applyAlignment="1">
      <alignment horizontal="center" vertical="top"/>
    </xf>
    <xf numFmtId="0" fontId="78" fillId="5" borderId="67" xfId="7" applyFont="1" applyFill="1" applyBorder="1" applyAlignment="1">
      <alignment horizontal="left" vertical="top" wrapText="1"/>
    </xf>
    <xf numFmtId="0" fontId="78" fillId="5" borderId="75" xfId="7" applyFont="1" applyFill="1" applyBorder="1" applyAlignment="1">
      <alignment horizontal="center" vertical="center" wrapText="1"/>
    </xf>
    <xf numFmtId="0" fontId="78" fillId="5" borderId="64" xfId="7" applyFont="1" applyFill="1" applyBorder="1" applyAlignment="1">
      <alignment horizontal="center" vertical="top"/>
    </xf>
    <xf numFmtId="0" fontId="78" fillId="0" borderId="63" xfId="7" applyFont="1" applyBorder="1" applyAlignment="1">
      <alignment horizontal="center" vertical="top"/>
    </xf>
    <xf numFmtId="49" fontId="86" fillId="2" borderId="21" xfId="7" applyNumberFormat="1" applyFont="1" applyFill="1" applyBorder="1" applyAlignment="1">
      <alignment horizontal="center" vertical="top"/>
    </xf>
    <xf numFmtId="49" fontId="86" fillId="3" borderId="21" xfId="7" applyNumberFormat="1" applyFont="1" applyFill="1" applyBorder="1" applyAlignment="1">
      <alignment horizontal="center" vertical="top"/>
    </xf>
    <xf numFmtId="49" fontId="86" fillId="5" borderId="21" xfId="7" applyNumberFormat="1" applyFont="1" applyFill="1" applyBorder="1" applyAlignment="1">
      <alignment horizontal="center" vertical="top" wrapText="1"/>
    </xf>
    <xf numFmtId="165" fontId="29" fillId="5" borderId="47" xfId="7" applyNumberFormat="1" applyFont="1" applyFill="1" applyBorder="1" applyAlignment="1">
      <alignment horizontal="center" vertical="top" wrapText="1"/>
    </xf>
    <xf numFmtId="0" fontId="29" fillId="5" borderId="18" xfId="0" applyFont="1" applyFill="1" applyBorder="1" applyAlignment="1">
      <alignment horizontal="left" vertical="top" wrapText="1"/>
    </xf>
    <xf numFmtId="0" fontId="29" fillId="5" borderId="50" xfId="0" applyFont="1" applyFill="1" applyBorder="1" applyAlignment="1">
      <alignment horizontal="left" vertical="top"/>
    </xf>
    <xf numFmtId="0" fontId="29" fillId="0" borderId="50" xfId="7" applyFont="1" applyBorder="1" applyAlignment="1">
      <alignment horizontal="center" vertical="center" wrapText="1"/>
    </xf>
    <xf numFmtId="0" fontId="29" fillId="5" borderId="17" xfId="7" applyFont="1" applyFill="1" applyBorder="1" applyAlignment="1">
      <alignment horizontal="center" vertical="center" wrapText="1"/>
    </xf>
    <xf numFmtId="0" fontId="29" fillId="5" borderId="29" xfId="7" applyFont="1" applyFill="1" applyBorder="1" applyAlignment="1">
      <alignment vertical="top" wrapText="1"/>
    </xf>
    <xf numFmtId="0" fontId="14" fillId="5" borderId="29" xfId="0" applyFont="1" applyFill="1" applyBorder="1" applyAlignment="1">
      <alignment horizontal="left" vertical="top" wrapText="1"/>
    </xf>
    <xf numFmtId="0" fontId="14" fillId="0" borderId="21" xfId="0" applyFont="1" applyBorder="1" applyAlignment="1">
      <alignment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49" fontId="65" fillId="2" borderId="29" xfId="0" applyNumberFormat="1" applyFont="1" applyFill="1" applyBorder="1" applyAlignment="1">
      <alignment horizontal="center" vertical="top"/>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0" fontId="14" fillId="0" borderId="18" xfId="0" applyFont="1" applyBorder="1" applyAlignment="1">
      <alignment vertical="center" wrapText="1"/>
    </xf>
    <xf numFmtId="165" fontId="12" fillId="5" borderId="9" xfId="0" applyNumberFormat="1" applyFont="1" applyFill="1" applyBorder="1" applyAlignment="1">
      <alignment horizontal="center" vertical="top"/>
    </xf>
    <xf numFmtId="165" fontId="12" fillId="5" borderId="5" xfId="0" applyNumberFormat="1" applyFont="1" applyFill="1" applyBorder="1" applyAlignment="1">
      <alignment horizontal="center" vertical="top"/>
    </xf>
    <xf numFmtId="165" fontId="29" fillId="0" borderId="2" xfId="0" applyNumberFormat="1" applyFont="1" applyBorder="1" applyAlignment="1">
      <alignment horizontal="center" vertical="top" wrapText="1"/>
    </xf>
    <xf numFmtId="49" fontId="15" fillId="8" borderId="39" xfId="0" applyNumberFormat="1" applyFont="1" applyFill="1" applyBorder="1" applyAlignment="1">
      <alignment horizontal="center" vertical="top" wrapText="1"/>
    </xf>
    <xf numFmtId="0" fontId="26" fillId="5" borderId="40" xfId="0" applyFont="1" applyFill="1" applyBorder="1" applyAlignment="1">
      <alignment horizontal="left" vertical="top"/>
    </xf>
    <xf numFmtId="0" fontId="29" fillId="5" borderId="40" xfId="0" applyFont="1" applyFill="1" applyBorder="1" applyAlignment="1">
      <alignment horizontal="left" vertical="top"/>
    </xf>
    <xf numFmtId="0" fontId="15" fillId="5" borderId="40" xfId="0" applyFont="1" applyFill="1" applyBorder="1" applyAlignment="1">
      <alignment horizontal="left" vertical="top"/>
    </xf>
    <xf numFmtId="0" fontId="29" fillId="5" borderId="50" xfId="0" applyFont="1" applyFill="1" applyBorder="1" applyAlignment="1">
      <alignment horizontal="center" wrapText="1"/>
    </xf>
    <xf numFmtId="0" fontId="29" fillId="5" borderId="50" xfId="0" applyFont="1" applyFill="1" applyBorder="1"/>
    <xf numFmtId="0" fontId="29" fillId="5" borderId="54" xfId="0" applyFont="1" applyFill="1" applyBorder="1"/>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0" fontId="15" fillId="5" borderId="12" xfId="0" applyFont="1" applyFill="1" applyBorder="1" applyAlignment="1">
      <alignment vertical="top" wrapText="1"/>
    </xf>
    <xf numFmtId="49" fontId="65" fillId="2" borderId="36" xfId="0" applyNumberFormat="1" applyFont="1" applyFill="1" applyBorder="1" applyAlignment="1">
      <alignment horizontal="center" vertical="top"/>
    </xf>
    <xf numFmtId="49" fontId="65" fillId="7" borderId="28" xfId="0" applyNumberFormat="1" applyFont="1" applyFill="1" applyBorder="1" applyAlignment="1">
      <alignment horizontal="center" vertical="top"/>
    </xf>
    <xf numFmtId="0" fontId="66" fillId="5" borderId="22" xfId="0" applyFont="1" applyFill="1" applyBorder="1" applyAlignment="1">
      <alignment horizontal="left" vertical="top"/>
    </xf>
    <xf numFmtId="0" fontId="14" fillId="5" borderId="51" xfId="0" applyFont="1" applyFill="1" applyBorder="1" applyAlignment="1">
      <alignment vertical="center" wrapText="1"/>
    </xf>
    <xf numFmtId="0" fontId="14" fillId="5" borderId="51" xfId="0" applyFont="1" applyFill="1" applyBorder="1" applyAlignment="1">
      <alignment horizontal="center"/>
    </xf>
    <xf numFmtId="0" fontId="14" fillId="5" borderId="14" xfId="0" applyFont="1" applyFill="1" applyBorder="1" applyAlignment="1">
      <alignment horizontal="center"/>
    </xf>
    <xf numFmtId="49" fontId="65" fillId="7" borderId="21" xfId="0" applyNumberFormat="1" applyFont="1" applyFill="1" applyBorder="1" applyAlignment="1">
      <alignment horizontal="center" vertical="top"/>
    </xf>
    <xf numFmtId="0" fontId="14" fillId="5" borderId="5" xfId="0" applyFont="1" applyFill="1" applyBorder="1" applyAlignment="1">
      <alignment horizontal="center"/>
    </xf>
    <xf numFmtId="0" fontId="14" fillId="5" borderId="7" xfId="0" applyFont="1" applyFill="1" applyBorder="1" applyAlignment="1">
      <alignment horizontal="center"/>
    </xf>
    <xf numFmtId="165" fontId="14" fillId="5" borderId="60" xfId="0" applyNumberFormat="1" applyFont="1" applyFill="1" applyBorder="1" applyAlignment="1">
      <alignment horizontal="center" vertical="top"/>
    </xf>
    <xf numFmtId="0" fontId="14" fillId="5" borderId="33" xfId="0" applyFont="1" applyFill="1" applyBorder="1" applyAlignment="1">
      <alignment wrapText="1"/>
    </xf>
    <xf numFmtId="0" fontId="14" fillId="5" borderId="17" xfId="0" applyFont="1" applyFill="1" applyBorder="1" applyAlignment="1">
      <alignment horizontal="center"/>
    </xf>
    <xf numFmtId="0" fontId="14" fillId="5" borderId="42" xfId="0" applyFont="1" applyFill="1" applyBorder="1" applyAlignment="1">
      <alignment horizontal="center"/>
    </xf>
    <xf numFmtId="0" fontId="15" fillId="5" borderId="21" xfId="0" applyFont="1" applyFill="1" applyBorder="1" applyAlignment="1">
      <alignment vertical="top" wrapText="1"/>
    </xf>
    <xf numFmtId="0" fontId="14" fillId="5" borderId="52" xfId="0" applyFont="1" applyFill="1" applyBorder="1" applyAlignment="1">
      <alignment horizontal="left" vertical="top"/>
    </xf>
    <xf numFmtId="9" fontId="14" fillId="5" borderId="1" xfId="0" applyNumberFormat="1" applyFont="1" applyFill="1" applyBorder="1" applyAlignment="1">
      <alignment horizontal="center"/>
    </xf>
    <xf numFmtId="9" fontId="14" fillId="5" borderId="45" xfId="0" applyNumberFormat="1" applyFont="1" applyFill="1" applyBorder="1" applyAlignment="1">
      <alignment horizontal="center"/>
    </xf>
    <xf numFmtId="0" fontId="14" fillId="5" borderId="17" xfId="0" applyFont="1" applyFill="1" applyBorder="1" applyAlignment="1">
      <alignment horizontal="center" vertical="top"/>
    </xf>
    <xf numFmtId="0" fontId="14" fillId="0" borderId="42" xfId="0" applyFont="1" applyBorder="1" applyAlignment="1">
      <alignment horizontal="center" vertical="top"/>
    </xf>
    <xf numFmtId="0" fontId="14" fillId="5" borderId="61" xfId="0" applyFont="1" applyFill="1" applyBorder="1" applyAlignment="1">
      <alignment horizontal="center" vertical="center" wrapText="1"/>
    </xf>
    <xf numFmtId="9" fontId="30" fillId="5" borderId="1" xfId="0" applyNumberFormat="1" applyFont="1" applyFill="1" applyBorder="1" applyAlignment="1">
      <alignment horizontal="center" vertical="top"/>
    </xf>
    <xf numFmtId="9" fontId="30" fillId="0" borderId="45" xfId="0" applyNumberFormat="1" applyFont="1" applyBorder="1" applyAlignment="1">
      <alignment horizontal="center" vertical="top"/>
    </xf>
    <xf numFmtId="0" fontId="14" fillId="5" borderId="7" xfId="0" applyFont="1" applyFill="1" applyBorder="1" applyAlignment="1">
      <alignment horizontal="center" vertical="top"/>
    </xf>
    <xf numFmtId="0" fontId="14" fillId="5" borderId="42" xfId="0" applyFont="1" applyFill="1" applyBorder="1" applyAlignment="1">
      <alignment horizontal="center" vertical="top"/>
    </xf>
    <xf numFmtId="0" fontId="14" fillId="5" borderId="34" xfId="0" applyFont="1" applyFill="1" applyBorder="1" applyAlignment="1">
      <alignment horizontal="center" vertical="top"/>
    </xf>
    <xf numFmtId="49" fontId="22" fillId="2" borderId="28" xfId="0" applyNumberFormat="1" applyFont="1" applyFill="1" applyBorder="1" applyAlignment="1">
      <alignment horizontal="center" vertical="top"/>
    </xf>
    <xf numFmtId="49" fontId="15" fillId="7" borderId="28" xfId="0" applyNumberFormat="1" applyFont="1" applyFill="1" applyBorder="1" applyAlignment="1">
      <alignment horizontal="center" vertical="top"/>
    </xf>
    <xf numFmtId="0" fontId="15" fillId="12" borderId="28" xfId="0" applyFont="1" applyFill="1" applyBorder="1" applyAlignment="1">
      <alignment horizontal="center" vertical="top"/>
    </xf>
    <xf numFmtId="165" fontId="15" fillId="12" borderId="28" xfId="0" applyNumberFormat="1" applyFont="1" applyFill="1" applyBorder="1" applyAlignment="1">
      <alignment horizontal="center" vertical="top"/>
    </xf>
    <xf numFmtId="0" fontId="14" fillId="12" borderId="11" xfId="0" applyFont="1" applyFill="1" applyBorder="1" applyAlignment="1">
      <alignment horizontal="center" vertical="top"/>
    </xf>
    <xf numFmtId="0" fontId="14" fillId="12" borderId="12" xfId="0" applyFont="1" applyFill="1" applyBorder="1" applyAlignment="1">
      <alignment horizontal="center" vertical="top"/>
    </xf>
    <xf numFmtId="0" fontId="15" fillId="7" borderId="15" xfId="0" applyFont="1" applyFill="1" applyBorder="1" applyAlignment="1">
      <alignment horizontal="center" vertical="top"/>
    </xf>
    <xf numFmtId="165" fontId="15" fillId="7" borderId="28" xfId="0" applyNumberFormat="1" applyFont="1" applyFill="1" applyBorder="1" applyAlignment="1">
      <alignment horizontal="center" vertical="top" wrapText="1"/>
    </xf>
    <xf numFmtId="0" fontId="15" fillId="7" borderId="11" xfId="0" applyFont="1" applyFill="1" applyBorder="1" applyAlignment="1">
      <alignment horizontal="left" vertical="top" wrapText="1"/>
    </xf>
    <xf numFmtId="0" fontId="15" fillId="7" borderId="12" xfId="0" applyFont="1" applyFill="1" applyBorder="1" applyAlignment="1">
      <alignment horizontal="left" vertical="top" wrapText="1"/>
    </xf>
    <xf numFmtId="49" fontId="65" fillId="2" borderId="39" xfId="0" applyNumberFormat="1" applyFont="1" applyFill="1" applyBorder="1" applyAlignment="1">
      <alignment horizontal="center" vertical="top"/>
    </xf>
    <xf numFmtId="0" fontId="33" fillId="5" borderId="51" xfId="0" applyFont="1" applyFill="1" applyBorder="1" applyAlignment="1">
      <alignment horizontal="center" vertical="center" wrapText="1"/>
    </xf>
    <xf numFmtId="0" fontId="14" fillId="5" borderId="14" xfId="0" applyFont="1" applyFill="1" applyBorder="1" applyAlignment="1">
      <alignment horizontal="center" vertical="center"/>
    </xf>
    <xf numFmtId="0" fontId="66" fillId="5" borderId="11" xfId="0" applyFont="1" applyFill="1" applyBorder="1" applyAlignment="1">
      <alignment horizontal="left" vertical="top"/>
    </xf>
    <xf numFmtId="0" fontId="14" fillId="5" borderId="65" xfId="0" applyFont="1" applyFill="1" applyBorder="1" applyAlignment="1">
      <alignment vertical="center" wrapText="1"/>
    </xf>
    <xf numFmtId="0" fontId="14" fillId="5" borderId="65" xfId="0" applyFont="1" applyFill="1" applyBorder="1" applyAlignment="1">
      <alignment horizontal="center" vertical="center" wrapText="1"/>
    </xf>
    <xf numFmtId="0" fontId="14" fillId="5" borderId="65" xfId="0" applyFont="1" applyFill="1" applyBorder="1" applyAlignment="1">
      <alignment horizontal="center" vertical="center"/>
    </xf>
    <xf numFmtId="0" fontId="14" fillId="5" borderId="66" xfId="0" applyFont="1" applyFill="1" applyBorder="1" applyAlignment="1">
      <alignment horizontal="center" vertical="center"/>
    </xf>
    <xf numFmtId="49" fontId="22" fillId="7" borderId="29" xfId="0" applyNumberFormat="1" applyFont="1" applyFill="1" applyBorder="1" applyAlignment="1">
      <alignment horizontal="center" vertical="top"/>
    </xf>
    <xf numFmtId="0" fontId="15" fillId="5" borderId="11" xfId="0" applyFont="1" applyFill="1" applyBorder="1" applyAlignment="1">
      <alignment vertical="top"/>
    </xf>
    <xf numFmtId="0" fontId="15" fillId="5" borderId="65" xfId="0" applyFont="1" applyFill="1" applyBorder="1" applyAlignment="1">
      <alignment vertical="top"/>
    </xf>
    <xf numFmtId="0" fontId="14" fillId="0" borderId="74" xfId="0" applyFont="1" applyBorder="1" applyAlignment="1">
      <alignment horizontal="center" vertical="center" wrapText="1"/>
    </xf>
    <xf numFmtId="0" fontId="14" fillId="0" borderId="66" xfId="0" applyFont="1" applyBorder="1" applyAlignment="1">
      <alignment horizontal="center" vertical="center"/>
    </xf>
    <xf numFmtId="0" fontId="29" fillId="0" borderId="76" xfId="0" applyFont="1" applyBorder="1" applyAlignment="1">
      <alignment wrapText="1"/>
    </xf>
    <xf numFmtId="0" fontId="14" fillId="0" borderId="65" xfId="0" applyFont="1" applyBorder="1" applyAlignment="1">
      <alignment horizontal="center" vertical="center" wrapText="1"/>
    </xf>
    <xf numFmtId="0" fontId="25" fillId="0" borderId="65" xfId="0" applyFont="1" applyBorder="1" applyAlignment="1">
      <alignment horizontal="center" vertical="center"/>
    </xf>
    <xf numFmtId="0" fontId="14" fillId="5" borderId="71" xfId="0" applyFont="1" applyFill="1" applyBorder="1" applyAlignment="1">
      <alignment horizontal="left" vertical="top" wrapText="1"/>
    </xf>
    <xf numFmtId="0" fontId="14" fillId="5" borderId="62" xfId="0" applyFont="1" applyFill="1" applyBorder="1" applyAlignment="1">
      <alignment horizontal="center" vertical="center" wrapText="1"/>
    </xf>
    <xf numFmtId="0" fontId="14" fillId="5" borderId="40" xfId="0" applyFont="1" applyFill="1" applyBorder="1" applyAlignment="1">
      <alignment vertical="top" wrapText="1"/>
    </xf>
    <xf numFmtId="9" fontId="14" fillId="5" borderId="45" xfId="0" applyNumberFormat="1" applyFont="1" applyFill="1" applyBorder="1" applyAlignment="1">
      <alignment horizontal="center" vertical="top"/>
    </xf>
    <xf numFmtId="0" fontId="14" fillId="5" borderId="5" xfId="0" applyFont="1" applyFill="1" applyBorder="1" applyAlignment="1">
      <alignment horizontal="left" vertical="top" wrapText="1"/>
    </xf>
    <xf numFmtId="0" fontId="14" fillId="5" borderId="7" xfId="0" applyFont="1" applyFill="1" applyBorder="1" applyAlignment="1">
      <alignment horizontal="left" vertical="top" wrapText="1"/>
    </xf>
    <xf numFmtId="0" fontId="30" fillId="5" borderId="52" xfId="0" applyFont="1" applyFill="1" applyBorder="1" applyAlignment="1">
      <alignment horizontal="left" vertical="top"/>
    </xf>
    <xf numFmtId="0" fontId="30" fillId="5" borderId="53" xfId="0" applyFont="1" applyFill="1" applyBorder="1" applyAlignment="1">
      <alignment horizontal="center" vertical="center"/>
    </xf>
    <xf numFmtId="9" fontId="30" fillId="5" borderId="45" xfId="0" applyNumberFormat="1" applyFont="1" applyFill="1" applyBorder="1" applyAlignment="1">
      <alignment horizontal="center" vertical="top"/>
    </xf>
    <xf numFmtId="165" fontId="14" fillId="5" borderId="6" xfId="0" applyNumberFormat="1" applyFont="1" applyFill="1" applyBorder="1" applyAlignment="1">
      <alignment horizontal="left" vertical="center" wrapText="1"/>
    </xf>
    <xf numFmtId="0" fontId="14" fillId="5" borderId="7" xfId="0" applyFont="1" applyFill="1" applyBorder="1" applyAlignment="1">
      <alignment horizontal="center" vertical="top" wrapText="1"/>
    </xf>
    <xf numFmtId="165" fontId="14" fillId="5" borderId="71" xfId="0" applyNumberFormat="1" applyFont="1" applyFill="1" applyBorder="1" applyAlignment="1">
      <alignment horizontal="left" vertical="center" wrapText="1"/>
    </xf>
    <xf numFmtId="0" fontId="14" fillId="5" borderId="17" xfId="0" applyFont="1" applyFill="1" applyBorder="1" applyAlignment="1">
      <alignment horizontal="center" vertical="top" wrapText="1"/>
    </xf>
    <xf numFmtId="0" fontId="14" fillId="5" borderId="42" xfId="0" applyFont="1" applyFill="1" applyBorder="1" applyAlignment="1">
      <alignment horizontal="center" vertical="top" wrapText="1"/>
    </xf>
    <xf numFmtId="165" fontId="14" fillId="5" borderId="37" xfId="0" applyNumberFormat="1" applyFont="1" applyFill="1" applyBorder="1" applyAlignment="1">
      <alignment horizontal="left" vertical="center" wrapText="1"/>
    </xf>
    <xf numFmtId="165" fontId="14" fillId="5" borderId="61" xfId="0" applyNumberFormat="1" applyFont="1" applyFill="1" applyBorder="1" applyAlignment="1">
      <alignment horizontal="left" vertical="center" wrapText="1"/>
    </xf>
    <xf numFmtId="0" fontId="14" fillId="5" borderId="34" xfId="0" applyFont="1" applyFill="1" applyBorder="1" applyAlignment="1">
      <alignment horizontal="center" vertical="top" wrapText="1"/>
    </xf>
    <xf numFmtId="0" fontId="14" fillId="5" borderId="47" xfId="0" applyFont="1" applyFill="1" applyBorder="1" applyAlignment="1">
      <alignment horizontal="center" vertical="top"/>
    </xf>
    <xf numFmtId="165" fontId="14" fillId="5" borderId="3" xfId="0" applyNumberFormat="1" applyFont="1" applyFill="1" applyBorder="1" applyAlignment="1">
      <alignment horizontal="center" vertical="top"/>
    </xf>
    <xf numFmtId="165" fontId="14" fillId="5" borderId="68" xfId="0" applyNumberFormat="1" applyFont="1" applyFill="1" applyBorder="1" applyAlignment="1">
      <alignment horizontal="center" vertical="top"/>
    </xf>
    <xf numFmtId="165" fontId="14" fillId="5" borderId="67" xfId="0" applyNumberFormat="1" applyFont="1" applyFill="1" applyBorder="1" applyAlignment="1">
      <alignment horizontal="left" vertical="center" wrapText="1"/>
    </xf>
    <xf numFmtId="165" fontId="14" fillId="5" borderId="75" xfId="0" applyNumberFormat="1" applyFont="1" applyFill="1" applyBorder="1" applyAlignment="1">
      <alignment horizontal="left" vertical="center" wrapText="1"/>
    </xf>
    <xf numFmtId="0" fontId="14" fillId="5" borderId="64" xfId="0" applyFont="1" applyFill="1" applyBorder="1" applyAlignment="1">
      <alignment horizontal="center" vertical="top" wrapText="1"/>
    </xf>
    <xf numFmtId="0" fontId="14" fillId="0" borderId="63" xfId="0" applyFont="1" applyBorder="1" applyAlignment="1">
      <alignment horizontal="center" vertical="top" wrapText="1"/>
    </xf>
    <xf numFmtId="0" fontId="14" fillId="5" borderId="53" xfId="0" applyFont="1" applyFill="1" applyBorder="1" applyAlignment="1">
      <alignment horizontal="left" vertical="top"/>
    </xf>
    <xf numFmtId="0" fontId="14" fillId="12" borderId="22" xfId="0" applyFont="1" applyFill="1" applyBorder="1" applyAlignment="1">
      <alignment horizontal="left" vertical="top" wrapText="1"/>
    </xf>
    <xf numFmtId="0" fontId="14" fillId="0" borderId="65" xfId="0" applyFont="1" applyBorder="1" applyAlignment="1">
      <alignment horizontal="left" vertical="top"/>
    </xf>
    <xf numFmtId="0" fontId="14" fillId="0" borderId="66" xfId="0" applyFont="1" applyBorder="1" applyAlignment="1">
      <alignment horizontal="left" vertical="top"/>
    </xf>
    <xf numFmtId="0" fontId="29" fillId="5" borderId="76" xfId="0" applyFont="1" applyFill="1" applyBorder="1" applyAlignment="1">
      <alignment wrapText="1"/>
    </xf>
    <xf numFmtId="0" fontId="25" fillId="5" borderId="65" xfId="0" applyFont="1" applyFill="1" applyBorder="1" applyAlignment="1">
      <alignment horizontal="center" vertical="center"/>
    </xf>
    <xf numFmtId="0" fontId="14" fillId="5" borderId="78" xfId="0" applyFont="1" applyFill="1" applyBorder="1" applyAlignment="1">
      <alignment vertical="center" wrapText="1"/>
    </xf>
    <xf numFmtId="0" fontId="14" fillId="5" borderId="7" xfId="0" applyFont="1" applyFill="1" applyBorder="1" applyAlignment="1">
      <alignment horizontal="center" vertical="center"/>
    </xf>
    <xf numFmtId="0" fontId="14" fillId="5" borderId="79" xfId="0" applyFont="1" applyFill="1" applyBorder="1" applyAlignment="1">
      <alignment vertical="center" wrapText="1"/>
    </xf>
    <xf numFmtId="0" fontId="14" fillId="5" borderId="35" xfId="0" applyFont="1" applyFill="1" applyBorder="1" applyAlignment="1">
      <alignment horizontal="center" vertical="center"/>
    </xf>
    <xf numFmtId="0" fontId="14" fillId="5" borderId="34" xfId="0" applyFont="1" applyFill="1" applyBorder="1" applyAlignment="1">
      <alignment horizontal="center" vertical="center"/>
    </xf>
    <xf numFmtId="0" fontId="14" fillId="5" borderId="80" xfId="0" applyFont="1" applyFill="1" applyBorder="1" applyAlignment="1">
      <alignment vertical="center" wrapText="1"/>
    </xf>
    <xf numFmtId="0" fontId="14" fillId="5" borderId="81" xfId="0" applyFont="1" applyFill="1" applyBorder="1" applyAlignment="1">
      <alignment vertical="center" wrapText="1"/>
    </xf>
    <xf numFmtId="0" fontId="30" fillId="5" borderId="5" xfId="0" applyFont="1" applyFill="1" applyBorder="1" applyAlignment="1">
      <alignment horizontal="center" vertical="top"/>
    </xf>
    <xf numFmtId="0" fontId="30" fillId="5" borderId="7" xfId="0" applyFont="1" applyFill="1" applyBorder="1" applyAlignment="1">
      <alignment horizontal="center" vertical="top"/>
    </xf>
    <xf numFmtId="0" fontId="14" fillId="5" borderId="82" xfId="0" applyFont="1" applyFill="1" applyBorder="1" applyAlignment="1">
      <alignment vertical="center" wrapText="1"/>
    </xf>
    <xf numFmtId="0" fontId="30" fillId="5" borderId="17" xfId="0" applyFont="1" applyFill="1" applyBorder="1" applyAlignment="1">
      <alignment horizontal="center" vertical="top"/>
    </xf>
    <xf numFmtId="0" fontId="30" fillId="5" borderId="42" xfId="0" applyFont="1" applyFill="1" applyBorder="1" applyAlignment="1">
      <alignment horizontal="center" vertical="top"/>
    </xf>
    <xf numFmtId="0" fontId="30" fillId="5" borderId="35" xfId="0" applyFont="1" applyFill="1" applyBorder="1" applyAlignment="1">
      <alignment horizontal="center" vertical="top"/>
    </xf>
    <xf numFmtId="0" fontId="30" fillId="5" borderId="34" xfId="0" applyFont="1" applyFill="1" applyBorder="1" applyAlignment="1">
      <alignment horizontal="center" vertical="top"/>
    </xf>
    <xf numFmtId="0" fontId="30" fillId="5" borderId="52" xfId="0" applyFont="1" applyFill="1" applyBorder="1" applyAlignment="1">
      <alignment horizontal="left" vertical="top" wrapText="1"/>
    </xf>
    <xf numFmtId="0" fontId="30" fillId="12" borderId="22" xfId="0" applyFont="1" applyFill="1" applyBorder="1" applyAlignment="1">
      <alignment horizontal="center" vertical="top"/>
    </xf>
    <xf numFmtId="0" fontId="30" fillId="12" borderId="24" xfId="0" applyFont="1" applyFill="1" applyBorder="1" applyAlignment="1">
      <alignment horizontal="center" vertical="top"/>
    </xf>
    <xf numFmtId="0" fontId="66" fillId="7" borderId="22" xfId="0" applyFont="1" applyFill="1" applyBorder="1" applyAlignment="1">
      <alignment horizontal="left" vertical="top" wrapText="1"/>
    </xf>
    <xf numFmtId="0" fontId="66" fillId="7" borderId="24" xfId="0" applyFont="1" applyFill="1" applyBorder="1" applyAlignment="1">
      <alignment horizontal="left" vertical="top" wrapText="1"/>
    </xf>
    <xf numFmtId="0" fontId="75" fillId="5" borderId="2" xfId="0" applyFont="1" applyFill="1" applyBorder="1" applyAlignment="1">
      <alignment horizontal="center" vertical="top"/>
    </xf>
    <xf numFmtId="2" fontId="28" fillId="0" borderId="0" xfId="0" applyNumberFormat="1" applyFont="1" applyAlignment="1">
      <alignment vertical="top" wrapText="1"/>
    </xf>
    <xf numFmtId="2" fontId="28" fillId="0" borderId="9" xfId="0" applyNumberFormat="1" applyFont="1" applyBorder="1" applyAlignment="1">
      <alignment vertical="top" wrapText="1"/>
    </xf>
    <xf numFmtId="2" fontId="47" fillId="0" borderId="33" xfId="0" applyNumberFormat="1" applyFont="1" applyBorder="1" applyAlignment="1">
      <alignment horizontal="center" vertical="top" wrapText="1"/>
    </xf>
    <xf numFmtId="0" fontId="14" fillId="8" borderId="76" xfId="0" applyFont="1" applyFill="1" applyBorder="1" applyAlignment="1">
      <alignment horizontal="left" vertical="top" wrapText="1"/>
    </xf>
    <xf numFmtId="0" fontId="14" fillId="8" borderId="76" xfId="0" applyFont="1" applyFill="1" applyBorder="1" applyAlignment="1">
      <alignment horizontal="center" vertical="top"/>
    </xf>
    <xf numFmtId="0" fontId="14" fillId="2" borderId="76" xfId="0" applyFont="1" applyFill="1" applyBorder="1" applyAlignment="1">
      <alignment horizontal="center" vertical="top"/>
    </xf>
    <xf numFmtId="0" fontId="14" fillId="2" borderId="66" xfId="0" applyFont="1" applyFill="1" applyBorder="1" applyAlignment="1">
      <alignment horizontal="center" vertical="top"/>
    </xf>
    <xf numFmtId="49" fontId="22" fillId="7" borderId="39" xfId="0" applyNumberFormat="1" applyFont="1" applyFill="1" applyBorder="1" applyAlignment="1">
      <alignment horizontal="center" vertical="top"/>
    </xf>
    <xf numFmtId="0" fontId="15" fillId="7" borderId="40" xfId="0" applyFont="1" applyFill="1" applyBorder="1" applyAlignment="1">
      <alignment horizontal="left" vertical="top"/>
    </xf>
    <xf numFmtId="0" fontId="14" fillId="7" borderId="65" xfId="0" applyFont="1" applyFill="1" applyBorder="1" applyAlignment="1">
      <alignment horizontal="left" vertical="top" wrapText="1"/>
    </xf>
    <xf numFmtId="0" fontId="14" fillId="7" borderId="65" xfId="0" applyFont="1" applyFill="1" applyBorder="1" applyAlignment="1">
      <alignment horizontal="left" vertical="top"/>
    </xf>
    <xf numFmtId="165" fontId="14" fillId="0" borderId="29" xfId="0" applyNumberFormat="1" applyFont="1" applyBorder="1" applyAlignment="1">
      <alignment horizontal="center" vertical="top"/>
    </xf>
    <xf numFmtId="0" fontId="14" fillId="0" borderId="49" xfId="0" applyFont="1" applyBorder="1" applyAlignment="1">
      <alignment horizontal="left" vertical="top" wrapText="1"/>
    </xf>
    <xf numFmtId="0" fontId="14" fillId="0" borderId="49" xfId="0" applyFont="1" applyBorder="1" applyAlignment="1">
      <alignment horizontal="center" vertical="top" wrapText="1"/>
    </xf>
    <xf numFmtId="0" fontId="14" fillId="0" borderId="5" xfId="0" applyFont="1" applyBorder="1" applyAlignment="1">
      <alignment horizontal="center" vertical="top"/>
    </xf>
    <xf numFmtId="0" fontId="14" fillId="0" borderId="61" xfId="0" applyFont="1" applyBorder="1" applyAlignment="1">
      <alignment horizontal="left" vertical="top" wrapText="1"/>
    </xf>
    <xf numFmtId="0" fontId="14" fillId="0" borderId="61" xfId="0" applyFont="1" applyBorder="1" applyAlignment="1">
      <alignment horizontal="center" vertical="top" wrapText="1"/>
    </xf>
    <xf numFmtId="0" fontId="14" fillId="0" borderId="34" xfId="0" applyFont="1" applyBorder="1" applyAlignment="1">
      <alignment horizontal="center" vertical="center"/>
    </xf>
    <xf numFmtId="0" fontId="15" fillId="0" borderId="4" xfId="0" applyFont="1" applyBorder="1" applyAlignment="1">
      <alignment horizontal="center" vertical="top"/>
    </xf>
    <xf numFmtId="165" fontId="15" fillId="0" borderId="4" xfId="0" applyNumberFormat="1" applyFont="1" applyBorder="1" applyAlignment="1">
      <alignment horizontal="center" vertical="top"/>
    </xf>
    <xf numFmtId="0" fontId="14" fillId="0" borderId="62" xfId="0" applyFont="1" applyBorder="1" applyAlignment="1">
      <alignment horizontal="center" vertical="top" wrapText="1"/>
    </xf>
    <xf numFmtId="0" fontId="14" fillId="0" borderId="17" xfId="0" applyFont="1" applyBorder="1" applyAlignment="1">
      <alignment horizontal="center" vertical="top"/>
    </xf>
    <xf numFmtId="0" fontId="14" fillId="0" borderId="35" xfId="0" applyFont="1" applyBorder="1" applyAlignment="1">
      <alignment horizontal="center" vertical="top"/>
    </xf>
    <xf numFmtId="0" fontId="15" fillId="0" borderId="10" xfId="0" applyFont="1" applyBorder="1" applyAlignment="1">
      <alignment horizontal="center" vertical="top"/>
    </xf>
    <xf numFmtId="0" fontId="14" fillId="0" borderId="18" xfId="0" applyFont="1" applyBorder="1" applyAlignment="1">
      <alignment horizontal="left" vertical="top"/>
    </xf>
    <xf numFmtId="9" fontId="14" fillId="0" borderId="51" xfId="0" applyNumberFormat="1" applyFont="1" applyBorder="1" applyAlignment="1">
      <alignment horizontal="center" vertical="top"/>
    </xf>
    <xf numFmtId="9" fontId="14" fillId="0" borderId="14" xfId="0" applyNumberFormat="1" applyFont="1" applyBorder="1" applyAlignment="1">
      <alignment horizontal="center" vertical="top"/>
    </xf>
    <xf numFmtId="0" fontId="15" fillId="7" borderId="15" xfId="0" applyFont="1" applyFill="1" applyBorder="1" applyAlignment="1">
      <alignment horizontal="left" vertical="top" wrapText="1"/>
    </xf>
    <xf numFmtId="0" fontId="14" fillId="13" borderId="76" xfId="0" applyFont="1" applyFill="1" applyBorder="1" applyAlignment="1">
      <alignment vertical="top" wrapText="1"/>
    </xf>
    <xf numFmtId="0" fontId="14" fillId="13" borderId="76" xfId="0" applyFont="1" applyFill="1" applyBorder="1" applyAlignment="1">
      <alignment horizontal="center" vertical="top"/>
    </xf>
    <xf numFmtId="0" fontId="14" fillId="13" borderId="66" xfId="0" applyFont="1" applyFill="1" applyBorder="1" applyAlignment="1">
      <alignment horizontal="center" vertical="top"/>
    </xf>
    <xf numFmtId="0" fontId="15" fillId="7" borderId="12" xfId="0" applyFont="1" applyFill="1" applyBorder="1" applyAlignment="1">
      <alignment vertical="top"/>
    </xf>
    <xf numFmtId="0" fontId="15" fillId="7" borderId="76" xfId="0" applyFont="1" applyFill="1" applyBorder="1" applyAlignment="1">
      <alignment vertical="top"/>
    </xf>
    <xf numFmtId="0" fontId="15" fillId="7" borderId="66" xfId="0" applyFont="1" applyFill="1" applyBorder="1" applyAlignment="1">
      <alignment vertical="top"/>
    </xf>
    <xf numFmtId="0" fontId="14" fillId="0" borderId="11" xfId="0" applyFont="1" applyBorder="1"/>
    <xf numFmtId="2" fontId="22" fillId="4" borderId="15" xfId="0" applyNumberFormat="1" applyFont="1" applyFill="1" applyBorder="1" applyAlignment="1">
      <alignment horizontal="center" vertical="top" wrapText="1"/>
    </xf>
    <xf numFmtId="2" fontId="47" fillId="0" borderId="59" xfId="7" applyNumberFormat="1" applyFont="1" applyBorder="1" applyAlignment="1">
      <alignment horizontal="center" vertical="top" wrapText="1"/>
    </xf>
    <xf numFmtId="2" fontId="47" fillId="0" borderId="58" xfId="7" applyNumberFormat="1" applyFont="1" applyBorder="1" applyAlignment="1">
      <alignment horizontal="center" vertical="top" wrapText="1"/>
    </xf>
    <xf numFmtId="2" fontId="47" fillId="0" borderId="21" xfId="7" applyNumberFormat="1" applyFont="1" applyBorder="1" applyAlignment="1">
      <alignment horizontal="center" vertical="top" wrapText="1"/>
    </xf>
    <xf numFmtId="2" fontId="47" fillId="0" borderId="23" xfId="7" applyNumberFormat="1" applyFont="1" applyBorder="1" applyAlignment="1">
      <alignment horizontal="center" vertical="top" wrapText="1"/>
    </xf>
    <xf numFmtId="0" fontId="14" fillId="0" borderId="61" xfId="0" applyFont="1" applyBorder="1" applyAlignment="1">
      <alignment horizontal="center" vertical="center" wrapText="1"/>
    </xf>
    <xf numFmtId="0" fontId="25" fillId="0" borderId="51" xfId="0" applyFont="1" applyBorder="1" applyAlignment="1">
      <alignment horizontal="center" vertical="top"/>
    </xf>
    <xf numFmtId="0" fontId="25" fillId="0" borderId="14" xfId="0" applyFont="1" applyBorder="1" applyAlignment="1">
      <alignment horizontal="center" vertical="top"/>
    </xf>
    <xf numFmtId="0" fontId="14" fillId="0" borderId="17" xfId="0" applyFont="1" applyBorder="1" applyAlignment="1">
      <alignment horizontal="center" vertical="top" wrapText="1"/>
    </xf>
    <xf numFmtId="0" fontId="14" fillId="0" borderId="83" xfId="0" applyFont="1" applyBorder="1" applyAlignment="1">
      <alignment horizontal="center" vertical="top"/>
    </xf>
    <xf numFmtId="0" fontId="14" fillId="0" borderId="18" xfId="0" applyFont="1" applyBorder="1" applyAlignment="1">
      <alignment horizontal="left" vertical="top" wrapText="1"/>
    </xf>
    <xf numFmtId="0" fontId="14" fillId="0" borderId="51" xfId="0" applyFont="1" applyBorder="1" applyAlignment="1">
      <alignment horizontal="center" vertical="top" wrapText="1"/>
    </xf>
    <xf numFmtId="0" fontId="14" fillId="0" borderId="19" xfId="0" applyFont="1" applyBorder="1" applyAlignment="1">
      <alignment horizontal="center" vertical="top"/>
    </xf>
    <xf numFmtId="0" fontId="14" fillId="0" borderId="14" xfId="0" applyFont="1" applyBorder="1" applyAlignment="1">
      <alignment horizontal="center" vertical="top"/>
    </xf>
    <xf numFmtId="0" fontId="14" fillId="0" borderId="77" xfId="0" applyFont="1" applyBorder="1" applyAlignment="1">
      <alignment horizontal="center" vertical="center"/>
    </xf>
    <xf numFmtId="0" fontId="14" fillId="0" borderId="7" xfId="0" applyFont="1" applyBorder="1" applyAlignment="1">
      <alignment horizontal="center" vertical="center"/>
    </xf>
    <xf numFmtId="0" fontId="14" fillId="0" borderId="19" xfId="0" applyFont="1" applyBorder="1" applyAlignment="1">
      <alignment horizontal="center" vertical="center"/>
    </xf>
    <xf numFmtId="0" fontId="14" fillId="0" borderId="14" xfId="0" applyFont="1" applyBorder="1" applyAlignment="1">
      <alignment horizontal="center" vertical="center"/>
    </xf>
    <xf numFmtId="0" fontId="14" fillId="5" borderId="23" xfId="0" applyFont="1" applyFill="1" applyBorder="1" applyAlignment="1">
      <alignment horizontal="left" vertical="top" wrapText="1"/>
    </xf>
    <xf numFmtId="0" fontId="14" fillId="5" borderId="34" xfId="0" applyFont="1" applyFill="1" applyBorder="1" applyAlignment="1">
      <alignment horizontal="center" vertical="center" wrapText="1"/>
    </xf>
    <xf numFmtId="0" fontId="14" fillId="0" borderId="83" xfId="0" applyFont="1" applyBorder="1" applyAlignment="1">
      <alignment horizontal="center" vertical="center"/>
    </xf>
    <xf numFmtId="0" fontId="14" fillId="0" borderId="72" xfId="0" applyFont="1" applyBorder="1" applyAlignment="1">
      <alignment horizontal="center" vertical="center"/>
    </xf>
    <xf numFmtId="0" fontId="14" fillId="5" borderId="1" xfId="0" applyFont="1" applyFill="1" applyBorder="1" applyAlignment="1">
      <alignment horizontal="center" vertical="center" wrapText="1"/>
    </xf>
    <xf numFmtId="0" fontId="14" fillId="0" borderId="84" xfId="0" applyFont="1" applyBorder="1" applyAlignment="1">
      <alignment horizontal="center" vertical="center"/>
    </xf>
    <xf numFmtId="0" fontId="14" fillId="0" borderId="45" xfId="0" applyFont="1" applyBorder="1" applyAlignment="1">
      <alignment horizontal="center" vertical="center"/>
    </xf>
    <xf numFmtId="0" fontId="29" fillId="5" borderId="54" xfId="0" applyFont="1" applyFill="1" applyBorder="1" applyAlignment="1">
      <alignment horizontal="left" vertical="top"/>
    </xf>
    <xf numFmtId="0" fontId="26" fillId="5" borderId="0" xfId="0" applyFont="1" applyFill="1" applyAlignment="1">
      <alignment horizontal="left" vertical="top"/>
    </xf>
    <xf numFmtId="0" fontId="29" fillId="0" borderId="65" xfId="0" applyFont="1" applyBorder="1" applyAlignment="1">
      <alignment vertical="center" wrapText="1"/>
    </xf>
    <xf numFmtId="0" fontId="29" fillId="0" borderId="13" xfId="0" applyFont="1" applyBorder="1" applyAlignment="1">
      <alignment horizontal="center" vertical="center" wrapText="1"/>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29" fillId="5" borderId="20" xfId="0" applyFont="1" applyFill="1" applyBorder="1" applyAlignment="1">
      <alignment horizontal="center" vertical="center"/>
    </xf>
    <xf numFmtId="0" fontId="29" fillId="5" borderId="1" xfId="0" applyFont="1" applyFill="1" applyBorder="1" applyAlignment="1">
      <alignment horizontal="center" vertical="top"/>
    </xf>
    <xf numFmtId="0" fontId="29" fillId="0" borderId="45" xfId="0" applyFont="1" applyBorder="1" applyAlignment="1">
      <alignment horizontal="center" vertical="top"/>
    </xf>
    <xf numFmtId="0" fontId="29" fillId="0" borderId="56" xfId="0" applyFont="1" applyBorder="1" applyAlignment="1">
      <alignment horizontal="center" vertical="top"/>
    </xf>
    <xf numFmtId="0" fontId="29" fillId="0" borderId="5" xfId="0" applyFont="1" applyBorder="1" applyAlignment="1">
      <alignment horizontal="center" vertical="center" wrapText="1"/>
    </xf>
    <xf numFmtId="0" fontId="26" fillId="7" borderId="15" xfId="0" applyFont="1" applyFill="1" applyBorder="1" applyAlignment="1">
      <alignment horizontal="left" vertical="top" wrapText="1"/>
    </xf>
    <xf numFmtId="0" fontId="12" fillId="8" borderId="11" xfId="0" applyFont="1" applyFill="1" applyBorder="1"/>
    <xf numFmtId="0" fontId="15" fillId="0" borderId="22" xfId="0" applyFont="1" applyBorder="1" applyAlignment="1">
      <alignment horizontal="left" vertical="top"/>
    </xf>
    <xf numFmtId="0" fontId="15" fillId="0" borderId="24" xfId="0" applyFont="1" applyBorder="1" applyAlignment="1">
      <alignment horizontal="left" vertical="top"/>
    </xf>
    <xf numFmtId="0" fontId="14" fillId="5" borderId="0" xfId="0" applyFont="1" applyFill="1" applyAlignment="1">
      <alignment vertical="center" wrapText="1"/>
    </xf>
    <xf numFmtId="0" fontId="15" fillId="7" borderId="0" xfId="0" applyFont="1" applyFill="1"/>
    <xf numFmtId="0" fontId="11" fillId="7" borderId="11" xfId="0" applyFont="1" applyFill="1" applyBorder="1" applyAlignment="1">
      <alignment vertical="top" wrapText="1"/>
    </xf>
    <xf numFmtId="0" fontId="11" fillId="7" borderId="12" xfId="0" applyFont="1" applyFill="1" applyBorder="1" applyAlignment="1">
      <alignment vertical="top" wrapText="1"/>
    </xf>
    <xf numFmtId="49" fontId="66" fillId="7" borderId="28" xfId="0" applyNumberFormat="1" applyFont="1" applyFill="1" applyBorder="1" applyAlignment="1">
      <alignment horizontal="center" vertical="top"/>
    </xf>
    <xf numFmtId="0" fontId="14" fillId="5" borderId="15" xfId="0" applyFont="1" applyFill="1" applyBorder="1" applyAlignment="1">
      <alignment vertical="top"/>
    </xf>
    <xf numFmtId="0" fontId="14" fillId="5" borderId="65" xfId="0" applyFont="1" applyFill="1" applyBorder="1" applyAlignment="1">
      <alignment vertical="top"/>
    </xf>
    <xf numFmtId="0" fontId="14" fillId="5" borderId="65" xfId="0" applyFont="1" applyFill="1" applyBorder="1" applyAlignment="1">
      <alignment horizontal="center" vertical="top" wrapText="1"/>
    </xf>
    <xf numFmtId="0" fontId="14" fillId="5" borderId="66" xfId="0" applyFont="1" applyFill="1" applyBorder="1" applyAlignment="1">
      <alignment horizontal="center" vertical="top" wrapText="1"/>
    </xf>
    <xf numFmtId="165" fontId="14" fillId="0" borderId="59" xfId="0" applyNumberFormat="1" applyFont="1" applyBorder="1" applyAlignment="1">
      <alignment horizontal="center" vertical="center"/>
    </xf>
    <xf numFmtId="165" fontId="14" fillId="10" borderId="59" xfId="0" applyNumberFormat="1" applyFont="1" applyFill="1" applyBorder="1" applyAlignment="1">
      <alignment horizontal="center" vertical="center"/>
    </xf>
    <xf numFmtId="165" fontId="14" fillId="0" borderId="70" xfId="0" applyNumberFormat="1" applyFont="1" applyBorder="1" applyAlignment="1">
      <alignment horizontal="center" vertical="center"/>
    </xf>
    <xf numFmtId="0" fontId="14" fillId="0" borderId="36" xfId="0" applyFont="1" applyBorder="1" applyAlignment="1">
      <alignment horizontal="left" vertical="top" wrapText="1"/>
    </xf>
    <xf numFmtId="0" fontId="14" fillId="0" borderId="42" xfId="0" applyFont="1" applyBorder="1" applyAlignment="1">
      <alignment horizontal="center" vertical="center" wrapText="1"/>
    </xf>
    <xf numFmtId="165" fontId="14" fillId="5" borderId="59" xfId="0" applyNumberFormat="1" applyFont="1" applyFill="1" applyBorder="1" applyAlignment="1">
      <alignment horizontal="center" vertical="center"/>
    </xf>
    <xf numFmtId="165" fontId="14" fillId="5" borderId="70" xfId="0" applyNumberFormat="1" applyFont="1" applyFill="1" applyBorder="1" applyAlignment="1">
      <alignment horizontal="center" vertical="center"/>
    </xf>
    <xf numFmtId="165" fontId="25" fillId="10" borderId="17" xfId="0" applyNumberFormat="1" applyFont="1" applyFill="1" applyBorder="1" applyAlignment="1">
      <alignment horizontal="center" vertical="center" wrapText="1"/>
    </xf>
    <xf numFmtId="165" fontId="75" fillId="0" borderId="59" xfId="0" applyNumberFormat="1" applyFont="1" applyBorder="1" applyAlignment="1">
      <alignment horizontal="center" vertical="center"/>
    </xf>
    <xf numFmtId="165" fontId="14" fillId="0" borderId="30" xfId="0" applyNumberFormat="1" applyFont="1" applyBorder="1" applyAlignment="1">
      <alignment horizontal="center" vertical="center"/>
    </xf>
    <xf numFmtId="165" fontId="14" fillId="10" borderId="30" xfId="0" applyNumberFormat="1" applyFont="1" applyFill="1" applyBorder="1" applyAlignment="1">
      <alignment horizontal="center" vertical="center"/>
    </xf>
    <xf numFmtId="165" fontId="14" fillId="0" borderId="38" xfId="0" applyNumberFormat="1" applyFont="1" applyBorder="1" applyAlignment="1">
      <alignment horizontal="center" vertical="center"/>
    </xf>
    <xf numFmtId="0" fontId="14" fillId="0" borderId="35" xfId="0" applyFont="1" applyBorder="1" applyAlignment="1">
      <alignment horizontal="left" vertical="top" wrapText="1"/>
    </xf>
    <xf numFmtId="0" fontId="14" fillId="0" borderId="34" xfId="0" applyFont="1" applyBorder="1" applyAlignment="1">
      <alignment horizontal="left" vertical="top" wrapText="1"/>
    </xf>
    <xf numFmtId="165" fontId="14" fillId="5" borderId="30" xfId="0" applyNumberFormat="1" applyFont="1" applyFill="1" applyBorder="1" applyAlignment="1">
      <alignment horizontal="center" vertical="center"/>
    </xf>
    <xf numFmtId="165" fontId="14" fillId="5" borderId="38" xfId="0" applyNumberFormat="1" applyFont="1" applyFill="1" applyBorder="1" applyAlignment="1">
      <alignment horizontal="center" vertical="center"/>
    </xf>
    <xf numFmtId="2" fontId="14" fillId="0" borderId="30" xfId="0" applyNumberFormat="1" applyFont="1" applyBorder="1" applyAlignment="1">
      <alignment horizontal="center" vertical="center"/>
    </xf>
    <xf numFmtId="0" fontId="11" fillId="0" borderId="33" xfId="0" applyFont="1" applyBorder="1" applyAlignment="1">
      <alignment vertical="top" wrapText="1"/>
    </xf>
    <xf numFmtId="0" fontId="11" fillId="0" borderId="35" xfId="0" applyFont="1" applyBorder="1" applyAlignment="1">
      <alignment vertical="top" wrapText="1"/>
    </xf>
    <xf numFmtId="0" fontId="14" fillId="0" borderId="34" xfId="0" applyFont="1" applyBorder="1" applyAlignment="1">
      <alignment horizontal="center" vertical="top" wrapText="1"/>
    </xf>
    <xf numFmtId="165" fontId="15" fillId="11" borderId="10" xfId="0" applyNumberFormat="1" applyFont="1" applyFill="1" applyBorder="1" applyAlignment="1">
      <alignment horizontal="center" vertical="top"/>
    </xf>
    <xf numFmtId="0" fontId="14" fillId="0" borderId="32" xfId="0" applyFont="1" applyBorder="1" applyAlignment="1">
      <alignment horizontal="left" vertical="top"/>
    </xf>
    <xf numFmtId="0" fontId="14" fillId="0" borderId="1" xfId="0" applyFont="1" applyBorder="1" applyAlignment="1">
      <alignment horizontal="left" vertical="top"/>
    </xf>
    <xf numFmtId="9" fontId="14" fillId="0" borderId="1" xfId="0" applyNumberFormat="1" applyFont="1" applyBorder="1" applyAlignment="1">
      <alignment horizontal="center" vertical="top"/>
    </xf>
    <xf numFmtId="0" fontId="14" fillId="0" borderId="17" xfId="0" applyFont="1" applyBorder="1" applyAlignment="1">
      <alignment vertical="top"/>
    </xf>
    <xf numFmtId="49" fontId="14" fillId="10" borderId="35" xfId="0" applyNumberFormat="1" applyFont="1" applyFill="1" applyBorder="1" applyAlignment="1">
      <alignment vertical="center" wrapText="1"/>
    </xf>
    <xf numFmtId="49" fontId="14" fillId="10" borderId="34" xfId="0" applyNumberFormat="1" applyFont="1" applyFill="1" applyBorder="1" applyAlignment="1">
      <alignment vertical="center" wrapText="1"/>
    </xf>
    <xf numFmtId="49" fontId="14" fillId="10" borderId="35" xfId="0" applyNumberFormat="1" applyFont="1" applyFill="1" applyBorder="1" applyAlignment="1">
      <alignment horizontal="center" vertical="center" wrapText="1"/>
    </xf>
    <xf numFmtId="0" fontId="14" fillId="0" borderId="52" xfId="0" applyFont="1" applyBorder="1" applyAlignment="1">
      <alignment horizontal="left" vertical="top"/>
    </xf>
    <xf numFmtId="0" fontId="14" fillId="0" borderId="53" xfId="0" applyFont="1" applyBorder="1" applyAlignment="1">
      <alignment horizontal="left" vertical="top"/>
    </xf>
    <xf numFmtId="9" fontId="14" fillId="0" borderId="1" xfId="0" applyNumberFormat="1" applyFont="1" applyBorder="1" applyAlignment="1">
      <alignment horizontal="left" vertical="top"/>
    </xf>
    <xf numFmtId="9" fontId="14" fillId="0" borderId="45" xfId="0" applyNumberFormat="1" applyFont="1" applyBorder="1" applyAlignment="1">
      <alignment horizontal="left" vertical="top"/>
    </xf>
    <xf numFmtId="0" fontId="14" fillId="0" borderId="5" xfId="0" applyFont="1" applyBorder="1" applyAlignment="1">
      <alignment vertical="top"/>
    </xf>
    <xf numFmtId="0" fontId="14" fillId="0" borderId="7" xfId="0" applyFont="1" applyBorder="1" applyAlignment="1">
      <alignment horizontal="center" vertical="center" wrapText="1"/>
    </xf>
    <xf numFmtId="0" fontId="66" fillId="0" borderId="15" xfId="0" applyFont="1" applyBorder="1" applyAlignment="1">
      <alignment vertical="top"/>
    </xf>
    <xf numFmtId="0" fontId="14" fillId="0" borderId="11" xfId="0" applyFont="1" applyBorder="1" applyAlignment="1">
      <alignment wrapText="1"/>
    </xf>
    <xf numFmtId="0" fontId="14" fillId="0" borderId="65" xfId="0" applyFont="1" applyBorder="1" applyAlignment="1">
      <alignment vertical="top"/>
    </xf>
    <xf numFmtId="0" fontId="14" fillId="5" borderId="66" xfId="0" applyFont="1" applyFill="1" applyBorder="1" applyAlignment="1">
      <alignment horizontal="center" vertical="center" wrapText="1"/>
    </xf>
    <xf numFmtId="0" fontId="14" fillId="0" borderId="31" xfId="0" applyFont="1" applyBorder="1" applyAlignment="1">
      <alignment horizontal="left" vertical="top" wrapText="1"/>
    </xf>
    <xf numFmtId="0" fontId="11" fillId="0" borderId="22" xfId="0" applyFont="1" applyBorder="1" applyAlignment="1">
      <alignment horizontal="left" vertical="top" wrapText="1"/>
    </xf>
    <xf numFmtId="0" fontId="11" fillId="0" borderId="1" xfId="0" applyFont="1" applyBorder="1"/>
    <xf numFmtId="165" fontId="14" fillId="0" borderId="60" xfId="0" applyNumberFormat="1" applyFont="1" applyBorder="1" applyAlignment="1">
      <alignment horizontal="center" vertical="center"/>
    </xf>
    <xf numFmtId="0" fontId="15" fillId="11" borderId="10" xfId="0" applyFont="1" applyFill="1" applyBorder="1" applyAlignment="1">
      <alignment horizontal="center" vertical="center"/>
    </xf>
    <xf numFmtId="165" fontId="15" fillId="11" borderId="4" xfId="0" applyNumberFormat="1" applyFont="1" applyFill="1" applyBorder="1" applyAlignment="1">
      <alignment horizontal="center" vertical="center"/>
    </xf>
    <xf numFmtId="165" fontId="14" fillId="10" borderId="2" xfId="0" applyNumberFormat="1" applyFont="1" applyFill="1" applyBorder="1" applyAlignment="1">
      <alignment horizontal="center" vertical="center"/>
    </xf>
    <xf numFmtId="165" fontId="14" fillId="0" borderId="25" xfId="0" applyNumberFormat="1" applyFont="1" applyBorder="1" applyAlignment="1">
      <alignment horizontal="center" vertical="center"/>
    </xf>
    <xf numFmtId="0" fontId="14" fillId="5" borderId="31" xfId="0" applyFont="1" applyFill="1" applyBorder="1" applyAlignment="1">
      <alignment horizontal="left" vertical="top" wrapText="1"/>
    </xf>
    <xf numFmtId="0" fontId="14" fillId="0" borderId="53" xfId="0" applyFont="1" applyBorder="1" applyAlignment="1">
      <alignment horizontal="center" vertical="top"/>
    </xf>
    <xf numFmtId="165" fontId="24" fillId="0" borderId="0" xfId="0" applyNumberFormat="1" applyFont="1" applyAlignment="1">
      <alignment vertical="top"/>
    </xf>
    <xf numFmtId="2" fontId="90" fillId="0" borderId="59" xfId="0" applyNumberFormat="1" applyFont="1" applyBorder="1" applyAlignment="1">
      <alignment horizontal="center" vertical="top" wrapText="1"/>
    </xf>
    <xf numFmtId="0" fontId="25" fillId="0" borderId="36" xfId="0" applyFont="1" applyBorder="1"/>
    <xf numFmtId="0" fontId="25" fillId="0" borderId="0" xfId="0" applyFont="1"/>
    <xf numFmtId="0" fontId="25" fillId="0" borderId="26" xfId="0" applyFont="1" applyBorder="1"/>
    <xf numFmtId="2" fontId="47" fillId="0" borderId="2" xfId="0" applyNumberFormat="1" applyFont="1" applyBorder="1" applyAlignment="1">
      <alignment vertical="top" wrapText="1"/>
    </xf>
    <xf numFmtId="2" fontId="47" fillId="0" borderId="31" xfId="0" applyNumberFormat="1" applyFont="1" applyBorder="1" applyAlignment="1">
      <alignment vertical="top" wrapText="1"/>
    </xf>
    <xf numFmtId="2" fontId="34" fillId="9" borderId="28" xfId="0" applyNumberFormat="1" applyFont="1" applyFill="1" applyBorder="1" applyAlignment="1">
      <alignment vertical="top" wrapText="1"/>
    </xf>
    <xf numFmtId="2" fontId="34" fillId="9" borderId="15" xfId="0" applyNumberFormat="1" applyFont="1" applyFill="1" applyBorder="1" applyAlignment="1">
      <alignment vertical="top" wrapText="1"/>
    </xf>
    <xf numFmtId="0" fontId="14" fillId="0" borderId="2" xfId="0" applyFont="1" applyBorder="1" applyAlignment="1">
      <alignment horizontal="center" vertical="center"/>
    </xf>
    <xf numFmtId="165" fontId="14" fillId="0" borderId="2" xfId="0" applyNumberFormat="1" applyFont="1" applyBorder="1" applyAlignment="1">
      <alignment horizontal="center" vertical="center"/>
    </xf>
    <xf numFmtId="0" fontId="33" fillId="0" borderId="0" xfId="7" applyFont="1" applyAlignment="1">
      <alignment vertical="top"/>
    </xf>
    <xf numFmtId="49" fontId="26" fillId="8" borderId="28" xfId="7" applyNumberFormat="1" applyFont="1" applyFill="1" applyBorder="1" applyAlignment="1">
      <alignment horizontal="center" vertical="top" wrapText="1"/>
    </xf>
    <xf numFmtId="0" fontId="26" fillId="8" borderId="11" xfId="7" applyFont="1" applyFill="1" applyBorder="1"/>
    <xf numFmtId="0" fontId="26" fillId="8" borderId="11" xfId="7" applyFont="1" applyFill="1" applyBorder="1" applyAlignment="1">
      <alignment horizontal="left" vertical="top"/>
    </xf>
    <xf numFmtId="0" fontId="31" fillId="8" borderId="11" xfId="7" applyFont="1" applyFill="1" applyBorder="1"/>
    <xf numFmtId="0" fontId="26" fillId="2" borderId="11" xfId="7" applyFont="1" applyFill="1" applyBorder="1" applyAlignment="1">
      <alignment horizontal="left" vertical="top"/>
    </xf>
    <xf numFmtId="0" fontId="26" fillId="2" borderId="12" xfId="7" applyFont="1" applyFill="1" applyBorder="1" applyAlignment="1">
      <alignment horizontal="left" vertical="top"/>
    </xf>
    <xf numFmtId="49" fontId="42" fillId="2" borderId="29" xfId="7" applyNumberFormat="1" applyFont="1" applyFill="1" applyBorder="1" applyAlignment="1">
      <alignment horizontal="center" vertical="top"/>
    </xf>
    <xf numFmtId="49" fontId="42" fillId="3" borderId="29" xfId="7" applyNumberFormat="1" applyFont="1" applyFill="1" applyBorder="1" applyAlignment="1">
      <alignment horizontal="center" vertical="top"/>
    </xf>
    <xf numFmtId="0" fontId="26" fillId="0" borderId="39" xfId="7" applyFont="1" applyBorder="1" applyAlignment="1">
      <alignment vertical="top"/>
    </xf>
    <xf numFmtId="49" fontId="26" fillId="0" borderId="40" xfId="7" applyNumberFormat="1" applyFont="1" applyBorder="1" applyAlignment="1">
      <alignment vertical="top" wrapText="1"/>
    </xf>
    <xf numFmtId="0" fontId="26" fillId="0" borderId="40" xfId="7" applyFont="1" applyBorder="1" applyAlignment="1">
      <alignment vertical="top" wrapText="1"/>
    </xf>
    <xf numFmtId="0" fontId="29" fillId="5" borderId="31" xfId="7" applyFont="1" applyFill="1" applyBorder="1" applyAlignment="1">
      <alignment horizontal="justify" vertical="center"/>
    </xf>
    <xf numFmtId="0" fontId="29" fillId="5" borderId="5" xfId="7" applyFont="1" applyFill="1" applyBorder="1" applyAlignment="1">
      <alignment horizontal="center" vertical="center"/>
    </xf>
    <xf numFmtId="0" fontId="29" fillId="5" borderId="5" xfId="7" applyFont="1" applyFill="1" applyBorder="1" applyAlignment="1">
      <alignment horizontal="center" vertical="center" wrapText="1"/>
    </xf>
    <xf numFmtId="166" fontId="29" fillId="5" borderId="5" xfId="34" applyNumberFormat="1" applyFont="1" applyFill="1" applyBorder="1" applyAlignment="1">
      <alignment horizontal="center" vertical="center" wrapText="1"/>
    </xf>
    <xf numFmtId="0" fontId="26" fillId="5" borderId="7" xfId="7" applyFont="1" applyFill="1" applyBorder="1" applyAlignment="1">
      <alignment horizontal="center" vertical="center" wrapText="1"/>
    </xf>
    <xf numFmtId="49" fontId="42" fillId="2" borderId="9" xfId="7" applyNumberFormat="1" applyFont="1" applyFill="1" applyBorder="1" applyAlignment="1">
      <alignment horizontal="center" vertical="top"/>
    </xf>
    <xf numFmtId="49" fontId="42" fillId="3" borderId="9" xfId="7" applyNumberFormat="1" applyFont="1" applyFill="1" applyBorder="1" applyAlignment="1">
      <alignment horizontal="center" vertical="top"/>
    </xf>
    <xf numFmtId="0" fontId="26" fillId="0" borderId="36" xfId="7" applyFont="1" applyBorder="1" applyAlignment="1">
      <alignment vertical="top"/>
    </xf>
    <xf numFmtId="49" fontId="26" fillId="0" borderId="0" xfId="7" applyNumberFormat="1" applyFont="1" applyAlignment="1">
      <alignment vertical="top" wrapText="1"/>
    </xf>
    <xf numFmtId="0" fontId="26" fillId="0" borderId="0" xfId="7" applyFont="1" applyAlignment="1">
      <alignment vertical="top" wrapText="1"/>
    </xf>
    <xf numFmtId="0" fontId="29" fillId="5" borderId="58" xfId="7" applyFont="1" applyFill="1" applyBorder="1" applyAlignment="1">
      <alignment horizontal="justify" vertical="center"/>
    </xf>
    <xf numFmtId="0" fontId="29" fillId="5" borderId="42" xfId="7" applyFont="1" applyFill="1" applyBorder="1" applyAlignment="1">
      <alignment horizontal="center" vertical="center" wrapText="1"/>
    </xf>
    <xf numFmtId="49" fontId="42" fillId="8" borderId="9" xfId="7" applyNumberFormat="1" applyFont="1" applyFill="1" applyBorder="1" applyAlignment="1">
      <alignment horizontal="center" vertical="top"/>
    </xf>
    <xf numFmtId="0" fontId="29" fillId="5" borderId="52" xfId="7" applyFont="1" applyFill="1" applyBorder="1" applyAlignment="1">
      <alignment horizontal="justify" vertical="center"/>
    </xf>
    <xf numFmtId="0" fontId="29" fillId="5" borderId="45" xfId="7" applyFont="1" applyFill="1" applyBorder="1" applyAlignment="1">
      <alignment horizontal="center" vertical="center" wrapText="1"/>
    </xf>
    <xf numFmtId="49" fontId="26" fillId="8" borderId="36" xfId="7" applyNumberFormat="1" applyFont="1" applyFill="1" applyBorder="1" applyAlignment="1">
      <alignment horizontal="center" vertical="top"/>
    </xf>
    <xf numFmtId="49" fontId="26" fillId="0" borderId="9" xfId="7" applyNumberFormat="1" applyFont="1" applyBorder="1" applyAlignment="1">
      <alignment horizontal="center" vertical="top"/>
    </xf>
    <xf numFmtId="0" fontId="26" fillId="0" borderId="0" xfId="7" applyFont="1" applyAlignment="1">
      <alignment vertical="top"/>
    </xf>
    <xf numFmtId="0" fontId="29" fillId="5" borderId="55" xfId="7" applyFont="1" applyFill="1" applyBorder="1" applyAlignment="1">
      <alignment horizontal="justify" vertical="center"/>
    </xf>
    <xf numFmtId="0" fontId="14" fillId="5" borderId="50" xfId="7" applyFont="1" applyFill="1" applyBorder="1" applyAlignment="1">
      <alignment horizontal="center" vertical="center" wrapText="1"/>
    </xf>
    <xf numFmtId="0" fontId="29" fillId="5" borderId="50" xfId="7" applyFont="1" applyFill="1" applyBorder="1" applyAlignment="1">
      <alignment horizontal="center" vertical="center" wrapText="1"/>
    </xf>
    <xf numFmtId="0" fontId="29" fillId="5" borderId="54" xfId="7" applyFont="1" applyFill="1" applyBorder="1" applyAlignment="1">
      <alignment horizontal="center" vertical="center" wrapText="1"/>
    </xf>
    <xf numFmtId="0" fontId="29" fillId="0" borderId="2" xfId="7" applyFont="1" applyBorder="1" applyAlignment="1">
      <alignment horizontal="center" vertical="top"/>
    </xf>
    <xf numFmtId="165" fontId="29" fillId="10" borderId="2" xfId="7" applyNumberFormat="1" applyFont="1" applyFill="1" applyBorder="1" applyAlignment="1">
      <alignment horizontal="center" vertical="top"/>
    </xf>
    <xf numFmtId="165" fontId="29" fillId="0" borderId="8" xfId="7" applyNumberFormat="1" applyFont="1" applyBorder="1" applyAlignment="1">
      <alignment horizontal="center" vertical="top"/>
    </xf>
    <xf numFmtId="0" fontId="29" fillId="0" borderId="6" xfId="7" applyFont="1" applyBorder="1" applyAlignment="1">
      <alignment vertical="top" wrapText="1"/>
    </xf>
    <xf numFmtId="165" fontId="14" fillId="10" borderId="5" xfId="7" applyNumberFormat="1" applyFont="1" applyFill="1" applyBorder="1" applyAlignment="1">
      <alignment horizontal="center" vertical="center" wrapText="1"/>
    </xf>
    <xf numFmtId="0" fontId="29" fillId="10" borderId="5" xfId="7" applyFont="1" applyFill="1" applyBorder="1" applyAlignment="1">
      <alignment horizontal="center" vertical="center" wrapText="1"/>
    </xf>
    <xf numFmtId="0" fontId="29" fillId="10" borderId="7" xfId="7" applyFont="1" applyFill="1" applyBorder="1" applyAlignment="1">
      <alignment horizontal="center" vertical="center" wrapText="1"/>
    </xf>
    <xf numFmtId="0" fontId="29" fillId="0" borderId="30" xfId="7" applyFont="1" applyBorder="1" applyAlignment="1">
      <alignment horizontal="center" vertical="top"/>
    </xf>
    <xf numFmtId="165" fontId="29" fillId="0" borderId="59" xfId="7" applyNumberFormat="1" applyFont="1" applyBorder="1" applyAlignment="1">
      <alignment horizontal="center" vertical="top"/>
    </xf>
    <xf numFmtId="165" fontId="29" fillId="10" borderId="59" xfId="7" applyNumberFormat="1" applyFont="1" applyFill="1" applyBorder="1" applyAlignment="1">
      <alignment horizontal="center" vertical="top"/>
    </xf>
    <xf numFmtId="165" fontId="29" fillId="0" borderId="70" xfId="7" applyNumberFormat="1" applyFont="1" applyBorder="1" applyAlignment="1">
      <alignment horizontal="center" vertical="top"/>
    </xf>
    <xf numFmtId="0" fontId="29" fillId="0" borderId="37" xfId="7" applyFont="1" applyBorder="1" applyAlignment="1">
      <alignment horizontal="left" vertical="top" wrapText="1"/>
    </xf>
    <xf numFmtId="165" fontId="14" fillId="10" borderId="35" xfId="7" applyNumberFormat="1" applyFont="1" applyFill="1" applyBorder="1" applyAlignment="1">
      <alignment horizontal="center" vertical="center" wrapText="1"/>
    </xf>
    <xf numFmtId="0" fontId="29" fillId="10" borderId="35" xfId="7" applyFont="1" applyFill="1" applyBorder="1" applyAlignment="1">
      <alignment horizontal="center" vertical="center" wrapText="1"/>
    </xf>
    <xf numFmtId="0" fontId="29" fillId="10" borderId="34" xfId="7" applyFont="1" applyFill="1" applyBorder="1" applyAlignment="1">
      <alignment horizontal="center" vertical="center" wrapText="1"/>
    </xf>
    <xf numFmtId="0" fontId="29" fillId="10" borderId="42" xfId="7" applyFont="1" applyFill="1" applyBorder="1" applyAlignment="1">
      <alignment horizontal="center" vertical="center" wrapText="1"/>
    </xf>
    <xf numFmtId="0" fontId="29" fillId="5" borderId="21" xfId="7" applyFont="1" applyFill="1" applyBorder="1" applyAlignment="1">
      <alignment horizontal="center" vertical="top" wrapText="1"/>
    </xf>
    <xf numFmtId="0" fontId="26" fillId="11" borderId="22" xfId="7" applyFont="1" applyFill="1" applyBorder="1" applyAlignment="1">
      <alignment horizontal="center" vertical="top"/>
    </xf>
    <xf numFmtId="165" fontId="26" fillId="11" borderId="21" xfId="7" applyNumberFormat="1" applyFont="1" applyFill="1" applyBorder="1" applyAlignment="1">
      <alignment horizontal="center" vertical="top"/>
    </xf>
    <xf numFmtId="0" fontId="29" fillId="0" borderId="52" xfId="7" applyFont="1" applyBorder="1" applyAlignment="1">
      <alignment horizontal="left" vertical="top"/>
    </xf>
    <xf numFmtId="0" fontId="14" fillId="0" borderId="53" xfId="7" applyFont="1" applyBorder="1" applyAlignment="1">
      <alignment horizontal="left" vertical="top"/>
    </xf>
    <xf numFmtId="9" fontId="29" fillId="0" borderId="1" xfId="7" applyNumberFormat="1" applyFont="1" applyBorder="1" applyAlignment="1">
      <alignment horizontal="center" vertical="top"/>
    </xf>
    <xf numFmtId="9" fontId="29" fillId="0" borderId="45" xfId="7" applyNumberFormat="1" applyFont="1" applyBorder="1" applyAlignment="1">
      <alignment horizontal="center" vertical="top"/>
    </xf>
    <xf numFmtId="0" fontId="29" fillId="0" borderId="6" xfId="7" applyFont="1" applyBorder="1" applyAlignment="1">
      <alignment wrapText="1"/>
    </xf>
    <xf numFmtId="0" fontId="29" fillId="0" borderId="53" xfId="7" applyFont="1" applyBorder="1" applyAlignment="1">
      <alignment horizontal="left" vertical="top"/>
    </xf>
    <xf numFmtId="9" fontId="29" fillId="0" borderId="1" xfId="7" applyNumberFormat="1" applyFont="1" applyBorder="1" applyAlignment="1">
      <alignment horizontal="left" vertical="top"/>
    </xf>
    <xf numFmtId="9" fontId="29" fillId="0" borderId="45" xfId="7" applyNumberFormat="1" applyFont="1" applyBorder="1" applyAlignment="1">
      <alignment horizontal="left" vertical="top"/>
    </xf>
    <xf numFmtId="0" fontId="29" fillId="0" borderId="55" xfId="7" applyFont="1" applyBorder="1" applyAlignment="1">
      <alignment vertical="center" wrapText="1"/>
    </xf>
    <xf numFmtId="0" fontId="29" fillId="0" borderId="48" xfId="7" applyFont="1" applyBorder="1" applyAlignment="1">
      <alignment horizontal="center" vertical="center" wrapText="1"/>
    </xf>
    <xf numFmtId="0" fontId="29" fillId="0" borderId="54" xfId="7" applyFont="1" applyBorder="1" applyAlignment="1">
      <alignment horizontal="center" vertical="center" wrapText="1"/>
    </xf>
    <xf numFmtId="165" fontId="29" fillId="0" borderId="41" xfId="7" applyNumberFormat="1" applyFont="1" applyBorder="1" applyAlignment="1">
      <alignment horizontal="center" vertical="top"/>
    </xf>
    <xf numFmtId="165" fontId="29" fillId="10" borderId="30" xfId="7" applyNumberFormat="1" applyFont="1" applyFill="1" applyBorder="1" applyAlignment="1">
      <alignment horizontal="center" vertical="top"/>
    </xf>
    <xf numFmtId="165" fontId="29" fillId="0" borderId="38" xfId="7" applyNumberFormat="1" applyFont="1" applyBorder="1" applyAlignment="1">
      <alignment horizontal="center" vertical="top"/>
    </xf>
    <xf numFmtId="0" fontId="29" fillId="0" borderId="37" xfId="7" applyFont="1" applyBorder="1" applyAlignment="1">
      <alignment wrapText="1"/>
    </xf>
    <xf numFmtId="0" fontId="29" fillId="0" borderId="61" xfId="7" applyFont="1" applyBorder="1" applyAlignment="1">
      <alignment horizontal="center" vertical="center"/>
    </xf>
    <xf numFmtId="0" fontId="29" fillId="0" borderId="34" xfId="7" applyFont="1" applyBorder="1" applyAlignment="1">
      <alignment horizontal="center" vertical="center"/>
    </xf>
    <xf numFmtId="0" fontId="29" fillId="0" borderId="37" xfId="7" applyFont="1" applyBorder="1" applyAlignment="1">
      <alignment horizontal="justify" vertical="center"/>
    </xf>
    <xf numFmtId="0" fontId="29" fillId="0" borderId="61" xfId="7" applyFont="1" applyBorder="1" applyAlignment="1">
      <alignment horizontal="center" vertical="center" wrapText="1"/>
    </xf>
    <xf numFmtId="165" fontId="29" fillId="0" borderId="47" xfId="7" applyNumberFormat="1" applyFont="1" applyBorder="1" applyAlignment="1">
      <alignment horizontal="center" vertical="top"/>
    </xf>
    <xf numFmtId="0" fontId="29" fillId="0" borderId="46" xfId="7" applyFont="1" applyBorder="1" applyAlignment="1">
      <alignment horizontal="justify" vertical="center"/>
    </xf>
    <xf numFmtId="165" fontId="29" fillId="10" borderId="75" xfId="7" applyNumberFormat="1" applyFont="1" applyFill="1" applyBorder="1" applyAlignment="1">
      <alignment horizontal="center" vertical="center" wrapText="1"/>
    </xf>
    <xf numFmtId="1" fontId="29" fillId="0" borderId="64" xfId="7" applyNumberFormat="1" applyFont="1" applyBorder="1" applyAlignment="1">
      <alignment horizontal="center" vertical="center"/>
    </xf>
    <xf numFmtId="1" fontId="29" fillId="0" borderId="63" xfId="7" applyNumberFormat="1" applyFont="1" applyBorder="1" applyAlignment="1">
      <alignment horizontal="center" vertical="center"/>
    </xf>
    <xf numFmtId="165" fontId="26" fillId="11" borderId="4" xfId="7" applyNumberFormat="1" applyFont="1" applyFill="1" applyBorder="1" applyAlignment="1">
      <alignment horizontal="center" vertical="top"/>
    </xf>
    <xf numFmtId="0" fontId="29" fillId="0" borderId="53" xfId="7" applyFont="1" applyBorder="1" applyAlignment="1">
      <alignment horizontal="center" vertical="top"/>
    </xf>
    <xf numFmtId="49" fontId="26" fillId="3" borderId="28" xfId="7" applyNumberFormat="1" applyFont="1" applyFill="1" applyBorder="1" applyAlignment="1">
      <alignment horizontal="center" vertical="top"/>
    </xf>
    <xf numFmtId="0" fontId="26" fillId="7" borderId="28" xfId="7" applyFont="1" applyFill="1" applyBorder="1" applyAlignment="1">
      <alignment horizontal="center" vertical="top"/>
    </xf>
    <xf numFmtId="165" fontId="26" fillId="7" borderId="28" xfId="7" applyNumberFormat="1" applyFont="1" applyFill="1" applyBorder="1" applyAlignment="1">
      <alignment horizontal="center" vertical="top"/>
    </xf>
    <xf numFmtId="0" fontId="29" fillId="5" borderId="6" xfId="7" applyFont="1" applyFill="1" applyBorder="1" applyAlignment="1">
      <alignment wrapText="1"/>
    </xf>
    <xf numFmtId="0" fontId="29" fillId="5" borderId="7" xfId="7" applyFont="1" applyFill="1" applyBorder="1" applyAlignment="1">
      <alignment horizontal="center" vertical="center" wrapText="1"/>
    </xf>
    <xf numFmtId="0" fontId="29" fillId="5" borderId="46" xfId="7" applyFont="1" applyFill="1" applyBorder="1" applyAlignment="1">
      <alignment wrapText="1"/>
    </xf>
    <xf numFmtId="49" fontId="33" fillId="5" borderId="29" xfId="7" applyNumberFormat="1" applyFont="1" applyFill="1" applyBorder="1" applyAlignment="1">
      <alignment vertical="top"/>
    </xf>
    <xf numFmtId="0" fontId="29" fillId="5" borderId="42" xfId="7" applyFont="1" applyFill="1" applyBorder="1" applyAlignment="1">
      <alignment horizontal="center" vertical="center"/>
    </xf>
    <xf numFmtId="49" fontId="33" fillId="5" borderId="9" xfId="7" applyNumberFormat="1" applyFont="1" applyFill="1" applyBorder="1" applyAlignment="1">
      <alignment vertical="top"/>
    </xf>
    <xf numFmtId="0" fontId="29" fillId="0" borderId="71" xfId="7" applyFont="1" applyBorder="1" applyAlignment="1">
      <alignment vertical="center" wrapText="1"/>
    </xf>
    <xf numFmtId="165" fontId="14" fillId="10" borderId="62" xfId="7" applyNumberFormat="1" applyFont="1" applyFill="1" applyBorder="1" applyAlignment="1">
      <alignment horizontal="center" vertical="center" wrapText="1"/>
    </xf>
    <xf numFmtId="0" fontId="29" fillId="0" borderId="17" xfId="7" applyFont="1" applyBorder="1" applyAlignment="1">
      <alignment horizontal="center" vertical="center" wrapText="1"/>
    </xf>
    <xf numFmtId="0" fontId="29" fillId="0" borderId="42" xfId="7" applyFont="1" applyBorder="1" applyAlignment="1">
      <alignment horizontal="center" vertical="center" wrapText="1"/>
    </xf>
    <xf numFmtId="49" fontId="29" fillId="5" borderId="9" xfId="7" applyNumberFormat="1" applyFont="1" applyFill="1" applyBorder="1" applyAlignment="1">
      <alignment vertical="top" wrapText="1"/>
    </xf>
    <xf numFmtId="0" fontId="29" fillId="0" borderId="37" xfId="7" applyFont="1" applyBorder="1" applyAlignment="1">
      <alignment vertical="center" wrapText="1"/>
    </xf>
    <xf numFmtId="49" fontId="29" fillId="0" borderId="0" xfId="7" applyNumberFormat="1" applyFont="1" applyAlignment="1">
      <alignment horizontal="center" vertical="center"/>
    </xf>
    <xf numFmtId="49" fontId="29" fillId="0" borderId="72" xfId="7" applyNumberFormat="1" applyFont="1" applyBorder="1" applyAlignment="1">
      <alignment horizontal="center" vertical="center"/>
    </xf>
    <xf numFmtId="49" fontId="29" fillId="0" borderId="34" xfId="7" applyNumberFormat="1" applyFont="1" applyBorder="1" applyAlignment="1">
      <alignment horizontal="center" vertical="center"/>
    </xf>
    <xf numFmtId="165" fontId="29" fillId="10" borderId="61" xfId="7" applyNumberFormat="1" applyFont="1" applyFill="1" applyBorder="1" applyAlignment="1">
      <alignment horizontal="center" vertical="center" wrapText="1"/>
    </xf>
    <xf numFmtId="0" fontId="29" fillId="0" borderId="35" xfId="7" applyFont="1" applyBorder="1" applyAlignment="1">
      <alignment horizontal="center" vertical="center" wrapText="1"/>
    </xf>
    <xf numFmtId="0" fontId="29" fillId="0" borderId="34" xfId="7" applyFont="1" applyBorder="1" applyAlignment="1">
      <alignment horizontal="center" vertical="center" wrapText="1"/>
    </xf>
    <xf numFmtId="49" fontId="29" fillId="5" borderId="21" xfId="7" applyNumberFormat="1" applyFont="1" applyFill="1" applyBorder="1" applyAlignment="1">
      <alignment vertical="top"/>
    </xf>
    <xf numFmtId="0" fontId="29" fillId="0" borderId="52" xfId="7" applyFont="1" applyBorder="1" applyAlignment="1">
      <alignment vertical="center" wrapText="1"/>
    </xf>
    <xf numFmtId="165" fontId="29" fillId="10" borderId="53" xfId="7" applyNumberFormat="1" applyFont="1" applyFill="1" applyBorder="1" applyAlignment="1">
      <alignment horizontal="center" vertical="center" wrapText="1"/>
    </xf>
    <xf numFmtId="0" fontId="29" fillId="0" borderId="1" xfId="7" applyFont="1" applyBorder="1" applyAlignment="1">
      <alignment horizontal="center" vertical="center"/>
    </xf>
    <xf numFmtId="0" fontId="29" fillId="0" borderId="45" xfId="7" applyFont="1" applyBorder="1" applyAlignment="1">
      <alignment horizontal="center" vertical="center" wrapText="1"/>
    </xf>
    <xf numFmtId="165" fontId="29" fillId="0" borderId="9" xfId="7" applyNumberFormat="1" applyFont="1" applyBorder="1" applyAlignment="1">
      <alignment horizontal="center" vertical="top"/>
    </xf>
    <xf numFmtId="165" fontId="29" fillId="10" borderId="9" xfId="7" applyNumberFormat="1" applyFont="1" applyFill="1" applyBorder="1" applyAlignment="1">
      <alignment horizontal="center" vertical="top"/>
    </xf>
    <xf numFmtId="165" fontId="29" fillId="0" borderId="29" xfId="7" applyNumberFormat="1" applyFont="1" applyBorder="1" applyAlignment="1">
      <alignment horizontal="center" vertical="top"/>
    </xf>
    <xf numFmtId="0" fontId="29" fillId="5" borderId="6" xfId="7" applyFont="1" applyFill="1" applyBorder="1" applyAlignment="1">
      <alignment horizontal="justify" vertical="center"/>
    </xf>
    <xf numFmtId="0" fontId="29" fillId="0" borderId="59" xfId="7" applyFont="1" applyBorder="1" applyAlignment="1">
      <alignment horizontal="center" vertical="top"/>
    </xf>
    <xf numFmtId="0" fontId="29" fillId="5" borderId="71" xfId="7" applyFont="1" applyFill="1" applyBorder="1" applyAlignment="1">
      <alignment horizontal="justify" vertical="center"/>
    </xf>
    <xf numFmtId="165" fontId="25" fillId="5" borderId="62" xfId="7" applyNumberFormat="1" applyFont="1" applyFill="1" applyBorder="1" applyAlignment="1">
      <alignment horizontal="left" vertical="center" wrapText="1"/>
    </xf>
    <xf numFmtId="0" fontId="29" fillId="5" borderId="37" xfId="7" applyFont="1" applyFill="1" applyBorder="1" applyAlignment="1">
      <alignment horizontal="justify" vertical="center"/>
    </xf>
    <xf numFmtId="0" fontId="29" fillId="5" borderId="35" xfId="7" applyFont="1" applyFill="1" applyBorder="1" applyAlignment="1">
      <alignment horizontal="center" vertical="center"/>
    </xf>
    <xf numFmtId="165" fontId="33" fillId="5" borderId="62" xfId="7" applyNumberFormat="1" applyFont="1" applyFill="1" applyBorder="1" applyAlignment="1">
      <alignment horizontal="left" vertical="center" wrapText="1"/>
    </xf>
    <xf numFmtId="49" fontId="29" fillId="5" borderId="35" xfId="7" applyNumberFormat="1" applyFont="1" applyFill="1" applyBorder="1" applyAlignment="1">
      <alignment horizontal="center" vertical="center"/>
    </xf>
    <xf numFmtId="49" fontId="29" fillId="5" borderId="34" xfId="7" applyNumberFormat="1" applyFont="1" applyFill="1" applyBorder="1" applyAlignment="1">
      <alignment horizontal="center" vertical="center"/>
    </xf>
    <xf numFmtId="49" fontId="29" fillId="5" borderId="17" xfId="7" applyNumberFormat="1" applyFont="1" applyFill="1" applyBorder="1" applyAlignment="1">
      <alignment horizontal="center" vertical="center" wrapText="1"/>
    </xf>
    <xf numFmtId="49" fontId="29" fillId="5" borderId="42" xfId="7" applyNumberFormat="1" applyFont="1" applyFill="1" applyBorder="1" applyAlignment="1">
      <alignment horizontal="center" vertical="center" wrapText="1"/>
    </xf>
    <xf numFmtId="0" fontId="29" fillId="0" borderId="73" xfId="7" applyFont="1" applyBorder="1" applyAlignment="1">
      <alignment horizontal="center" vertical="top"/>
    </xf>
    <xf numFmtId="165" fontId="29" fillId="0" borderId="3" xfId="7" applyNumberFormat="1" applyFont="1" applyBorder="1" applyAlignment="1">
      <alignment horizontal="center" vertical="top"/>
    </xf>
    <xf numFmtId="165" fontId="29" fillId="10" borderId="3" xfId="7" applyNumberFormat="1" applyFont="1" applyFill="1" applyBorder="1" applyAlignment="1">
      <alignment horizontal="center" vertical="top"/>
    </xf>
    <xf numFmtId="0" fontId="29" fillId="5" borderId="67" xfId="7" applyFont="1" applyFill="1" applyBorder="1" applyAlignment="1">
      <alignment vertical="center" wrapText="1"/>
    </xf>
    <xf numFmtId="165" fontId="29" fillId="5" borderId="75" xfId="7" applyNumberFormat="1" applyFont="1" applyFill="1" applyBorder="1" applyAlignment="1">
      <alignment horizontal="center" vertical="center" wrapText="1"/>
    </xf>
    <xf numFmtId="0" fontId="26" fillId="11" borderId="32" xfId="7" applyFont="1" applyFill="1" applyBorder="1" applyAlignment="1">
      <alignment horizontal="center" vertical="top"/>
    </xf>
    <xf numFmtId="0" fontId="29" fillId="5" borderId="52" xfId="7" applyFont="1" applyFill="1" applyBorder="1" applyAlignment="1">
      <alignment horizontal="left" vertical="top" wrapText="1"/>
    </xf>
    <xf numFmtId="0" fontId="29" fillId="5" borderId="53" xfId="7" applyFont="1" applyFill="1" applyBorder="1" applyAlignment="1">
      <alignment horizontal="center" vertical="center" wrapText="1"/>
    </xf>
    <xf numFmtId="0" fontId="29" fillId="5" borderId="1" xfId="7" applyFont="1" applyFill="1" applyBorder="1" applyAlignment="1">
      <alignment horizontal="center" vertical="center"/>
    </xf>
    <xf numFmtId="0" fontId="29" fillId="5" borderId="45" xfId="7" applyFont="1" applyFill="1" applyBorder="1" applyAlignment="1">
      <alignment horizontal="center" vertical="center"/>
    </xf>
    <xf numFmtId="165" fontId="29" fillId="10" borderId="5" xfId="7" applyNumberFormat="1" applyFont="1" applyFill="1" applyBorder="1" applyAlignment="1">
      <alignment horizontal="center" vertical="center" wrapText="1"/>
    </xf>
    <xf numFmtId="165" fontId="29" fillId="10" borderId="35" xfId="7" applyNumberFormat="1" applyFont="1" applyFill="1" applyBorder="1" applyAlignment="1">
      <alignment horizontal="center" vertical="center" wrapText="1"/>
    </xf>
    <xf numFmtId="49" fontId="26" fillId="3" borderId="15" xfId="7" applyNumberFormat="1" applyFont="1" applyFill="1" applyBorder="1" applyAlignment="1">
      <alignment horizontal="center" vertical="top"/>
    </xf>
    <xf numFmtId="0" fontId="29" fillId="0" borderId="31" xfId="7" applyFont="1" applyBorder="1" applyAlignment="1">
      <alignment horizontal="center" vertical="top"/>
    </xf>
    <xf numFmtId="165" fontId="29" fillId="0" borderId="6" xfId="7" applyNumberFormat="1" applyFont="1" applyBorder="1" applyAlignment="1">
      <alignment horizontal="center" vertical="top"/>
    </xf>
    <xf numFmtId="165" fontId="29" fillId="0" borderId="5" xfId="7" applyNumberFormat="1" applyFont="1" applyBorder="1" applyAlignment="1">
      <alignment horizontal="center" vertical="top"/>
    </xf>
    <xf numFmtId="165" fontId="29" fillId="0" borderId="77" xfId="7" applyNumberFormat="1" applyFont="1" applyBorder="1" applyAlignment="1">
      <alignment horizontal="center" vertical="top"/>
    </xf>
    <xf numFmtId="165" fontId="29" fillId="0" borderId="5" xfId="7" applyNumberFormat="1" applyFont="1" applyBorder="1" applyAlignment="1">
      <alignment horizontal="center" vertical="center"/>
    </xf>
    <xf numFmtId="0" fontId="29" fillId="0" borderId="5" xfId="7" applyFont="1" applyBorder="1" applyAlignment="1">
      <alignment horizontal="center" vertical="center"/>
    </xf>
    <xf numFmtId="0" fontId="29" fillId="0" borderId="7" xfId="7" applyFont="1" applyBorder="1" applyAlignment="1">
      <alignment horizontal="center" vertical="center"/>
    </xf>
    <xf numFmtId="0" fontId="29" fillId="0" borderId="36" xfId="7" applyFont="1" applyBorder="1" applyAlignment="1">
      <alignment horizontal="center" vertical="top"/>
    </xf>
    <xf numFmtId="165" fontId="26" fillId="0" borderId="52" xfId="7" applyNumberFormat="1" applyFont="1" applyBorder="1" applyAlignment="1">
      <alignment horizontal="center" vertical="top"/>
    </xf>
    <xf numFmtId="165" fontId="26" fillId="0" borderId="1" xfId="7" applyNumberFormat="1" applyFont="1" applyBorder="1" applyAlignment="1">
      <alignment horizontal="center" vertical="top"/>
    </xf>
    <xf numFmtId="165" fontId="26" fillId="0" borderId="84" xfId="7" applyNumberFormat="1" applyFont="1" applyBorder="1" applyAlignment="1">
      <alignment horizontal="center" vertical="top"/>
    </xf>
    <xf numFmtId="0" fontId="29" fillId="0" borderId="37" xfId="7" applyFont="1" applyBorder="1" applyAlignment="1">
      <alignment horizontal="center" vertical="top"/>
    </xf>
    <xf numFmtId="0" fontId="29" fillId="0" borderId="35" xfId="7" applyFont="1" applyBorder="1" applyAlignment="1">
      <alignment horizontal="center" vertical="top"/>
    </xf>
    <xf numFmtId="0" fontId="26" fillId="11" borderId="4" xfId="7" applyFont="1" applyFill="1" applyBorder="1" applyAlignment="1">
      <alignment horizontal="center" vertical="top"/>
    </xf>
    <xf numFmtId="0" fontId="29" fillId="0" borderId="52" xfId="7" applyFont="1" applyBorder="1" applyAlignment="1">
      <alignment horizontal="center" vertical="top"/>
    </xf>
    <xf numFmtId="0" fontId="29" fillId="0" borderId="1" xfId="7" applyFont="1" applyBorder="1" applyAlignment="1">
      <alignment horizontal="center" vertical="top"/>
    </xf>
    <xf numFmtId="0" fontId="29" fillId="0" borderId="45" xfId="7" applyFont="1" applyBorder="1" applyAlignment="1">
      <alignment horizontal="center" vertical="top"/>
    </xf>
    <xf numFmtId="49" fontId="26" fillId="2" borderId="55" xfId="7" applyNumberFormat="1" applyFont="1" applyFill="1" applyBorder="1" applyAlignment="1">
      <alignment horizontal="center" vertical="top" wrapText="1"/>
    </xf>
    <xf numFmtId="165" fontId="26" fillId="8" borderId="21" xfId="7" applyNumberFormat="1" applyFont="1" applyFill="1" applyBorder="1" applyAlignment="1">
      <alignment horizontal="center" vertical="top"/>
    </xf>
    <xf numFmtId="49" fontId="26" fillId="8" borderId="22" xfId="7" applyNumberFormat="1" applyFont="1" applyFill="1" applyBorder="1" applyAlignment="1">
      <alignment vertical="top"/>
    </xf>
    <xf numFmtId="49" fontId="26" fillId="8" borderId="24" xfId="7" applyNumberFormat="1" applyFont="1" applyFill="1" applyBorder="1" applyAlignment="1">
      <alignment vertical="top"/>
    </xf>
    <xf numFmtId="165" fontId="26" fillId="6" borderId="28" xfId="7" applyNumberFormat="1" applyFont="1" applyFill="1" applyBorder="1" applyAlignment="1">
      <alignment horizontal="center" vertical="top"/>
    </xf>
    <xf numFmtId="2" fontId="26" fillId="6" borderId="28" xfId="7" applyNumberFormat="1" applyFont="1" applyFill="1" applyBorder="1" applyAlignment="1">
      <alignment horizontal="center" vertical="top"/>
    </xf>
    <xf numFmtId="0" fontId="29" fillId="0" borderId="0" xfId="7" applyFont="1" applyAlignment="1">
      <alignment horizontal="center" vertical="top"/>
    </xf>
    <xf numFmtId="49" fontId="13" fillId="0" borderId="0" xfId="7" applyNumberFormat="1" applyFont="1" applyAlignment="1">
      <alignment vertical="top" wrapText="1"/>
    </xf>
    <xf numFmtId="0" fontId="24" fillId="0" borderId="0" xfId="7" applyFont="1" applyAlignment="1">
      <alignment vertical="top"/>
    </xf>
    <xf numFmtId="0" fontId="15" fillId="0" borderId="15" xfId="7" applyFont="1" applyBorder="1" applyAlignment="1">
      <alignment vertical="center" wrapText="1"/>
    </xf>
    <xf numFmtId="0" fontId="15" fillId="0" borderId="11" xfId="7" applyFont="1" applyBorder="1" applyAlignment="1">
      <alignment vertical="center" wrapText="1"/>
    </xf>
    <xf numFmtId="0" fontId="14" fillId="0" borderId="11" xfId="7" applyFont="1" applyBorder="1"/>
    <xf numFmtId="0" fontId="62" fillId="0" borderId="28" xfId="7" applyFont="1" applyBorder="1" applyAlignment="1">
      <alignment horizontal="center" wrapText="1"/>
    </xf>
    <xf numFmtId="0" fontId="62" fillId="0" borderId="15" xfId="7" applyFont="1" applyBorder="1" applyAlignment="1">
      <alignment horizontal="center" wrapText="1"/>
    </xf>
    <xf numFmtId="2" fontId="22" fillId="4" borderId="28" xfId="7" applyNumberFormat="1" applyFont="1" applyFill="1" applyBorder="1" applyAlignment="1">
      <alignment horizontal="center" wrapText="1"/>
    </xf>
    <xf numFmtId="165" fontId="24" fillId="0" borderId="0" xfId="7" applyNumberFormat="1" applyFont="1" applyAlignment="1">
      <alignment vertical="top"/>
    </xf>
    <xf numFmtId="2" fontId="25" fillId="0" borderId="2" xfId="7" applyNumberFormat="1" applyFont="1" applyBorder="1" applyAlignment="1">
      <alignment horizontal="center" wrapText="1"/>
    </xf>
    <xf numFmtId="2" fontId="25" fillId="0" borderId="8" xfId="7" applyNumberFormat="1" applyFont="1" applyBorder="1" applyAlignment="1">
      <alignment horizontal="center" wrapText="1"/>
    </xf>
    <xf numFmtId="2" fontId="25" fillId="0" borderId="59" xfId="7" applyNumberFormat="1" applyFont="1" applyBorder="1" applyAlignment="1">
      <alignment horizontal="center" wrapText="1"/>
    </xf>
    <xf numFmtId="2" fontId="25" fillId="0" borderId="70" xfId="7" applyNumberFormat="1" applyFont="1" applyBorder="1" applyAlignment="1">
      <alignment horizontal="center" wrapText="1"/>
    </xf>
    <xf numFmtId="2" fontId="25" fillId="0" borderId="30" xfId="7" applyNumberFormat="1" applyFont="1" applyBorder="1" applyAlignment="1">
      <alignment horizontal="center" wrapText="1"/>
    </xf>
    <xf numFmtId="2" fontId="25" fillId="0" borderId="38" xfId="7" applyNumberFormat="1" applyFont="1" applyBorder="1" applyAlignment="1">
      <alignment horizontal="center" wrapText="1"/>
    </xf>
    <xf numFmtId="0" fontId="25" fillId="0" borderId="30" xfId="33" applyFont="1" applyBorder="1" applyAlignment="1">
      <alignment horizontal="center" wrapText="1"/>
    </xf>
    <xf numFmtId="0" fontId="25" fillId="0" borderId="38" xfId="33" applyFont="1" applyBorder="1" applyAlignment="1">
      <alignment horizontal="center" wrapText="1"/>
    </xf>
    <xf numFmtId="0" fontId="25" fillId="0" borderId="36" xfId="7" applyFont="1" applyBorder="1"/>
    <xf numFmtId="0" fontId="25" fillId="0" borderId="0" xfId="7" applyFont="1"/>
    <xf numFmtId="0" fontId="25" fillId="0" borderId="26" xfId="7" applyFont="1" applyBorder="1"/>
    <xf numFmtId="0" fontId="65" fillId="0" borderId="0" xfId="7" applyFont="1" applyAlignment="1">
      <alignment horizontal="right" vertical="top" wrapText="1"/>
    </xf>
    <xf numFmtId="2" fontId="25" fillId="0" borderId="3" xfId="7" applyNumberFormat="1" applyFont="1" applyBorder="1" applyAlignment="1">
      <alignment horizontal="center" wrapText="1"/>
    </xf>
    <xf numFmtId="2" fontId="25" fillId="0" borderId="47" xfId="7" applyNumberFormat="1" applyFont="1" applyBorder="1" applyAlignment="1">
      <alignment horizontal="center" wrapText="1"/>
    </xf>
    <xf numFmtId="0" fontId="30" fillId="0" borderId="0" xfId="7" applyFont="1"/>
    <xf numFmtId="2" fontId="25" fillId="0" borderId="21" xfId="7" applyNumberFormat="1" applyFont="1" applyBorder="1" applyAlignment="1">
      <alignment horizontal="center" wrapText="1"/>
    </xf>
    <xf numFmtId="2" fontId="25" fillId="0" borderId="22" xfId="7" applyNumberFormat="1" applyFont="1" applyBorder="1" applyAlignment="1">
      <alignment horizontal="center" wrapText="1"/>
    </xf>
    <xf numFmtId="2" fontId="22" fillId="4" borderId="28" xfId="7" applyNumberFormat="1" applyFont="1" applyFill="1" applyBorder="1" applyAlignment="1">
      <alignment vertical="top" wrapText="1"/>
    </xf>
    <xf numFmtId="2" fontId="22" fillId="4" borderId="15" xfId="7" applyNumberFormat="1" applyFont="1" applyFill="1" applyBorder="1" applyAlignment="1">
      <alignment vertical="top" wrapText="1"/>
    </xf>
    <xf numFmtId="2" fontId="25" fillId="0" borderId="2" xfId="7" applyNumberFormat="1" applyFont="1" applyBorder="1" applyAlignment="1">
      <alignment vertical="top" wrapText="1"/>
    </xf>
    <xf numFmtId="2" fontId="25" fillId="0" borderId="31" xfId="7" applyNumberFormat="1" applyFont="1" applyBorder="1" applyAlignment="1">
      <alignment vertical="top" wrapText="1"/>
    </xf>
    <xf numFmtId="0" fontId="78" fillId="0" borderId="2" xfId="7" applyFont="1" applyBorder="1" applyAlignment="1">
      <alignment horizontal="center" vertical="top"/>
    </xf>
    <xf numFmtId="165" fontId="78" fillId="0" borderId="2" xfId="7" applyNumberFormat="1" applyFont="1" applyBorder="1" applyAlignment="1">
      <alignment horizontal="center" vertical="top"/>
    </xf>
    <xf numFmtId="165" fontId="78" fillId="0" borderId="25" xfId="7" applyNumberFormat="1" applyFont="1" applyBorder="1" applyAlignment="1">
      <alignment horizontal="center" vertical="top"/>
    </xf>
    <xf numFmtId="0" fontId="75" fillId="5" borderId="6" xfId="0" applyFont="1" applyFill="1" applyBorder="1" applyAlignment="1">
      <alignment horizontal="left" vertical="top" wrapText="1"/>
    </xf>
    <xf numFmtId="165" fontId="14" fillId="5" borderId="5" xfId="0" applyNumberFormat="1" applyFont="1" applyFill="1" applyBorder="1" applyAlignment="1">
      <alignment horizontal="center" vertical="top"/>
    </xf>
    <xf numFmtId="2" fontId="77" fillId="0" borderId="2" xfId="0" applyNumberFormat="1" applyFont="1" applyBorder="1" applyAlignment="1">
      <alignment horizontal="center" vertical="top" wrapText="1"/>
    </xf>
    <xf numFmtId="0" fontId="33" fillId="5" borderId="65" xfId="0" applyFont="1" applyFill="1" applyBorder="1" applyAlignment="1">
      <alignment horizontal="center" vertical="center" wrapText="1"/>
    </xf>
    <xf numFmtId="0" fontId="14" fillId="7" borderId="65" xfId="0" applyFont="1" applyFill="1" applyBorder="1" applyAlignment="1">
      <alignment horizontal="center" vertical="top"/>
    </xf>
    <xf numFmtId="0" fontId="78" fillId="0" borderId="30" xfId="0" applyFont="1" applyBorder="1" applyAlignment="1">
      <alignment horizontal="center" vertical="top"/>
    </xf>
    <xf numFmtId="165" fontId="78" fillId="0" borderId="59" xfId="0" applyNumberFormat="1" applyFont="1" applyBorder="1" applyAlignment="1">
      <alignment horizontal="center" vertical="top"/>
    </xf>
    <xf numFmtId="2" fontId="78" fillId="0" borderId="3" xfId="0" applyNumberFormat="1" applyFont="1" applyBorder="1" applyAlignment="1">
      <alignment horizontal="center" vertical="top" wrapText="1"/>
    </xf>
    <xf numFmtId="165" fontId="35" fillId="5" borderId="59" xfId="7" applyNumberFormat="1" applyFont="1" applyFill="1" applyBorder="1" applyAlignment="1">
      <alignment horizontal="center" vertical="top"/>
    </xf>
    <xf numFmtId="165" fontId="78" fillId="5" borderId="59" xfId="7" applyNumberFormat="1" applyFont="1" applyFill="1" applyBorder="1" applyAlignment="1">
      <alignment horizontal="center" vertical="top"/>
    </xf>
    <xf numFmtId="165" fontId="78" fillId="5" borderId="2" xfId="7" applyNumberFormat="1" applyFont="1" applyFill="1" applyBorder="1" applyAlignment="1">
      <alignment horizontal="center" vertical="top"/>
    </xf>
    <xf numFmtId="165" fontId="78" fillId="5" borderId="3" xfId="7" applyNumberFormat="1" applyFont="1" applyFill="1" applyBorder="1" applyAlignment="1">
      <alignment horizontal="center" vertical="top"/>
    </xf>
    <xf numFmtId="165" fontId="78" fillId="0" borderId="30" xfId="7" applyNumberFormat="1" applyFont="1" applyBorder="1" applyAlignment="1">
      <alignment horizontal="center" vertical="top"/>
    </xf>
    <xf numFmtId="165" fontId="88" fillId="5" borderId="2" xfId="7" applyNumberFormat="1" applyFont="1" applyFill="1" applyBorder="1" applyAlignment="1">
      <alignment horizontal="center" vertical="top"/>
    </xf>
    <xf numFmtId="165" fontId="88" fillId="5" borderId="59" xfId="7" applyNumberFormat="1" applyFont="1" applyFill="1" applyBorder="1" applyAlignment="1">
      <alignment horizontal="center" vertical="top"/>
    </xf>
    <xf numFmtId="0" fontId="26" fillId="8" borderId="22" xfId="7" applyFont="1" applyFill="1" applyBorder="1" applyAlignment="1">
      <alignment vertical="top"/>
    </xf>
    <xf numFmtId="0" fontId="29" fillId="2" borderId="11" xfId="7" applyFont="1" applyFill="1" applyBorder="1" applyAlignment="1">
      <alignment horizontal="left" vertical="top"/>
    </xf>
    <xf numFmtId="49" fontId="86" fillId="5" borderId="0" xfId="7" applyNumberFormat="1" applyFont="1" applyFill="1" applyAlignment="1">
      <alignment horizontal="center" vertical="top" wrapText="1"/>
    </xf>
    <xf numFmtId="49" fontId="27" fillId="5" borderId="0" xfId="7" applyNumberFormat="1" applyFont="1" applyFill="1" applyAlignment="1">
      <alignment vertical="top" wrapText="1"/>
    </xf>
    <xf numFmtId="0" fontId="26" fillId="7" borderId="15" xfId="7" applyFont="1" applyFill="1" applyBorder="1" applyAlignment="1">
      <alignment horizontal="center" vertical="top"/>
    </xf>
    <xf numFmtId="165" fontId="26" fillId="7" borderId="28" xfId="7" applyNumberFormat="1" applyFont="1" applyFill="1" applyBorder="1" applyAlignment="1">
      <alignment horizontal="center" vertical="top" wrapText="1"/>
    </xf>
    <xf numFmtId="0" fontId="29" fillId="5" borderId="32" xfId="0" applyFont="1" applyFill="1" applyBorder="1" applyAlignment="1">
      <alignment horizontal="left" vertical="top"/>
    </xf>
    <xf numFmtId="0" fontId="14" fillId="0" borderId="5" xfId="2" applyBorder="1" applyAlignment="1">
      <alignment horizontal="center" vertical="top"/>
    </xf>
    <xf numFmtId="1" fontId="14" fillId="0" borderId="77" xfId="2" applyNumberFormat="1" applyBorder="1" applyAlignment="1">
      <alignment horizontal="center" vertical="top"/>
    </xf>
    <xf numFmtId="0" fontId="14" fillId="0" borderId="56" xfId="2" applyBorder="1" applyAlignment="1">
      <alignment horizontal="center" vertical="top"/>
    </xf>
    <xf numFmtId="1" fontId="14" fillId="0" borderId="0" xfId="2" applyNumberFormat="1" applyAlignment="1">
      <alignment horizontal="center" vertical="top"/>
    </xf>
    <xf numFmtId="2" fontId="78" fillId="0" borderId="59" xfId="0" applyNumberFormat="1" applyFont="1" applyBorder="1" applyAlignment="1">
      <alignment horizontal="center" vertical="top" wrapText="1"/>
    </xf>
    <xf numFmtId="0" fontId="91" fillId="0" borderId="2" xfId="0" applyFont="1" applyBorder="1" applyAlignment="1">
      <alignment horizontal="center" vertical="top"/>
    </xf>
    <xf numFmtId="165" fontId="91" fillId="5" borderId="2" xfId="0" applyNumberFormat="1" applyFont="1" applyFill="1" applyBorder="1" applyAlignment="1">
      <alignment horizontal="center" vertical="top"/>
    </xf>
    <xf numFmtId="0" fontId="91" fillId="5" borderId="2" xfId="0" applyFont="1" applyFill="1" applyBorder="1" applyAlignment="1">
      <alignment horizontal="center" vertical="top"/>
    </xf>
    <xf numFmtId="0" fontId="91" fillId="5" borderId="30" xfId="0" applyFont="1" applyFill="1" applyBorder="1" applyAlignment="1">
      <alignment horizontal="center" vertical="top"/>
    </xf>
    <xf numFmtId="165" fontId="91" fillId="5" borderId="59" xfId="0" applyNumberFormat="1" applyFont="1" applyFill="1" applyBorder="1" applyAlignment="1">
      <alignment horizontal="center" vertical="top"/>
    </xf>
    <xf numFmtId="165" fontId="91" fillId="5" borderId="30" xfId="0" applyNumberFormat="1" applyFont="1" applyFill="1" applyBorder="1" applyAlignment="1">
      <alignment horizontal="center" vertical="top"/>
    </xf>
    <xf numFmtId="165" fontId="30" fillId="5" borderId="2" xfId="0" applyNumberFormat="1" applyFont="1" applyFill="1" applyBorder="1" applyAlignment="1">
      <alignment horizontal="center" vertical="top"/>
    </xf>
    <xf numFmtId="165" fontId="30" fillId="0" borderId="59" xfId="0" applyNumberFormat="1" applyFont="1" applyBorder="1" applyAlignment="1">
      <alignment horizontal="center" vertical="top"/>
    </xf>
    <xf numFmtId="165" fontId="30" fillId="5" borderId="21" xfId="0" applyNumberFormat="1" applyFont="1" applyFill="1" applyBorder="1" applyAlignment="1">
      <alignment horizontal="center" vertical="top"/>
    </xf>
    <xf numFmtId="165" fontId="66" fillId="11" borderId="21" xfId="0" applyNumberFormat="1" applyFont="1" applyFill="1" applyBorder="1" applyAlignment="1">
      <alignment horizontal="center" vertical="top"/>
    </xf>
    <xf numFmtId="165" fontId="30" fillId="0" borderId="30" xfId="0" applyNumberFormat="1" applyFont="1" applyBorder="1" applyAlignment="1">
      <alignment horizontal="center" vertical="top"/>
    </xf>
    <xf numFmtId="165" fontId="66" fillId="11" borderId="4" xfId="0" applyNumberFormat="1" applyFont="1" applyFill="1" applyBorder="1" applyAlignment="1">
      <alignment horizontal="center" vertical="top"/>
    </xf>
    <xf numFmtId="165" fontId="66" fillId="7" borderId="28" xfId="0" applyNumberFormat="1" applyFont="1" applyFill="1" applyBorder="1" applyAlignment="1">
      <alignment horizontal="center" vertical="top"/>
    </xf>
    <xf numFmtId="165" fontId="66" fillId="8" borderId="21" xfId="7" applyNumberFormat="1" applyFont="1" applyFill="1" applyBorder="1" applyAlignment="1">
      <alignment horizontal="center" vertical="top"/>
    </xf>
    <xf numFmtId="165" fontId="66" fillId="6" borderId="28" xfId="0" applyNumberFormat="1" applyFont="1" applyFill="1" applyBorder="1" applyAlignment="1">
      <alignment horizontal="center" vertical="top"/>
    </xf>
    <xf numFmtId="165" fontId="66" fillId="4" borderId="28" xfId="0" applyNumberFormat="1" applyFont="1" applyFill="1" applyBorder="1" applyAlignment="1">
      <alignment vertical="top" wrapText="1"/>
    </xf>
    <xf numFmtId="165" fontId="30" fillId="0" borderId="2" xfId="0" applyNumberFormat="1" applyFont="1" applyBorder="1" applyAlignment="1">
      <alignment vertical="top" wrapText="1"/>
    </xf>
    <xf numFmtId="165" fontId="30" fillId="5" borderId="30" xfId="0" applyNumberFormat="1" applyFont="1" applyFill="1" applyBorder="1" applyAlignment="1">
      <alignment vertical="top" wrapText="1"/>
    </xf>
    <xf numFmtId="165" fontId="30" fillId="0" borderId="30" xfId="0" applyNumberFormat="1" applyFont="1" applyBorder="1" applyAlignment="1">
      <alignment vertical="top" wrapText="1"/>
    </xf>
    <xf numFmtId="0" fontId="51" fillId="5" borderId="1" xfId="0" applyFont="1" applyFill="1" applyBorder="1" applyAlignment="1">
      <alignment horizontal="center" vertical="top" wrapText="1"/>
    </xf>
    <xf numFmtId="0" fontId="51" fillId="5" borderId="45" xfId="0" applyFont="1" applyFill="1" applyBorder="1" applyAlignment="1">
      <alignment horizontal="center" vertical="top" wrapText="1"/>
    </xf>
    <xf numFmtId="0" fontId="51" fillId="5" borderId="5" xfId="0" applyFont="1" applyFill="1" applyBorder="1" applyAlignment="1">
      <alignment horizontal="center" vertical="top" wrapText="1"/>
    </xf>
    <xf numFmtId="0" fontId="51" fillId="5" borderId="7" xfId="0" applyFont="1" applyFill="1" applyBorder="1" applyAlignment="1">
      <alignment horizontal="center" vertical="top" wrapText="1"/>
    </xf>
    <xf numFmtId="165" fontId="75" fillId="5" borderId="59" xfId="0" applyNumberFormat="1" applyFont="1" applyFill="1" applyBorder="1" applyAlignment="1">
      <alignment horizontal="center" vertical="top"/>
    </xf>
    <xf numFmtId="0" fontId="75" fillId="0" borderId="30" xfId="0" applyFont="1" applyBorder="1" applyAlignment="1">
      <alignment horizontal="center" vertical="top"/>
    </xf>
    <xf numFmtId="165" fontId="75" fillId="5" borderId="30" xfId="0" applyNumberFormat="1" applyFont="1" applyFill="1" applyBorder="1" applyAlignment="1">
      <alignment horizontal="center" vertical="top"/>
    </xf>
    <xf numFmtId="165" fontId="75" fillId="0" borderId="30" xfId="0" applyNumberFormat="1" applyFont="1" applyBorder="1" applyAlignment="1">
      <alignment horizontal="center" vertical="top"/>
    </xf>
    <xf numFmtId="0" fontId="75" fillId="0" borderId="70" xfId="0" applyFont="1" applyBorder="1" applyAlignment="1">
      <alignment horizontal="center" vertical="top"/>
    </xf>
    <xf numFmtId="2" fontId="75" fillId="0" borderId="59" xfId="0" applyNumberFormat="1" applyFont="1" applyBorder="1" applyAlignment="1">
      <alignment horizontal="center" vertical="top"/>
    </xf>
    <xf numFmtId="0" fontId="75" fillId="0" borderId="38" xfId="0" applyFont="1" applyBorder="1" applyAlignment="1">
      <alignment horizontal="center" vertical="top"/>
    </xf>
    <xf numFmtId="2" fontId="75" fillId="0" borderId="30" xfId="0" applyNumberFormat="1" applyFont="1" applyBorder="1" applyAlignment="1">
      <alignment horizontal="center" vertical="top"/>
    </xf>
    <xf numFmtId="0" fontId="75" fillId="0" borderId="47" xfId="0" applyFont="1" applyBorder="1" applyAlignment="1">
      <alignment horizontal="center" vertical="top"/>
    </xf>
    <xf numFmtId="165" fontId="75" fillId="0" borderId="3" xfId="0" applyNumberFormat="1" applyFont="1" applyBorder="1" applyAlignment="1">
      <alignment horizontal="center" vertical="top"/>
    </xf>
    <xf numFmtId="2" fontId="75" fillId="0" borderId="0" xfId="0" applyNumberFormat="1" applyFont="1" applyAlignment="1">
      <alignment horizontal="center" vertical="top"/>
    </xf>
    <xf numFmtId="49" fontId="14" fillId="0" borderId="0" xfId="0" applyNumberFormat="1" applyFont="1" applyAlignment="1">
      <alignment horizontal="center" vertical="top"/>
    </xf>
    <xf numFmtId="2" fontId="79" fillId="0" borderId="30" xfId="0" applyNumberFormat="1" applyFont="1" applyBorder="1" applyAlignment="1">
      <alignment horizontal="center" vertical="top" wrapText="1"/>
    </xf>
    <xf numFmtId="2" fontId="79" fillId="0" borderId="3" xfId="0" applyNumberFormat="1" applyFont="1" applyBorder="1" applyAlignment="1">
      <alignment horizontal="center" vertical="top" wrapText="1"/>
    </xf>
    <xf numFmtId="0" fontId="35" fillId="5" borderId="30" xfId="7" applyFont="1" applyFill="1" applyBorder="1" applyAlignment="1">
      <alignment horizontal="center" vertical="top"/>
    </xf>
    <xf numFmtId="0" fontId="29" fillId="0" borderId="54" xfId="0" applyFont="1" applyBorder="1" applyAlignment="1">
      <alignment horizontal="center" vertical="top"/>
    </xf>
    <xf numFmtId="0" fontId="29" fillId="0" borderId="14" xfId="0" applyFont="1" applyBorder="1" applyAlignment="1">
      <alignment horizontal="center" vertical="top"/>
    </xf>
    <xf numFmtId="0" fontId="12" fillId="0" borderId="0" xfId="0" applyFont="1" applyAlignment="1">
      <alignment horizontal="left" vertical="top" wrapText="1"/>
    </xf>
    <xf numFmtId="49" fontId="26" fillId="2" borderId="31"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49" fontId="26" fillId="5" borderId="48" xfId="0" applyNumberFormat="1" applyFont="1" applyFill="1" applyBorder="1" applyAlignment="1">
      <alignment horizontal="center" vertical="top" wrapText="1"/>
    </xf>
    <xf numFmtId="0" fontId="31" fillId="5" borderId="20" xfId="0" applyFont="1" applyFill="1" applyBorder="1" applyAlignment="1">
      <alignment horizontal="center" vertical="top" wrapText="1"/>
    </xf>
    <xf numFmtId="0" fontId="29" fillId="5" borderId="29" xfId="0" applyFont="1" applyFill="1" applyBorder="1" applyAlignment="1">
      <alignment horizontal="left" vertical="top" wrapText="1"/>
    </xf>
    <xf numFmtId="0" fontId="29" fillId="5" borderId="21" xfId="0" applyFont="1" applyFill="1" applyBorder="1" applyAlignment="1">
      <alignment horizontal="left" vertical="top" wrapText="1"/>
    </xf>
    <xf numFmtId="49" fontId="29" fillId="5" borderId="2" xfId="0" applyNumberFormat="1" applyFont="1" applyFill="1" applyBorder="1" applyAlignment="1">
      <alignment horizontal="center" vertical="top"/>
    </xf>
    <xf numFmtId="49" fontId="29" fillId="5" borderId="4" xfId="0" applyNumberFormat="1" applyFont="1" applyFill="1" applyBorder="1" applyAlignment="1">
      <alignment horizontal="center" vertical="top"/>
    </xf>
    <xf numFmtId="0" fontId="27" fillId="0" borderId="0" xfId="0" applyFont="1" applyAlignment="1">
      <alignment horizontal="center" vertical="top" wrapText="1"/>
    </xf>
    <xf numFmtId="0" fontId="29" fillId="0" borderId="29" xfId="0" applyFont="1" applyBorder="1" applyAlignment="1">
      <alignment horizontal="center" vertical="center" textRotation="90" wrapText="1"/>
    </xf>
    <xf numFmtId="0" fontId="29" fillId="0" borderId="9" xfId="0" applyFont="1" applyBorder="1" applyAlignment="1">
      <alignment horizontal="center" vertical="center" textRotation="90" wrapText="1"/>
    </xf>
    <xf numFmtId="0" fontId="29" fillId="0" borderId="21" xfId="0" applyFont="1" applyBorder="1" applyAlignment="1">
      <alignment horizontal="center" vertical="center" textRotation="90" wrapText="1"/>
    </xf>
    <xf numFmtId="0" fontId="29" fillId="0" borderId="2" xfId="0" applyFont="1" applyBorder="1" applyAlignment="1">
      <alignment horizontal="center" vertical="center" textRotation="90" wrapText="1"/>
    </xf>
    <xf numFmtId="0" fontId="29" fillId="0" borderId="30" xfId="0" applyFont="1" applyBorder="1" applyAlignment="1">
      <alignment horizontal="center" vertical="center" textRotation="90" wrapText="1"/>
    </xf>
    <xf numFmtId="0" fontId="29" fillId="0" borderId="4" xfId="0" applyFont="1" applyBorder="1" applyAlignment="1">
      <alignment horizontal="center" vertical="center" textRotation="90" wrapText="1"/>
    </xf>
    <xf numFmtId="0" fontId="29" fillId="0" borderId="8" xfId="0" applyFont="1" applyBorder="1" applyAlignment="1">
      <alignment horizontal="center" vertical="center" textRotation="90" wrapText="1"/>
    </xf>
    <xf numFmtId="0" fontId="29" fillId="0" borderId="38" xfId="0" applyFont="1" applyBorder="1" applyAlignment="1">
      <alignment horizontal="center" vertical="center" textRotation="90" wrapText="1"/>
    </xf>
    <xf numFmtId="0" fontId="29" fillId="0" borderId="10" xfId="0" applyFont="1" applyBorder="1" applyAlignment="1">
      <alignment horizontal="center" vertical="center" textRotation="90" wrapText="1"/>
    </xf>
    <xf numFmtId="0" fontId="26" fillId="0" borderId="0" xfId="0" applyFont="1" applyAlignment="1">
      <alignment horizontal="center" vertical="center"/>
    </xf>
    <xf numFmtId="0" fontId="26" fillId="0" borderId="1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9" fillId="0" borderId="46" xfId="0" applyFont="1" applyBorder="1" applyAlignment="1">
      <alignment horizontal="center" vertical="center" wrapText="1"/>
    </xf>
    <xf numFmtId="0" fontId="29" fillId="0" borderId="18" xfId="0" applyFont="1" applyBorder="1" applyAlignment="1">
      <alignment horizontal="center" vertical="center" wrapText="1"/>
    </xf>
    <xf numFmtId="0" fontId="29" fillId="5" borderId="50" xfId="0" applyFont="1" applyFill="1" applyBorder="1" applyAlignment="1">
      <alignment horizontal="left" vertical="top"/>
    </xf>
    <xf numFmtId="0" fontId="29" fillId="5" borderId="51" xfId="0" applyFont="1" applyFill="1" applyBorder="1" applyAlignment="1">
      <alignment horizontal="left" vertical="top"/>
    </xf>
    <xf numFmtId="49" fontId="26" fillId="2" borderId="36"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5" borderId="13" xfId="0" applyNumberFormat="1" applyFont="1" applyFill="1" applyBorder="1" applyAlignment="1">
      <alignment horizontal="center" vertical="top"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49" fontId="29" fillId="5" borderId="29" xfId="0" applyNumberFormat="1" applyFont="1" applyFill="1" applyBorder="1" applyAlignment="1">
      <alignment horizontal="center" vertical="top"/>
    </xf>
    <xf numFmtId="49" fontId="29" fillId="5" borderId="21" xfId="0" applyNumberFormat="1" applyFont="1" applyFill="1" applyBorder="1" applyAlignment="1">
      <alignment horizontal="center" vertical="top"/>
    </xf>
    <xf numFmtId="0" fontId="29" fillId="0" borderId="54" xfId="0" applyFont="1" applyBorder="1" applyAlignment="1">
      <alignment vertical="top" wrapText="1"/>
    </xf>
    <xf numFmtId="0" fontId="29" fillId="0" borderId="14" xfId="0" applyFont="1" applyBorder="1" applyAlignment="1">
      <alignment vertical="top" wrapText="1"/>
    </xf>
    <xf numFmtId="0" fontId="29" fillId="5" borderId="9" xfId="0" applyFont="1" applyFill="1" applyBorder="1" applyAlignment="1">
      <alignment horizontal="left" vertical="top" wrapText="1"/>
    </xf>
    <xf numFmtId="0" fontId="29" fillId="5" borderId="55" xfId="0" applyFont="1" applyFill="1" applyBorder="1" applyAlignment="1">
      <alignment horizontal="left" vertical="top" wrapText="1"/>
    </xf>
    <xf numFmtId="0" fontId="29" fillId="5" borderId="18" xfId="0" applyFont="1" applyFill="1" applyBorder="1" applyAlignment="1">
      <alignment horizontal="left" vertical="top" wrapText="1"/>
    </xf>
    <xf numFmtId="0" fontId="26" fillId="13" borderId="15" xfId="0" applyFont="1" applyFill="1" applyBorder="1" applyAlignment="1">
      <alignment horizontal="left" vertical="top"/>
    </xf>
    <xf numFmtId="0" fontId="26" fillId="13" borderId="11" xfId="0" applyFont="1" applyFill="1" applyBorder="1" applyAlignment="1">
      <alignment horizontal="left" vertical="top"/>
    </xf>
    <xf numFmtId="0" fontId="29" fillId="5" borderId="50" xfId="0" applyFont="1" applyFill="1" applyBorder="1" applyAlignment="1">
      <alignment horizontal="center" vertical="top" wrapText="1"/>
    </xf>
    <xf numFmtId="0" fontId="29" fillId="5" borderId="51" xfId="0" applyFont="1" applyFill="1" applyBorder="1" applyAlignment="1">
      <alignment horizontal="center" vertical="top" wrapText="1"/>
    </xf>
    <xf numFmtId="0" fontId="29" fillId="5" borderId="50" xfId="0" applyFont="1" applyFill="1" applyBorder="1" applyAlignment="1">
      <alignment horizontal="center" vertical="top"/>
    </xf>
    <xf numFmtId="0" fontId="29" fillId="5" borderId="51" xfId="0" applyFont="1" applyFill="1" applyBorder="1" applyAlignment="1">
      <alignment horizontal="center" vertical="top"/>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0" fontId="11" fillId="0" borderId="18" xfId="0" applyFont="1" applyBorder="1" applyAlignment="1">
      <alignment horizontal="left" vertical="top" wrapText="1"/>
    </xf>
    <xf numFmtId="49" fontId="29" fillId="5" borderId="9" xfId="0" applyNumberFormat="1" applyFont="1" applyFill="1" applyBorder="1" applyAlignment="1">
      <alignment horizontal="center" vertical="top"/>
    </xf>
    <xf numFmtId="49" fontId="26" fillId="2" borderId="73" xfId="0" applyNumberFormat="1" applyFont="1" applyFill="1" applyBorder="1" applyAlignment="1">
      <alignment horizontal="center" vertical="top"/>
    </xf>
    <xf numFmtId="49" fontId="26" fillId="3" borderId="3" xfId="0" applyNumberFormat="1" applyFont="1" applyFill="1" applyBorder="1" applyAlignment="1">
      <alignment horizontal="center" vertical="top"/>
    </xf>
    <xf numFmtId="49" fontId="26" fillId="3" borderId="55" xfId="0" applyNumberFormat="1" applyFont="1" applyFill="1" applyBorder="1" applyAlignment="1">
      <alignment horizontal="center" vertical="top"/>
    </xf>
    <xf numFmtId="49" fontId="26" fillId="3" borderId="46" xfId="0" applyNumberFormat="1" applyFont="1" applyFill="1" applyBorder="1" applyAlignment="1">
      <alignment horizontal="center" vertical="top"/>
    </xf>
    <xf numFmtId="49" fontId="26" fillId="3" borderId="18" xfId="0" applyNumberFormat="1" applyFont="1" applyFill="1" applyBorder="1" applyAlignment="1">
      <alignment horizontal="center" vertical="top"/>
    </xf>
    <xf numFmtId="49" fontId="26" fillId="2"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26" fillId="0" borderId="39" xfId="0" applyFont="1" applyBorder="1" applyAlignment="1">
      <alignment horizontal="center" vertical="center" textRotation="90"/>
    </xf>
    <xf numFmtId="0" fontId="26" fillId="0" borderId="36" xfId="0" applyFont="1" applyBorder="1" applyAlignment="1">
      <alignment horizontal="center" vertical="center" textRotation="90"/>
    </xf>
    <xf numFmtId="0" fontId="26" fillId="0" borderId="23" xfId="0" applyFont="1" applyBorder="1" applyAlignment="1">
      <alignment horizontal="center" vertical="center" textRotation="90"/>
    </xf>
    <xf numFmtId="0" fontId="31" fillId="0" borderId="9" xfId="0" applyFont="1" applyBorder="1" applyAlignment="1">
      <alignment vertical="top" wrapText="1"/>
    </xf>
    <xf numFmtId="0" fontId="31" fillId="0" borderId="21" xfId="0" applyFont="1" applyBorder="1" applyAlignment="1">
      <alignment vertical="top" wrapText="1"/>
    </xf>
    <xf numFmtId="0" fontId="26" fillId="5" borderId="15" xfId="0" applyFont="1" applyFill="1" applyBorder="1" applyAlignment="1">
      <alignment horizontal="left" vertical="top"/>
    </xf>
    <xf numFmtId="0" fontId="26" fillId="5" borderId="11" xfId="0" applyFont="1" applyFill="1" applyBorder="1" applyAlignment="1">
      <alignment horizontal="left" vertical="top"/>
    </xf>
    <xf numFmtId="0" fontId="29" fillId="0" borderId="17" xfId="0" applyFont="1" applyBorder="1" applyAlignment="1">
      <alignment horizontal="center" vertical="center"/>
    </xf>
    <xf numFmtId="0" fontId="29" fillId="0" borderId="42" xfId="0" applyFont="1" applyBorder="1" applyAlignment="1">
      <alignment horizontal="center" vertical="center"/>
    </xf>
    <xf numFmtId="0" fontId="29" fillId="0" borderId="54" xfId="0" applyFont="1" applyBorder="1" applyAlignment="1">
      <alignment horizontal="left" vertical="top"/>
    </xf>
    <xf numFmtId="0" fontId="29" fillId="0" borderId="14" xfId="0" applyFont="1" applyBorder="1" applyAlignment="1">
      <alignment horizontal="left" vertical="top"/>
    </xf>
    <xf numFmtId="0" fontId="31" fillId="9" borderId="15" xfId="0" applyFont="1" applyFill="1" applyBorder="1" applyAlignment="1">
      <alignment horizontal="center" vertical="top" wrapText="1"/>
    </xf>
    <xf numFmtId="0" fontId="31" fillId="9" borderId="11" xfId="0" applyFont="1" applyFill="1" applyBorder="1" applyAlignment="1">
      <alignment horizontal="center" vertical="top" wrapText="1"/>
    </xf>
    <xf numFmtId="0" fontId="31" fillId="9" borderId="12" xfId="0" applyFont="1" applyFill="1" applyBorder="1" applyAlignment="1">
      <alignment horizontal="center" vertical="top" wrapText="1"/>
    </xf>
    <xf numFmtId="0" fontId="29" fillId="4" borderId="23" xfId="0" applyFont="1" applyFill="1" applyBorder="1" applyAlignment="1">
      <alignment horizontal="right" vertical="top" wrapText="1"/>
    </xf>
    <xf numFmtId="0" fontId="29" fillId="4" borderId="22" xfId="0" applyFont="1" applyFill="1" applyBorder="1" applyAlignment="1">
      <alignment horizontal="right"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49" fontId="26" fillId="0" borderId="22" xfId="0" applyNumberFormat="1" applyFont="1" applyBorder="1" applyAlignment="1">
      <alignment horizontal="center" vertical="top" wrapText="1"/>
    </xf>
    <xf numFmtId="49" fontId="26" fillId="6" borderId="15" xfId="0" applyNumberFormat="1" applyFont="1" applyFill="1" applyBorder="1" applyAlignment="1">
      <alignment horizontal="right" vertical="top"/>
    </xf>
    <xf numFmtId="49" fontId="26" fillId="6" borderId="11" xfId="0" applyNumberFormat="1" applyFont="1" applyFill="1" applyBorder="1" applyAlignment="1">
      <alignment horizontal="right" vertical="top"/>
    </xf>
    <xf numFmtId="49" fontId="26" fillId="6" borderId="12" xfId="0" applyNumberFormat="1" applyFont="1" applyFill="1" applyBorder="1" applyAlignment="1">
      <alignment horizontal="right" vertical="top"/>
    </xf>
    <xf numFmtId="0" fontId="26" fillId="7" borderId="22" xfId="0" applyFont="1" applyFill="1" applyBorder="1" applyAlignment="1">
      <alignment horizontal="right" vertical="top" wrapText="1"/>
    </xf>
    <xf numFmtId="0" fontId="26" fillId="7" borderId="24" xfId="0" applyFont="1" applyFill="1" applyBorder="1" applyAlignment="1">
      <alignment horizontal="right" vertical="top" wrapText="1"/>
    </xf>
    <xf numFmtId="0" fontId="26" fillId="4" borderId="31" xfId="0" applyFont="1" applyFill="1" applyBorder="1" applyAlignment="1">
      <alignment horizontal="right" vertical="top" wrapText="1"/>
    </xf>
    <xf numFmtId="0" fontId="26" fillId="4" borderId="8" xfId="0" applyFont="1" applyFill="1" applyBorder="1" applyAlignment="1">
      <alignment horizontal="right" vertical="top" wrapText="1"/>
    </xf>
    <xf numFmtId="0" fontId="26" fillId="4" borderId="25" xfId="0" applyFont="1" applyFill="1" applyBorder="1" applyAlignment="1">
      <alignment horizontal="right" vertical="top" wrapText="1"/>
    </xf>
    <xf numFmtId="0" fontId="26" fillId="12" borderId="22" xfId="0" applyFont="1" applyFill="1" applyBorder="1" applyAlignment="1">
      <alignment horizontal="right" vertical="top" wrapText="1"/>
    </xf>
    <xf numFmtId="0" fontId="26" fillId="12" borderId="24" xfId="0" applyFont="1" applyFill="1" applyBorder="1" applyAlignment="1">
      <alignment horizontal="right" vertical="top" wrapText="1"/>
    </xf>
    <xf numFmtId="0" fontId="35" fillId="0" borderId="0" xfId="0" applyFont="1" applyAlignment="1">
      <alignment horizontal="left" vertical="top" wrapText="1"/>
    </xf>
    <xf numFmtId="0" fontId="29" fillId="0" borderId="29" xfId="0" applyFont="1" applyBorder="1" applyAlignment="1">
      <alignment horizontal="left" vertical="top" wrapText="1"/>
    </xf>
    <xf numFmtId="0" fontId="29" fillId="0" borderId="9" xfId="0" applyFont="1" applyBorder="1" applyAlignment="1">
      <alignment horizontal="left" vertical="top" wrapText="1"/>
    </xf>
    <xf numFmtId="0" fontId="29" fillId="0" borderId="21" xfId="0" applyFont="1" applyBorder="1" applyAlignment="1">
      <alignment horizontal="left" vertical="top" wrapText="1"/>
    </xf>
    <xf numFmtId="0" fontId="31" fillId="5" borderId="40" xfId="0" applyFont="1" applyFill="1" applyBorder="1" applyAlignment="1">
      <alignment horizontal="center" vertical="top" wrapText="1"/>
    </xf>
    <xf numFmtId="0" fontId="31" fillId="5" borderId="0" xfId="0" applyFont="1" applyFill="1" applyAlignment="1">
      <alignment horizontal="center" vertical="top" wrapText="1"/>
    </xf>
    <xf numFmtId="0" fontId="31" fillId="5" borderId="22" xfId="0" applyFont="1" applyFill="1" applyBorder="1" applyAlignment="1">
      <alignment horizontal="center" vertical="top" wrapText="1"/>
    </xf>
    <xf numFmtId="0" fontId="29" fillId="6" borderId="15" xfId="0" applyFont="1" applyFill="1" applyBorder="1" applyAlignment="1">
      <alignment horizontal="center" vertical="top"/>
    </xf>
    <xf numFmtId="0" fontId="29" fillId="6" borderId="11" xfId="0" applyFont="1" applyFill="1" applyBorder="1" applyAlignment="1">
      <alignment horizontal="center" vertical="top"/>
    </xf>
    <xf numFmtId="0" fontId="29" fillId="6" borderId="12" xfId="0" applyFont="1" applyFill="1" applyBorder="1" applyAlignment="1">
      <alignment horizontal="center" vertical="top"/>
    </xf>
    <xf numFmtId="0" fontId="29" fillId="5" borderId="54" xfId="0" applyFont="1" applyFill="1" applyBorder="1" applyAlignment="1">
      <alignment horizontal="left" vertical="top" wrapText="1"/>
    </xf>
    <xf numFmtId="0" fontId="29" fillId="5" borderId="14" xfId="0" applyFont="1" applyFill="1" applyBorder="1" applyAlignment="1">
      <alignment horizontal="left" vertical="top" wrapText="1"/>
    </xf>
    <xf numFmtId="49" fontId="29" fillId="5" borderId="3" xfId="0" applyNumberFormat="1" applyFont="1" applyFill="1" applyBorder="1" applyAlignment="1">
      <alignment horizontal="center" vertical="top"/>
    </xf>
    <xf numFmtId="0" fontId="29" fillId="0" borderId="43"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33" xfId="0" applyFont="1" applyBorder="1" applyAlignment="1">
      <alignment horizontal="left"/>
    </xf>
    <xf numFmtId="0" fontId="29" fillId="0" borderId="38" xfId="0" applyFont="1" applyBorder="1" applyAlignment="1">
      <alignment horizontal="left"/>
    </xf>
    <xf numFmtId="0" fontId="29" fillId="0" borderId="41" xfId="0" applyFont="1" applyBorder="1" applyAlignment="1">
      <alignment horizontal="left"/>
    </xf>
    <xf numFmtId="0" fontId="26" fillId="0" borderId="15"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18" borderId="11" xfId="7" applyFont="1" applyFill="1" applyBorder="1" applyAlignment="1">
      <alignment horizontal="center" vertical="top"/>
    </xf>
    <xf numFmtId="0" fontId="26" fillId="18" borderId="12" xfId="7" applyFont="1" applyFill="1" applyBorder="1" applyAlignment="1">
      <alignment horizontal="center" vertical="top"/>
    </xf>
    <xf numFmtId="0" fontId="26" fillId="18" borderId="15" xfId="7" applyFont="1" applyFill="1" applyBorder="1" applyAlignment="1">
      <alignment horizontal="left" vertical="top"/>
    </xf>
    <xf numFmtId="0" fontId="26" fillId="18" borderId="11" xfId="7" applyFont="1" applyFill="1" applyBorder="1" applyAlignment="1">
      <alignment horizontal="left" vertical="top"/>
    </xf>
    <xf numFmtId="0" fontId="26" fillId="7" borderId="22" xfId="7" applyFont="1" applyFill="1" applyBorder="1" applyAlignment="1">
      <alignment horizontal="right" vertical="top" wrapText="1"/>
    </xf>
    <xf numFmtId="0" fontId="26" fillId="7" borderId="24" xfId="7" applyFont="1" applyFill="1" applyBorder="1" applyAlignment="1">
      <alignment horizontal="right" vertical="top" wrapText="1"/>
    </xf>
    <xf numFmtId="0" fontId="26" fillId="17" borderId="22" xfId="7" applyFont="1" applyFill="1" applyBorder="1" applyAlignment="1">
      <alignment horizontal="right" vertical="top" wrapText="1"/>
    </xf>
    <xf numFmtId="0" fontId="26" fillId="17" borderId="24" xfId="7" applyFont="1" applyFill="1" applyBorder="1" applyAlignment="1">
      <alignment horizontal="right" vertical="top" wrapText="1"/>
    </xf>
    <xf numFmtId="0" fontId="86" fillId="0" borderId="15" xfId="7" applyFont="1" applyBorder="1" applyAlignment="1">
      <alignment horizontal="center" vertical="top"/>
    </xf>
    <xf numFmtId="0" fontId="86" fillId="0" borderId="11" xfId="7" applyFont="1" applyBorder="1" applyAlignment="1">
      <alignment horizontal="center" vertical="top"/>
    </xf>
    <xf numFmtId="0" fontId="86" fillId="0" borderId="74" xfId="7" applyFont="1" applyBorder="1" applyAlignment="1">
      <alignment horizontal="center" vertical="top"/>
    </xf>
    <xf numFmtId="0" fontId="26" fillId="5" borderId="29" xfId="7" applyFont="1" applyFill="1" applyBorder="1" applyAlignment="1">
      <alignment horizontal="left" vertical="top" wrapText="1"/>
    </xf>
    <xf numFmtId="0" fontId="26" fillId="5" borderId="9" xfId="7" applyFont="1" applyFill="1" applyBorder="1" applyAlignment="1">
      <alignment horizontal="left" vertical="top" wrapText="1"/>
    </xf>
    <xf numFmtId="0" fontId="26" fillId="5" borderId="21" xfId="7" applyFont="1" applyFill="1" applyBorder="1" applyAlignment="1">
      <alignment horizontal="left" vertical="top" wrapText="1"/>
    </xf>
    <xf numFmtId="49" fontId="26" fillId="2" borderId="31" xfId="7" applyNumberFormat="1" applyFont="1" applyFill="1" applyBorder="1" applyAlignment="1">
      <alignment horizontal="center" vertical="top"/>
    </xf>
    <xf numFmtId="49" fontId="26" fillId="2" borderId="36" xfId="7" applyNumberFormat="1" applyFont="1" applyFill="1" applyBorder="1" applyAlignment="1">
      <alignment horizontal="center" vertical="top"/>
    </xf>
    <xf numFmtId="49" fontId="26" fillId="2" borderId="32" xfId="7" applyNumberFormat="1" applyFont="1" applyFill="1" applyBorder="1" applyAlignment="1">
      <alignment horizontal="center" vertical="top"/>
    </xf>
    <xf numFmtId="49" fontId="26" fillId="3" borderId="2" xfId="7" applyNumberFormat="1" applyFont="1" applyFill="1" applyBorder="1" applyAlignment="1">
      <alignment horizontal="center" vertical="top"/>
    </xf>
    <xf numFmtId="49" fontId="26" fillId="3" borderId="9" xfId="7" applyNumberFormat="1" applyFont="1" applyFill="1" applyBorder="1" applyAlignment="1">
      <alignment horizontal="center" vertical="top"/>
    </xf>
    <xf numFmtId="49" fontId="26" fillId="3" borderId="4" xfId="7" applyNumberFormat="1" applyFont="1" applyFill="1" applyBorder="1" applyAlignment="1">
      <alignment horizontal="center" vertical="top"/>
    </xf>
    <xf numFmtId="49" fontId="26" fillId="5" borderId="29" xfId="7" applyNumberFormat="1" applyFont="1" applyFill="1" applyBorder="1" applyAlignment="1">
      <alignment horizontal="center" vertical="top" wrapText="1"/>
    </xf>
    <xf numFmtId="49" fontId="26" fillId="5" borderId="9" xfId="7" applyNumberFormat="1" applyFont="1" applyFill="1" applyBorder="1" applyAlignment="1">
      <alignment horizontal="center" vertical="top" wrapText="1"/>
    </xf>
    <xf numFmtId="0" fontId="31" fillId="5" borderId="21" xfId="7" applyFont="1" applyFill="1" applyBorder="1" applyAlignment="1">
      <alignment horizontal="center" vertical="top" wrapText="1"/>
    </xf>
    <xf numFmtId="0" fontId="29" fillId="5" borderId="29" xfId="7" applyFont="1" applyFill="1" applyBorder="1" applyAlignment="1">
      <alignment horizontal="left" vertical="top" wrapText="1"/>
    </xf>
    <xf numFmtId="0" fontId="29" fillId="5" borderId="9" xfId="7" applyFont="1" applyFill="1" applyBorder="1" applyAlignment="1">
      <alignment horizontal="left" vertical="top" wrapText="1"/>
    </xf>
    <xf numFmtId="0" fontId="29" fillId="5" borderId="21" xfId="7" applyFont="1" applyFill="1" applyBorder="1" applyAlignment="1">
      <alignment horizontal="left" vertical="top" wrapText="1"/>
    </xf>
    <xf numFmtId="49" fontId="14" fillId="5" borderId="2"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49" fontId="29" fillId="5" borderId="29" xfId="7" applyNumberFormat="1" applyFont="1" applyFill="1" applyBorder="1" applyAlignment="1">
      <alignment horizontal="center" vertical="top"/>
    </xf>
    <xf numFmtId="49" fontId="29" fillId="5" borderId="9" xfId="7" applyNumberFormat="1" applyFont="1" applyFill="1" applyBorder="1" applyAlignment="1">
      <alignment horizontal="center" vertical="top"/>
    </xf>
    <xf numFmtId="49" fontId="29" fillId="5" borderId="21" xfId="7" applyNumberFormat="1" applyFont="1" applyFill="1" applyBorder="1" applyAlignment="1">
      <alignment horizontal="center" vertical="top"/>
    </xf>
    <xf numFmtId="0" fontId="29" fillId="0" borderId="33" xfId="7" applyFont="1" applyBorder="1" applyAlignment="1">
      <alignment horizontal="left" vertical="top" wrapText="1"/>
    </xf>
    <xf numFmtId="0" fontId="29" fillId="0" borderId="38" xfId="7" applyFont="1" applyBorder="1" applyAlignment="1">
      <alignment horizontal="left" vertical="top" wrapText="1"/>
    </xf>
    <xf numFmtId="0" fontId="29" fillId="0" borderId="41" xfId="7" applyFont="1" applyBorder="1" applyAlignment="1">
      <alignment horizontal="left" vertical="top" wrapText="1"/>
    </xf>
    <xf numFmtId="0" fontId="29" fillId="0" borderId="23" xfId="7" applyFont="1" applyBorder="1" applyAlignment="1">
      <alignment horizontal="left" vertical="top" wrapText="1"/>
    </xf>
    <xf numFmtId="0" fontId="29" fillId="0" borderId="22" xfId="7" applyFont="1" applyBorder="1" applyAlignment="1">
      <alignment horizontal="left" vertical="top" wrapText="1"/>
    </xf>
    <xf numFmtId="0" fontId="29" fillId="0" borderId="24" xfId="7" applyFont="1" applyBorder="1" applyAlignment="1">
      <alignment horizontal="left" vertical="top" wrapText="1"/>
    </xf>
    <xf numFmtId="0" fontId="26" fillId="4" borderId="15" xfId="7" applyFont="1" applyFill="1" applyBorder="1" applyAlignment="1">
      <alignment horizontal="right" vertical="top" wrapText="1"/>
    </xf>
    <xf numFmtId="0" fontId="26" fillId="4" borderId="11" xfId="7" applyFont="1" applyFill="1" applyBorder="1" applyAlignment="1">
      <alignment horizontal="right" vertical="top" wrapText="1"/>
    </xf>
    <xf numFmtId="0" fontId="28" fillId="0" borderId="31" xfId="7" applyFont="1" applyBorder="1" applyAlignment="1">
      <alignment horizontal="left" vertical="top" wrapText="1"/>
    </xf>
    <xf numFmtId="0" fontId="28" fillId="0" borderId="8" xfId="7" applyFont="1" applyBorder="1" applyAlignment="1">
      <alignment horizontal="left" vertical="top" wrapText="1"/>
    </xf>
    <xf numFmtId="0" fontId="28" fillId="0" borderId="25" xfId="7" applyFont="1" applyBorder="1" applyAlignment="1">
      <alignment horizontal="left" vertical="top" wrapText="1"/>
    </xf>
    <xf numFmtId="0" fontId="31" fillId="9" borderId="15" xfId="7" applyFont="1" applyFill="1" applyBorder="1" applyAlignment="1">
      <alignment horizontal="center" vertical="top" wrapText="1"/>
    </xf>
    <xf numFmtId="0" fontId="31" fillId="9" borderId="11" xfId="7" applyFont="1" applyFill="1" applyBorder="1" applyAlignment="1">
      <alignment horizontal="center" vertical="top" wrapText="1"/>
    </xf>
    <xf numFmtId="0" fontId="31" fillId="9" borderId="12" xfId="7" applyFont="1" applyFill="1" applyBorder="1" applyAlignment="1">
      <alignment horizontal="center" vertical="top" wrapText="1"/>
    </xf>
    <xf numFmtId="0" fontId="29" fillId="0" borderId="33" xfId="7" applyFont="1" applyBorder="1" applyAlignment="1">
      <alignment horizontal="left"/>
    </xf>
    <xf numFmtId="0" fontId="29" fillId="0" borderId="38" xfId="7" applyFont="1" applyBorder="1" applyAlignment="1">
      <alignment horizontal="left"/>
    </xf>
    <xf numFmtId="0" fontId="29" fillId="0" borderId="41" xfId="7" applyFont="1" applyBorder="1" applyAlignment="1">
      <alignment horizontal="left"/>
    </xf>
    <xf numFmtId="0" fontId="27" fillId="4" borderId="31" xfId="7" applyFont="1" applyFill="1" applyBorder="1" applyAlignment="1">
      <alignment horizontal="right" vertical="top" wrapText="1"/>
    </xf>
    <xf numFmtId="0" fontId="27" fillId="4" borderId="8" xfId="7" applyFont="1" applyFill="1" applyBorder="1" applyAlignment="1">
      <alignment horizontal="right" vertical="top" wrapText="1"/>
    </xf>
    <xf numFmtId="0" fontId="27" fillId="4" borderId="25" xfId="7" applyFont="1" applyFill="1" applyBorder="1" applyAlignment="1">
      <alignment horizontal="right" vertical="top" wrapText="1"/>
    </xf>
    <xf numFmtId="0" fontId="26" fillId="21" borderId="22" xfId="7" applyFont="1" applyFill="1" applyBorder="1" applyAlignment="1">
      <alignment horizontal="right" vertical="top" wrapText="1"/>
    </xf>
    <xf numFmtId="0" fontId="26" fillId="21" borderId="24" xfId="7" applyFont="1" applyFill="1" applyBorder="1" applyAlignment="1">
      <alignment horizontal="right" vertical="top" wrapText="1"/>
    </xf>
    <xf numFmtId="0" fontId="26" fillId="0" borderId="0" xfId="7" applyFont="1" applyAlignment="1">
      <alignment horizontal="center"/>
    </xf>
    <xf numFmtId="0" fontId="27" fillId="0" borderId="15" xfId="7" applyFont="1" applyBorder="1" applyAlignment="1">
      <alignment horizontal="left" vertical="center" wrapText="1"/>
    </xf>
    <xf numFmtId="0" fontId="27" fillId="0" borderId="11" xfId="7" applyFont="1" applyBorder="1" applyAlignment="1">
      <alignment horizontal="left" vertical="center" wrapText="1"/>
    </xf>
    <xf numFmtId="0" fontId="27" fillId="0" borderId="12" xfId="7" applyFont="1" applyBorder="1" applyAlignment="1">
      <alignment horizontal="left" vertical="center" wrapText="1"/>
    </xf>
    <xf numFmtId="49" fontId="14" fillId="5" borderId="2"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49" fontId="29" fillId="0" borderId="29" xfId="7" applyNumberFormat="1" applyFont="1" applyBorder="1" applyAlignment="1">
      <alignment horizontal="center" vertical="top"/>
    </xf>
    <xf numFmtId="49" fontId="29" fillId="0" borderId="9" xfId="7" applyNumberFormat="1" applyFont="1" applyBorder="1" applyAlignment="1">
      <alignment horizontal="center" vertical="top"/>
    </xf>
    <xf numFmtId="49" fontId="29" fillId="0" borderId="21" xfId="7" applyNumberFormat="1" applyFont="1" applyBorder="1" applyAlignment="1">
      <alignment horizontal="center" vertical="top"/>
    </xf>
    <xf numFmtId="0" fontId="29" fillId="0" borderId="29" xfId="7" applyFont="1" applyBorder="1" applyAlignment="1">
      <alignment horizontal="left" vertical="top" wrapText="1"/>
    </xf>
    <xf numFmtId="0" fontId="29" fillId="0" borderId="9" xfId="7" applyFont="1" applyBorder="1" applyAlignment="1">
      <alignment horizontal="left" vertical="top" wrapText="1"/>
    </xf>
    <xf numFmtId="0" fontId="29" fillId="0" borderId="21" xfId="7" applyFont="1" applyBorder="1" applyAlignment="1">
      <alignment horizontal="left" vertical="top" wrapText="1"/>
    </xf>
    <xf numFmtId="49" fontId="14" fillId="5" borderId="2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0" fontId="29" fillId="5" borderId="67" xfId="7" applyFont="1" applyFill="1" applyBorder="1" applyAlignment="1">
      <alignment horizontal="left" vertical="center" wrapText="1"/>
    </xf>
    <xf numFmtId="0" fontId="29" fillId="5" borderId="46" xfId="7" applyFont="1" applyFill="1" applyBorder="1" applyAlignment="1">
      <alignment horizontal="left" vertical="center" wrapText="1"/>
    </xf>
    <xf numFmtId="0" fontId="11" fillId="0" borderId="46" xfId="0" applyFont="1" applyBorder="1" applyAlignment="1">
      <alignment horizontal="left" wrapText="1"/>
    </xf>
    <xf numFmtId="0" fontId="11" fillId="0" borderId="71" xfId="0" applyFont="1" applyBorder="1" applyAlignment="1">
      <alignment horizontal="left" wrapText="1"/>
    </xf>
    <xf numFmtId="0" fontId="11" fillId="0" borderId="67" xfId="0" applyFont="1" applyBorder="1" applyAlignment="1">
      <alignment horizontal="center" wrapText="1"/>
    </xf>
    <xf numFmtId="0" fontId="11" fillId="0" borderId="71" xfId="0" applyFont="1" applyBorder="1" applyAlignment="1">
      <alignment horizontal="center" wrapText="1"/>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7" fillId="17" borderId="22" xfId="7" applyFont="1" applyFill="1" applyBorder="1" applyAlignment="1">
      <alignment horizontal="right" vertical="top" wrapText="1"/>
    </xf>
    <xf numFmtId="0" fontId="7" fillId="17" borderId="24" xfId="7" applyFont="1" applyFill="1" applyBorder="1" applyAlignment="1">
      <alignment horizontal="right" vertical="top" wrapText="1"/>
    </xf>
    <xf numFmtId="0" fontId="78" fillId="0" borderId="29" xfId="7" applyFont="1" applyBorder="1" applyAlignment="1">
      <alignment horizontal="left" vertical="top" wrapText="1"/>
    </xf>
    <xf numFmtId="0" fontId="78" fillId="0" borderId="9" xfId="7" applyFont="1" applyBorder="1" applyAlignment="1">
      <alignment horizontal="left" vertical="top" wrapText="1"/>
    </xf>
    <xf numFmtId="0" fontId="78" fillId="0" borderId="21" xfId="7" applyFont="1" applyBorder="1" applyAlignment="1">
      <alignment horizontal="left" vertical="top" wrapText="1"/>
    </xf>
    <xf numFmtId="0" fontId="26" fillId="7" borderId="11" xfId="7" applyFont="1" applyFill="1" applyBorder="1" applyAlignment="1">
      <alignment horizontal="right" vertical="top" wrapText="1"/>
    </xf>
    <xf numFmtId="0" fontId="26" fillId="7" borderId="12" xfId="7" applyFont="1" applyFill="1" applyBorder="1" applyAlignment="1">
      <alignment horizontal="right" vertical="top" wrapText="1"/>
    </xf>
    <xf numFmtId="49" fontId="26" fillId="3" borderId="29" xfId="7" applyNumberFormat="1" applyFont="1" applyFill="1" applyBorder="1" applyAlignment="1">
      <alignment horizontal="center" vertical="top"/>
    </xf>
    <xf numFmtId="49" fontId="26" fillId="3" borderId="21" xfId="7" applyNumberFormat="1" applyFont="1" applyFill="1" applyBorder="1" applyAlignment="1">
      <alignment horizontal="center" vertical="top"/>
    </xf>
    <xf numFmtId="0" fontId="29" fillId="5" borderId="29" xfId="7" applyFont="1" applyFill="1" applyBorder="1" applyAlignment="1">
      <alignment vertical="top" wrapText="1"/>
    </xf>
    <xf numFmtId="0" fontId="11" fillId="0" borderId="9" xfId="0" applyFont="1" applyBorder="1" applyAlignment="1">
      <alignment vertical="top" wrapText="1"/>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49" fontId="27" fillId="2" borderId="31" xfId="7" applyNumberFormat="1" applyFont="1" applyFill="1" applyBorder="1" applyAlignment="1">
      <alignment horizontal="center" vertical="top"/>
    </xf>
    <xf numFmtId="49" fontId="27" fillId="2" borderId="36" xfId="7" applyNumberFormat="1" applyFont="1" applyFill="1" applyBorder="1" applyAlignment="1">
      <alignment horizontal="center" vertical="top"/>
    </xf>
    <xf numFmtId="49" fontId="27" fillId="2" borderId="32" xfId="7" applyNumberFormat="1" applyFont="1" applyFill="1" applyBorder="1" applyAlignment="1">
      <alignment horizontal="center" vertical="top"/>
    </xf>
    <xf numFmtId="49" fontId="27" fillId="3" borderId="2" xfId="7" applyNumberFormat="1" applyFont="1" applyFill="1" applyBorder="1" applyAlignment="1">
      <alignment horizontal="center" vertical="top"/>
    </xf>
    <xf numFmtId="49" fontId="27" fillId="3" borderId="9" xfId="7" applyNumberFormat="1" applyFont="1" applyFill="1" applyBorder="1" applyAlignment="1">
      <alignment horizontal="center" vertical="top"/>
    </xf>
    <xf numFmtId="49" fontId="27" fillId="3" borderId="4"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83" fillId="5" borderId="21" xfId="7" applyFont="1" applyFill="1" applyBorder="1" applyAlignment="1">
      <alignment horizontal="center" vertical="top" wrapText="1"/>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49" fontId="28" fillId="5" borderId="29" xfId="7" applyNumberFormat="1" applyFont="1" applyFill="1" applyBorder="1" applyAlignment="1">
      <alignment horizontal="center" vertical="top"/>
    </xf>
    <xf numFmtId="49" fontId="28" fillId="5" borderId="9" xfId="7" applyNumberFormat="1" applyFont="1" applyFill="1" applyBorder="1" applyAlignment="1">
      <alignment horizontal="center" vertical="top"/>
    </xf>
    <xf numFmtId="49" fontId="28" fillId="5" borderId="21" xfId="7" applyNumberFormat="1" applyFont="1" applyFill="1" applyBorder="1" applyAlignment="1">
      <alignment horizontal="center" vertical="top"/>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27" fillId="7" borderId="22" xfId="7" applyFont="1" applyFill="1" applyBorder="1" applyAlignment="1">
      <alignment horizontal="right" vertical="top" wrapText="1"/>
    </xf>
    <xf numFmtId="0" fontId="27" fillId="7" borderId="24" xfId="7" applyFont="1" applyFill="1" applyBorder="1" applyAlignment="1">
      <alignment horizontal="right" vertical="top" wrapText="1"/>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0" fontId="15" fillId="18" borderId="11" xfId="7" applyFont="1" applyFill="1" applyBorder="1" applyAlignment="1">
      <alignment horizontal="center" vertical="top"/>
    </xf>
    <xf numFmtId="0" fontId="15" fillId="18" borderId="12" xfId="7" applyFont="1" applyFill="1" applyBorder="1" applyAlignment="1">
      <alignment horizontal="center" vertical="top"/>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0" fontId="29" fillId="5" borderId="64" xfId="7" applyFont="1" applyFill="1" applyBorder="1" applyAlignment="1">
      <alignment horizontal="center" vertical="center" wrapText="1"/>
    </xf>
    <xf numFmtId="0" fontId="29" fillId="5" borderId="17" xfId="7" applyFont="1" applyFill="1" applyBorder="1" applyAlignment="1">
      <alignment horizontal="center" vertical="center" wrapText="1"/>
    </xf>
    <xf numFmtId="0" fontId="29" fillId="5" borderId="64" xfId="7" applyFont="1" applyFill="1" applyBorder="1" applyAlignment="1">
      <alignment horizontal="center" vertical="center"/>
    </xf>
    <xf numFmtId="0" fontId="29" fillId="5" borderId="17" xfId="7" applyFont="1" applyFill="1" applyBorder="1" applyAlignment="1">
      <alignment horizontal="center" vertical="center"/>
    </xf>
    <xf numFmtId="0" fontId="29" fillId="0" borderId="63" xfId="7" applyFont="1" applyBorder="1" applyAlignment="1">
      <alignment horizontal="center" vertical="top"/>
    </xf>
    <xf numFmtId="0" fontId="29" fillId="0" borderId="42" xfId="7" applyFont="1" applyBorder="1" applyAlignment="1">
      <alignment horizontal="center" vertical="top"/>
    </xf>
    <xf numFmtId="49" fontId="27" fillId="3" borderId="29" xfId="7" applyNumberFormat="1" applyFont="1" applyFill="1" applyBorder="1" applyAlignment="1">
      <alignment horizontal="center" vertical="top"/>
    </xf>
    <xf numFmtId="49" fontId="27" fillId="3" borderId="21" xfId="7" applyNumberFormat="1" applyFont="1" applyFill="1" applyBorder="1" applyAlignment="1">
      <alignment horizontal="center" vertical="top"/>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49" fontId="14" fillId="5" borderId="29" xfId="7" applyNumberFormat="1" applyFont="1" applyFill="1" applyBorder="1" applyAlignment="1">
      <alignment horizontal="center" vertical="top"/>
    </xf>
    <xf numFmtId="49" fontId="14" fillId="5" borderId="9" xfId="7" applyNumberFormat="1" applyFont="1" applyFill="1" applyBorder="1" applyAlignment="1">
      <alignment horizontal="center" vertical="top"/>
    </xf>
    <xf numFmtId="49" fontId="14" fillId="5"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0" fontId="78" fillId="5" borderId="29" xfId="7" applyFont="1" applyFill="1" applyBorder="1" applyAlignment="1">
      <alignment horizontal="left" vertical="top" wrapText="1"/>
    </xf>
    <xf numFmtId="0" fontId="78" fillId="5" borderId="9" xfId="7" applyFont="1" applyFill="1" applyBorder="1" applyAlignment="1">
      <alignment horizontal="left" vertical="top" wrapText="1"/>
    </xf>
    <xf numFmtId="0" fontId="78" fillId="5" borderId="21" xfId="7" applyFont="1" applyFill="1" applyBorder="1" applyAlignment="1">
      <alignment horizontal="left" vertical="top" wrapText="1"/>
    </xf>
    <xf numFmtId="0" fontId="11" fillId="0" borderId="9" xfId="0" applyFont="1" applyBorder="1" applyAlignment="1">
      <alignment horizontal="left" vertical="top" wrapText="1"/>
    </xf>
    <xf numFmtId="49" fontId="29" fillId="5" borderId="29" xfId="7" applyNumberFormat="1" applyFont="1" applyFill="1" applyBorder="1" applyAlignment="1">
      <alignment horizontal="center" vertical="center" textRotation="90"/>
    </xf>
    <xf numFmtId="49" fontId="29" fillId="5" borderId="9" xfId="7" applyNumberFormat="1" applyFont="1" applyFill="1" applyBorder="1" applyAlignment="1">
      <alignment horizontal="center" vertical="center" textRotation="90"/>
    </xf>
    <xf numFmtId="49" fontId="29" fillId="5" borderId="21" xfId="7" applyNumberFormat="1" applyFont="1" applyFill="1" applyBorder="1" applyAlignment="1">
      <alignment horizontal="center" vertical="center" textRotation="90"/>
    </xf>
    <xf numFmtId="0" fontId="11" fillId="0" borderId="71" xfId="0" applyFont="1" applyBorder="1" applyAlignment="1">
      <alignment horizontal="left" vertical="top" wrapText="1"/>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49" fontId="26" fillId="2" borderId="29" xfId="7" applyNumberFormat="1" applyFont="1" applyFill="1" applyBorder="1" applyAlignment="1">
      <alignment horizontal="center" vertical="top"/>
    </xf>
    <xf numFmtId="49" fontId="26" fillId="2" borderId="9" xfId="7" applyNumberFormat="1" applyFont="1" applyFill="1" applyBorder="1" applyAlignment="1">
      <alignment horizontal="center" vertical="top"/>
    </xf>
    <xf numFmtId="49" fontId="26" fillId="2" borderId="21" xfId="7" applyNumberFormat="1" applyFont="1" applyFill="1" applyBorder="1" applyAlignment="1">
      <alignment horizontal="center" vertical="top"/>
    </xf>
    <xf numFmtId="49" fontId="26" fillId="5" borderId="21" xfId="7" applyNumberFormat="1" applyFont="1" applyFill="1" applyBorder="1" applyAlignment="1">
      <alignment horizontal="center" vertical="top" wrapText="1"/>
    </xf>
    <xf numFmtId="0" fontId="31" fillId="5" borderId="43" xfId="7" applyFont="1" applyFill="1" applyBorder="1" applyAlignment="1">
      <alignment horizontal="center" vertical="top" wrapText="1"/>
    </xf>
    <xf numFmtId="0" fontId="31" fillId="5" borderId="26" xfId="7" applyFont="1" applyFill="1" applyBorder="1" applyAlignment="1">
      <alignment horizontal="center" vertical="top" wrapText="1"/>
    </xf>
    <xf numFmtId="0" fontId="31" fillId="5" borderId="24" xfId="7" applyFont="1" applyFill="1" applyBorder="1" applyAlignment="1">
      <alignment horizontal="center" vertical="top" wrapText="1"/>
    </xf>
    <xf numFmtId="49" fontId="29" fillId="5" borderId="29" xfId="7" applyNumberFormat="1" applyFont="1" applyFill="1" applyBorder="1" applyAlignment="1">
      <alignment horizontal="center" vertical="top" wrapText="1"/>
    </xf>
    <xf numFmtId="0" fontId="29" fillId="5" borderId="46" xfId="7" applyFont="1" applyFill="1" applyBorder="1" applyAlignment="1">
      <alignment horizontal="left" vertical="top" wrapText="1"/>
    </xf>
    <xf numFmtId="0" fontId="29" fillId="0" borderId="8" xfId="7" applyFont="1" applyBorder="1" applyAlignment="1">
      <alignment horizontal="center" vertical="center" textRotation="90" wrapText="1"/>
    </xf>
    <xf numFmtId="0" fontId="29" fillId="0" borderId="38" xfId="7" applyFont="1" applyBorder="1" applyAlignment="1">
      <alignment horizontal="center" vertical="center" textRotation="90" wrapText="1"/>
    </xf>
    <xf numFmtId="0" fontId="29" fillId="0" borderId="10" xfId="7" applyFont="1" applyBorder="1" applyAlignment="1">
      <alignment horizontal="center" vertical="center" textRotation="90" wrapText="1"/>
    </xf>
    <xf numFmtId="0" fontId="29" fillId="0" borderId="29" xfId="7" applyFont="1" applyBorder="1" applyAlignment="1">
      <alignment horizontal="center" vertical="center" textRotation="90" wrapText="1"/>
    </xf>
    <xf numFmtId="0" fontId="29" fillId="0" borderId="9" xfId="7" applyFont="1" applyBorder="1" applyAlignment="1">
      <alignment horizontal="center" vertical="center" textRotation="90" wrapText="1"/>
    </xf>
    <xf numFmtId="0" fontId="29" fillId="0" borderId="21" xfId="7" applyFont="1" applyBorder="1" applyAlignment="1">
      <alignment horizontal="center" vertical="center" textRotation="90" wrapText="1"/>
    </xf>
    <xf numFmtId="0" fontId="26" fillId="0" borderId="39" xfId="7" applyFont="1" applyBorder="1" applyAlignment="1">
      <alignment horizontal="center" vertical="center" textRotation="90"/>
    </xf>
    <xf numFmtId="0" fontId="26" fillId="0" borderId="36" xfId="7" applyFont="1" applyBorder="1" applyAlignment="1">
      <alignment horizontal="center" vertical="center" textRotation="90"/>
    </xf>
    <xf numFmtId="0" fontId="26" fillId="0" borderId="23" xfId="7" applyFont="1" applyBorder="1" applyAlignment="1">
      <alignment horizontal="center" vertical="center" textRotation="90"/>
    </xf>
    <xf numFmtId="0" fontId="26" fillId="0" borderId="15" xfId="7" applyFont="1" applyBorder="1" applyAlignment="1">
      <alignment horizontal="center" vertical="center"/>
    </xf>
    <xf numFmtId="0" fontId="26" fillId="0" borderId="11" xfId="7" applyFont="1" applyBorder="1" applyAlignment="1">
      <alignment horizontal="center" vertical="center"/>
    </xf>
    <xf numFmtId="0" fontId="26" fillId="0" borderId="12" xfId="7" applyFont="1" applyBorder="1" applyAlignment="1">
      <alignment horizontal="center" vertical="center"/>
    </xf>
    <xf numFmtId="0" fontId="29" fillId="0" borderId="46" xfId="7" applyFont="1" applyBorder="1" applyAlignment="1">
      <alignment horizontal="center" vertical="center" wrapText="1"/>
    </xf>
    <xf numFmtId="0" fontId="29" fillId="0" borderId="18" xfId="7" applyFont="1" applyBorder="1" applyAlignment="1">
      <alignment horizontal="center" vertical="center" wrapText="1"/>
    </xf>
    <xf numFmtId="0" fontId="29" fillId="0" borderId="50" xfId="7" applyFont="1" applyBorder="1" applyAlignment="1">
      <alignment horizontal="center" vertical="center" wrapText="1"/>
    </xf>
    <xf numFmtId="0" fontId="29" fillId="0" borderId="51" xfId="7" applyFont="1" applyBorder="1" applyAlignment="1">
      <alignment horizontal="center" vertical="center" wrapText="1"/>
    </xf>
    <xf numFmtId="0" fontId="26" fillId="0" borderId="17" xfId="7" applyFont="1" applyBorder="1" applyAlignment="1">
      <alignment horizontal="center" vertical="center"/>
    </xf>
    <xf numFmtId="0" fontId="26" fillId="0" borderId="42" xfId="7" applyFont="1" applyBorder="1" applyAlignment="1">
      <alignment horizontal="center" vertical="center"/>
    </xf>
    <xf numFmtId="0" fontId="26" fillId="0" borderId="0" xfId="7" applyFont="1" applyAlignment="1">
      <alignment horizontal="center" vertical="top" wrapText="1"/>
    </xf>
    <xf numFmtId="0" fontId="27" fillId="0" borderId="0" xfId="7" applyFont="1" applyAlignment="1">
      <alignment horizontal="center" vertical="center"/>
    </xf>
    <xf numFmtId="0" fontId="81" fillId="0" borderId="22" xfId="7" applyFont="1" applyBorder="1" applyAlignment="1">
      <alignment horizontal="center"/>
    </xf>
    <xf numFmtId="0" fontId="29" fillId="0" borderId="2" xfId="7" applyFont="1" applyBorder="1" applyAlignment="1">
      <alignment horizontal="center" vertical="center" textRotation="90" wrapText="1"/>
    </xf>
    <xf numFmtId="0" fontId="29" fillId="0" borderId="30" xfId="7" applyFont="1" applyBorder="1" applyAlignment="1">
      <alignment horizontal="center" vertical="center" textRotation="90" wrapText="1"/>
    </xf>
    <xf numFmtId="0" fontId="29" fillId="0" borderId="4" xfId="7" applyFont="1" applyBorder="1" applyAlignment="1">
      <alignment horizontal="center" vertical="center" textRotation="90" wrapText="1"/>
    </xf>
    <xf numFmtId="0" fontId="29" fillId="0" borderId="43" xfId="7" applyFont="1" applyBorder="1" applyAlignment="1">
      <alignment horizontal="center" vertical="center" wrapText="1"/>
    </xf>
    <xf numFmtId="0" fontId="29" fillId="0" borderId="26" xfId="7" applyFont="1" applyBorder="1" applyAlignment="1">
      <alignment horizontal="center" vertical="center" wrapText="1"/>
    </xf>
    <xf numFmtId="0" fontId="29" fillId="0" borderId="24" xfId="7" applyFont="1" applyBorder="1" applyAlignment="1">
      <alignment horizontal="center" vertical="center" wrapText="1"/>
    </xf>
    <xf numFmtId="49" fontId="25" fillId="5" borderId="29" xfId="7" applyNumberFormat="1" applyFont="1" applyFill="1" applyBorder="1" applyAlignment="1">
      <alignment horizontal="left" vertical="top" wrapText="1"/>
    </xf>
    <xf numFmtId="49" fontId="25" fillId="5" borderId="9" xfId="7" applyNumberFormat="1" applyFont="1" applyFill="1" applyBorder="1" applyAlignment="1">
      <alignment horizontal="left" vertical="top" wrapText="1"/>
    </xf>
    <xf numFmtId="49" fontId="25" fillId="5" borderId="21" xfId="7" applyNumberFormat="1" applyFont="1" applyFill="1" applyBorder="1" applyAlignment="1">
      <alignment horizontal="left" vertical="top" wrapText="1"/>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49" fontId="22" fillId="2" borderId="31" xfId="0" applyNumberFormat="1" applyFont="1" applyFill="1" applyBorder="1" applyAlignment="1">
      <alignment horizontal="center" vertical="top"/>
    </xf>
    <xf numFmtId="49" fontId="22" fillId="2" borderId="36" xfId="0" applyNumberFormat="1" applyFont="1" applyFill="1" applyBorder="1" applyAlignment="1">
      <alignment horizontal="center" vertical="top"/>
    </xf>
    <xf numFmtId="49" fontId="22" fillId="2" borderId="32"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3" borderId="9" xfId="0" applyNumberFormat="1" applyFont="1" applyFill="1" applyBorder="1" applyAlignment="1">
      <alignment horizontal="center" vertical="top"/>
    </xf>
    <xf numFmtId="49" fontId="15" fillId="3" borderId="4"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15" fillId="5" borderId="13" xfId="0" applyNumberFormat="1" applyFont="1" applyFill="1" applyBorder="1" applyAlignment="1">
      <alignment horizontal="center" vertical="top" wrapText="1"/>
    </xf>
    <xf numFmtId="0" fontId="11" fillId="5" borderId="20" xfId="0"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49" fontId="33" fillId="5" borderId="2" xfId="0" applyNumberFormat="1" applyFont="1" applyFill="1" applyBorder="1" applyAlignment="1">
      <alignment horizontal="center" vertical="top"/>
    </xf>
    <xf numFmtId="49" fontId="33" fillId="5" borderId="9" xfId="0" applyNumberFormat="1" applyFont="1" applyFill="1" applyBorder="1" applyAlignment="1">
      <alignment horizontal="center" vertical="top"/>
    </xf>
    <xf numFmtId="49" fontId="33" fillId="5" borderId="4" xfId="0" applyNumberFormat="1" applyFont="1" applyFill="1" applyBorder="1" applyAlignment="1">
      <alignment horizontal="center" vertical="top"/>
    </xf>
    <xf numFmtId="49" fontId="14" fillId="5" borderId="29" xfId="0" applyNumberFormat="1" applyFont="1" applyFill="1" applyBorder="1" applyAlignment="1">
      <alignment horizontal="center" vertical="top"/>
    </xf>
    <xf numFmtId="49" fontId="14" fillId="5" borderId="9"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0" fontId="14" fillId="5" borderId="9" xfId="0" applyFont="1" applyFill="1" applyBorder="1" applyAlignment="1">
      <alignment vertical="top" wrapText="1"/>
    </xf>
    <xf numFmtId="0" fontId="11" fillId="0" borderId="21" xfId="0" applyFont="1" applyBorder="1" applyAlignment="1">
      <alignment vertical="top" wrapText="1"/>
    </xf>
    <xf numFmtId="0" fontId="15" fillId="12" borderId="11" xfId="0" applyFont="1" applyFill="1" applyBorder="1" applyAlignment="1">
      <alignment horizontal="center" vertical="top" wrapText="1"/>
    </xf>
    <xf numFmtId="0" fontId="15" fillId="12" borderId="12" xfId="0" applyFont="1" applyFill="1" applyBorder="1" applyAlignment="1">
      <alignment horizontal="center" vertical="top" wrapText="1"/>
    </xf>
    <xf numFmtId="0" fontId="15" fillId="7" borderId="11" xfId="0" applyFont="1" applyFill="1" applyBorder="1" applyAlignment="1">
      <alignment horizontal="center" vertical="top" wrapText="1"/>
    </xf>
    <xf numFmtId="0" fontId="15" fillId="7" borderId="12" xfId="0" applyFont="1" applyFill="1" applyBorder="1" applyAlignment="1">
      <alignment horizontal="center" vertical="top" wrapText="1"/>
    </xf>
    <xf numFmtId="0" fontId="15" fillId="13" borderId="15" xfId="0" applyFont="1" applyFill="1" applyBorder="1" applyAlignment="1">
      <alignment horizontal="left" vertical="top"/>
    </xf>
    <xf numFmtId="0" fontId="15" fillId="13" borderId="11" xfId="0" applyFont="1" applyFill="1" applyBorder="1" applyAlignment="1">
      <alignment horizontal="left" vertical="top"/>
    </xf>
    <xf numFmtId="0" fontId="15" fillId="12" borderId="22" xfId="0" applyFont="1" applyFill="1" applyBorder="1" applyAlignment="1">
      <alignment horizontal="center" vertical="top" wrapText="1"/>
    </xf>
    <xf numFmtId="0" fontId="15" fillId="12" borderId="24" xfId="0" applyFont="1" applyFill="1" applyBorder="1" applyAlignment="1">
      <alignment horizontal="center" vertical="top" wrapText="1"/>
    </xf>
    <xf numFmtId="0" fontId="15" fillId="7" borderId="22" xfId="0" applyFont="1" applyFill="1" applyBorder="1" applyAlignment="1">
      <alignment horizontal="center" vertical="top" wrapText="1"/>
    </xf>
    <xf numFmtId="0" fontId="15" fillId="7" borderId="24" xfId="0" applyFont="1" applyFill="1" applyBorder="1" applyAlignment="1">
      <alignment horizontal="center" vertical="top" wrapText="1"/>
    </xf>
    <xf numFmtId="0" fontId="28" fillId="4" borderId="15" xfId="0" applyFont="1" applyFill="1" applyBorder="1" applyAlignment="1">
      <alignment horizontal="right" vertical="top" wrapText="1"/>
    </xf>
    <xf numFmtId="0" fontId="28" fillId="4" borderId="11" xfId="0" applyFont="1" applyFill="1" applyBorder="1" applyAlignment="1">
      <alignment horizontal="right" vertical="top" wrapText="1"/>
    </xf>
    <xf numFmtId="0" fontId="28" fillId="0" borderId="31" xfId="0" applyFont="1" applyBorder="1" applyAlignment="1">
      <alignment horizontal="left" vertical="top" wrapText="1"/>
    </xf>
    <xf numFmtId="0" fontId="28" fillId="0" borderId="8" xfId="0" applyFont="1" applyBorder="1" applyAlignment="1">
      <alignment horizontal="left" vertical="top" wrapText="1"/>
    </xf>
    <xf numFmtId="0" fontId="28" fillId="0" borderId="25" xfId="0" applyFont="1" applyBorder="1" applyAlignment="1">
      <alignment horizontal="left" vertical="top" wrapText="1"/>
    </xf>
    <xf numFmtId="0" fontId="28" fillId="9" borderId="15" xfId="0" applyFont="1" applyFill="1" applyBorder="1" applyAlignment="1">
      <alignment horizontal="center" vertical="top" wrapText="1"/>
    </xf>
    <xf numFmtId="0" fontId="28" fillId="9" borderId="11" xfId="0" applyFont="1" applyFill="1" applyBorder="1" applyAlignment="1">
      <alignment horizontal="center" vertical="top" wrapText="1"/>
    </xf>
    <xf numFmtId="0" fontId="28" fillId="9" borderId="12" xfId="0" applyFont="1" applyFill="1" applyBorder="1" applyAlignment="1">
      <alignment horizontal="center" vertical="top" wrapText="1"/>
    </xf>
    <xf numFmtId="0" fontId="27" fillId="4" borderId="31" xfId="0" applyFont="1" applyFill="1" applyBorder="1" applyAlignment="1">
      <alignment horizontal="right" vertical="top" wrapText="1"/>
    </xf>
    <xf numFmtId="0" fontId="27" fillId="4" borderId="8" xfId="0" applyFont="1" applyFill="1" applyBorder="1" applyAlignment="1">
      <alignment horizontal="right" vertical="top" wrapText="1"/>
    </xf>
    <xf numFmtId="0" fontId="27" fillId="4" borderId="25" xfId="0" applyFont="1" applyFill="1" applyBorder="1" applyAlignment="1">
      <alignment horizontal="right" vertical="top" wrapText="1"/>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0" fontId="30" fillId="6" borderId="15" xfId="0" applyFont="1" applyFill="1" applyBorder="1" applyAlignment="1">
      <alignment horizontal="center" vertical="top"/>
    </xf>
    <xf numFmtId="0" fontId="30" fillId="6" borderId="11" xfId="0" applyFont="1" applyFill="1" applyBorder="1" applyAlignment="1">
      <alignment horizontal="center" vertical="top"/>
    </xf>
    <xf numFmtId="0" fontId="30" fillId="6" borderId="12" xfId="0" applyFont="1" applyFill="1" applyBorder="1" applyAlignment="1">
      <alignment horizontal="center" vertical="top"/>
    </xf>
    <xf numFmtId="49" fontId="27" fillId="0" borderId="22" xfId="0" applyNumberFormat="1" applyFont="1" applyBorder="1" applyAlignment="1">
      <alignment horizontal="center" vertical="top" wrapText="1"/>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49" fontId="13" fillId="0" borderId="22" xfId="0" applyNumberFormat="1" applyFont="1" applyBorder="1" applyAlignment="1">
      <alignment horizontal="center" vertical="top" wrapText="1"/>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25" fillId="0" borderId="33" xfId="0" applyFont="1" applyBorder="1" applyAlignment="1">
      <alignment horizontal="left" vertical="top" wrapText="1"/>
    </xf>
    <xf numFmtId="0" fontId="25" fillId="0" borderId="38" xfId="0" applyFont="1" applyBorder="1" applyAlignment="1">
      <alignment horizontal="left" vertical="top" wrapText="1"/>
    </xf>
    <xf numFmtId="0" fontId="25" fillId="0" borderId="41" xfId="0" applyFont="1" applyBorder="1" applyAlignment="1">
      <alignment horizontal="left" vertical="top" wrapText="1"/>
    </xf>
    <xf numFmtId="0" fontId="25" fillId="0" borderId="33" xfId="0" applyFont="1" applyBorder="1" applyAlignment="1">
      <alignment horizontal="left"/>
    </xf>
    <xf numFmtId="0" fontId="25" fillId="0" borderId="38" xfId="0" applyFont="1" applyBorder="1" applyAlignment="1">
      <alignment horizontal="left"/>
    </xf>
    <xf numFmtId="0" fontId="25" fillId="0" borderId="41" xfId="0" applyFont="1" applyBorder="1" applyAlignment="1">
      <alignment horizontal="left"/>
    </xf>
    <xf numFmtId="0" fontId="25" fillId="0" borderId="23" xfId="0" applyFont="1" applyBorder="1" applyAlignment="1">
      <alignment horizontal="left" vertical="top" wrapText="1"/>
    </xf>
    <xf numFmtId="0" fontId="25" fillId="0" borderId="22" xfId="0" applyFont="1" applyBorder="1" applyAlignment="1">
      <alignment horizontal="left" vertical="top" wrapText="1"/>
    </xf>
    <xf numFmtId="0" fontId="25" fillId="0" borderId="24" xfId="0" applyFont="1" applyBorder="1" applyAlignment="1">
      <alignment horizontal="left" vertical="top" wrapText="1"/>
    </xf>
    <xf numFmtId="0" fontId="15" fillId="0" borderId="15"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25" fillId="0" borderId="33" xfId="33" applyFont="1" applyBorder="1" applyAlignment="1">
      <alignment horizontal="left" vertical="top" wrapText="1"/>
    </xf>
    <xf numFmtId="0" fontId="25" fillId="0" borderId="38" xfId="33" applyFont="1" applyBorder="1" applyAlignment="1">
      <alignment horizontal="left" vertical="top" wrapText="1"/>
    </xf>
    <xf numFmtId="0" fontId="25" fillId="0" borderId="41" xfId="33"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25" fillId="0" borderId="15" xfId="0" applyFont="1" applyBorder="1" applyAlignment="1">
      <alignment horizontal="left" vertical="top" wrapText="1"/>
    </xf>
    <xf numFmtId="0" fontId="25" fillId="0" borderId="11" xfId="0" applyFont="1" applyBorder="1" applyAlignment="1">
      <alignment horizontal="left" vertical="top" wrapText="1"/>
    </xf>
    <xf numFmtId="0" fontId="25" fillId="0" borderId="12" xfId="0" applyFont="1" applyBorder="1" applyAlignment="1">
      <alignment horizontal="left" vertical="top" wrapText="1"/>
    </xf>
    <xf numFmtId="0" fontId="14" fillId="5" borderId="20" xfId="0" applyFont="1" applyFill="1" applyBorder="1" applyAlignment="1">
      <alignment horizontal="center" vertical="top" wrapText="1"/>
    </xf>
    <xf numFmtId="0" fontId="29" fillId="0" borderId="29" xfId="0" applyFont="1" applyBorder="1" applyAlignment="1">
      <alignment vertical="top" wrapText="1"/>
    </xf>
    <xf numFmtId="0" fontId="29" fillId="0" borderId="9" xfId="0" applyFont="1" applyBorder="1" applyAlignment="1">
      <alignment vertical="top" wrapText="1"/>
    </xf>
    <xf numFmtId="0" fontId="29" fillId="0" borderId="21" xfId="0" applyFont="1" applyBorder="1" applyAlignment="1">
      <alignment vertical="top" wrapText="1"/>
    </xf>
    <xf numFmtId="0" fontId="14" fillId="5" borderId="55" xfId="0" applyFont="1" applyFill="1" applyBorder="1" applyAlignment="1">
      <alignment vertical="top" wrapText="1"/>
    </xf>
    <xf numFmtId="0" fontId="14" fillId="5" borderId="46" xfId="0" applyFont="1" applyFill="1" applyBorder="1" applyAlignment="1">
      <alignment vertical="top" wrapText="1"/>
    </xf>
    <xf numFmtId="0" fontId="14" fillId="0" borderId="18" xfId="0" applyFont="1" applyBorder="1" applyAlignment="1">
      <alignment vertical="top" wrapText="1"/>
    </xf>
    <xf numFmtId="0" fontId="15" fillId="7" borderId="22" xfId="0" applyFont="1" applyFill="1" applyBorder="1" applyAlignment="1">
      <alignment horizontal="right" vertical="top" wrapText="1"/>
    </xf>
    <xf numFmtId="0" fontId="15" fillId="7" borderId="24" xfId="0" applyFont="1" applyFill="1" applyBorder="1" applyAlignment="1">
      <alignment horizontal="right" vertical="top" wrapText="1"/>
    </xf>
    <xf numFmtId="0" fontId="15" fillId="12" borderId="22" xfId="0" applyFont="1" applyFill="1" applyBorder="1" applyAlignment="1">
      <alignment horizontal="right" vertical="top" wrapText="1"/>
    </xf>
    <xf numFmtId="0" fontId="15" fillId="12" borderId="24" xfId="0" applyFont="1" applyFill="1" applyBorder="1" applyAlignment="1">
      <alignment horizontal="right" vertical="top" wrapText="1"/>
    </xf>
    <xf numFmtId="0" fontId="78" fillId="5" borderId="43" xfId="0" applyFont="1" applyFill="1" applyBorder="1" applyAlignment="1">
      <alignment horizontal="left" vertical="top" wrapText="1"/>
    </xf>
    <xf numFmtId="0" fontId="78" fillId="5" borderId="26" xfId="0" applyFont="1" applyFill="1" applyBorder="1" applyAlignment="1">
      <alignment horizontal="left" vertical="top" wrapText="1"/>
    </xf>
    <xf numFmtId="0" fontId="78" fillId="5" borderId="24" xfId="0" applyFont="1" applyFill="1" applyBorder="1" applyAlignment="1">
      <alignment horizontal="left" vertical="top" wrapText="1"/>
    </xf>
    <xf numFmtId="0" fontId="14" fillId="5" borderId="67" xfId="0" applyFont="1" applyFill="1" applyBorder="1" applyAlignment="1">
      <alignment horizontal="left" vertical="top" wrapText="1"/>
    </xf>
    <xf numFmtId="0" fontId="14" fillId="5" borderId="55" xfId="0" applyFont="1" applyFill="1" applyBorder="1" applyAlignment="1">
      <alignment horizontal="left" vertical="top" wrapText="1"/>
    </xf>
    <xf numFmtId="0" fontId="14" fillId="5" borderId="46" xfId="0" applyFont="1" applyFill="1" applyBorder="1" applyAlignment="1">
      <alignment horizontal="left" vertical="top" wrapText="1"/>
    </xf>
    <xf numFmtId="0" fontId="14" fillId="5" borderId="18" xfId="0" applyFont="1" applyFill="1" applyBorder="1" applyAlignment="1">
      <alignment horizontal="left" vertical="top" wrapText="1"/>
    </xf>
    <xf numFmtId="0" fontId="29" fillId="0" borderId="43" xfId="0" applyFont="1" applyBorder="1" applyAlignment="1">
      <alignment vertical="top" wrapText="1"/>
    </xf>
    <xf numFmtId="0" fontId="29" fillId="0" borderId="26" xfId="0" applyFont="1" applyBorder="1" applyAlignment="1">
      <alignment vertical="top" wrapText="1"/>
    </xf>
    <xf numFmtId="0" fontId="29" fillId="0" borderId="24" xfId="0" applyFont="1" applyBorder="1" applyAlignment="1">
      <alignment vertical="top" wrapText="1"/>
    </xf>
    <xf numFmtId="0" fontId="29" fillId="5" borderId="43" xfId="0" applyFont="1" applyFill="1" applyBorder="1" applyAlignment="1">
      <alignment horizontal="left" vertical="top" wrapText="1"/>
    </xf>
    <xf numFmtId="0" fontId="29" fillId="5" borderId="26" xfId="0" applyFont="1" applyFill="1" applyBorder="1" applyAlignment="1">
      <alignment horizontal="left" vertical="top" wrapText="1"/>
    </xf>
    <xf numFmtId="0" fontId="29" fillId="5" borderId="24" xfId="0" applyFont="1" applyFill="1" applyBorder="1" applyAlignment="1">
      <alignment horizontal="left" vertical="top" wrapText="1"/>
    </xf>
    <xf numFmtId="0" fontId="14" fillId="0" borderId="55" xfId="0" applyFont="1" applyBorder="1" applyAlignment="1">
      <alignment vertical="top" wrapText="1"/>
    </xf>
    <xf numFmtId="0" fontId="0" fillId="0" borderId="46" xfId="0" applyBorder="1" applyAlignment="1">
      <alignment vertical="top" wrapText="1"/>
    </xf>
    <xf numFmtId="0" fontId="14" fillId="0" borderId="21" xfId="0" applyFont="1" applyBorder="1" applyAlignment="1">
      <alignment vertical="top" wrapText="1"/>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0" fontId="14" fillId="5" borderId="21" xfId="0" applyFont="1" applyFill="1" applyBorder="1" applyAlignment="1">
      <alignment horizontal="left" vertical="top" wrapText="1"/>
    </xf>
    <xf numFmtId="0" fontId="26" fillId="0" borderId="0" xfId="0" applyFont="1" applyAlignment="1">
      <alignment horizontal="center" vertical="top" wrapText="1"/>
    </xf>
    <xf numFmtId="0" fontId="14" fillId="0" borderId="22" xfId="0" applyFont="1" applyBorder="1" applyAlignment="1">
      <alignment horizontal="center"/>
    </xf>
    <xf numFmtId="0" fontId="12" fillId="0" borderId="0" xfId="0" applyFont="1" applyAlignment="1">
      <alignment horizontal="left" wrapText="1"/>
    </xf>
    <xf numFmtId="0" fontId="12" fillId="0" borderId="0" xfId="0" applyFont="1" applyAlignment="1">
      <alignment horizontal="left"/>
    </xf>
    <xf numFmtId="49" fontId="22" fillId="22" borderId="31" xfId="0" applyNumberFormat="1" applyFont="1" applyFill="1" applyBorder="1" applyAlignment="1">
      <alignment horizontal="center" vertical="top"/>
    </xf>
    <xf numFmtId="49" fontId="22" fillId="22" borderId="36" xfId="0" applyNumberFormat="1" applyFont="1" applyFill="1" applyBorder="1" applyAlignment="1">
      <alignment horizontal="center" vertical="top"/>
    </xf>
    <xf numFmtId="49" fontId="22" fillId="22" borderId="32" xfId="0" applyNumberFormat="1" applyFont="1" applyFill="1" applyBorder="1" applyAlignment="1">
      <alignment horizontal="center" vertical="top"/>
    </xf>
    <xf numFmtId="49" fontId="15" fillId="7" borderId="2" xfId="0" applyNumberFormat="1" applyFont="1" applyFill="1" applyBorder="1" applyAlignment="1">
      <alignment horizontal="center" vertical="top"/>
    </xf>
    <xf numFmtId="49" fontId="15" fillId="7" borderId="9" xfId="0" applyNumberFormat="1" applyFont="1" applyFill="1" applyBorder="1" applyAlignment="1">
      <alignment horizontal="center" vertical="top"/>
    </xf>
    <xf numFmtId="49" fontId="15" fillId="7" borderId="4" xfId="0" applyNumberFormat="1" applyFont="1" applyFill="1" applyBorder="1" applyAlignment="1">
      <alignment horizontal="center" vertical="top"/>
    </xf>
    <xf numFmtId="49" fontId="15" fillId="0" borderId="48" xfId="0" applyNumberFormat="1" applyFont="1" applyBorder="1" applyAlignment="1">
      <alignment horizontal="center" vertical="top" wrapText="1"/>
    </xf>
    <xf numFmtId="49" fontId="15" fillId="0" borderId="13" xfId="0" applyNumberFormat="1" applyFont="1" applyBorder="1" applyAlignment="1">
      <alignment horizontal="center" vertical="top" wrapText="1"/>
    </xf>
    <xf numFmtId="0" fontId="14" fillId="0" borderId="20" xfId="0" applyFont="1" applyBorder="1" applyAlignment="1">
      <alignment horizontal="center" vertical="top" wrapText="1"/>
    </xf>
    <xf numFmtId="49" fontId="15" fillId="0" borderId="54" xfId="0" applyNumberFormat="1" applyFont="1" applyBorder="1" applyAlignment="1">
      <alignment horizontal="center" vertical="top" wrapText="1"/>
    </xf>
    <xf numFmtId="49" fontId="15" fillId="0" borderId="57" xfId="0" applyNumberFormat="1" applyFont="1" applyBorder="1" applyAlignment="1">
      <alignment horizontal="center" vertical="top" wrapText="1"/>
    </xf>
    <xf numFmtId="49" fontId="15" fillId="0" borderId="14" xfId="0" applyNumberFormat="1" applyFont="1" applyBorder="1" applyAlignment="1">
      <alignment horizontal="center" vertical="top" wrapText="1"/>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0" fontId="14" fillId="0" borderId="21" xfId="0" applyFont="1" applyBorder="1" applyAlignment="1">
      <alignment horizontal="left" vertical="top" wrapText="1"/>
    </xf>
    <xf numFmtId="49" fontId="33" fillId="0" borderId="2" xfId="0" applyNumberFormat="1" applyFont="1" applyBorder="1" applyAlignment="1">
      <alignment horizontal="center" vertical="top" wrapText="1"/>
    </xf>
    <xf numFmtId="49" fontId="33" fillId="0" borderId="9" xfId="0" applyNumberFormat="1" applyFont="1" applyBorder="1" applyAlignment="1">
      <alignment horizontal="center" vertical="top"/>
    </xf>
    <xf numFmtId="49" fontId="33" fillId="0" borderId="4" xfId="0" applyNumberFormat="1" applyFont="1" applyBorder="1" applyAlignment="1">
      <alignment horizontal="center" vertical="top"/>
    </xf>
    <xf numFmtId="49" fontId="14" fillId="0" borderId="29" xfId="0" applyNumberFormat="1" applyFont="1" applyBorder="1" applyAlignment="1">
      <alignment horizontal="center" vertical="top"/>
    </xf>
    <xf numFmtId="49" fontId="14" fillId="0" borderId="9" xfId="0" applyNumberFormat="1" applyFont="1" applyBorder="1" applyAlignment="1">
      <alignment horizontal="center" vertical="top"/>
    </xf>
    <xf numFmtId="49" fontId="14" fillId="0" borderId="21" xfId="0" applyNumberFormat="1" applyFont="1" applyBorder="1" applyAlignment="1">
      <alignment horizontal="center" vertical="top"/>
    </xf>
    <xf numFmtId="0" fontId="14" fillId="0" borderId="29" xfId="0" applyFont="1" applyBorder="1" applyAlignment="1">
      <alignment horizontal="center" vertical="top"/>
    </xf>
    <xf numFmtId="0" fontId="14" fillId="0" borderId="9" xfId="0" applyFont="1" applyBorder="1" applyAlignment="1">
      <alignment horizontal="center" vertical="top"/>
    </xf>
    <xf numFmtId="0" fontId="14" fillId="0" borderId="59" xfId="0"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49" fontId="14" fillId="0" borderId="39" xfId="0" applyNumberFormat="1" applyFont="1" applyBorder="1" applyAlignment="1">
      <alignment horizontal="center" vertical="top"/>
    </xf>
    <xf numFmtId="49" fontId="14" fillId="0" borderId="36" xfId="0" applyNumberFormat="1" applyFont="1" applyBorder="1" applyAlignment="1">
      <alignment horizontal="center" vertical="top"/>
    </xf>
    <xf numFmtId="49" fontId="14" fillId="0" borderId="23" xfId="0" applyNumberFormat="1" applyFont="1" applyBorder="1" applyAlignment="1">
      <alignment horizontal="center" vertical="top"/>
    </xf>
    <xf numFmtId="165" fontId="14" fillId="0" borderId="29" xfId="0" applyNumberFormat="1" applyFont="1" applyBorder="1" applyAlignment="1">
      <alignment horizontal="center" vertical="top"/>
    </xf>
    <xf numFmtId="0" fontId="15" fillId="13" borderId="74" xfId="0" applyFont="1" applyFill="1" applyBorder="1" applyAlignment="1">
      <alignment horizontal="left" vertical="top"/>
    </xf>
    <xf numFmtId="49" fontId="22" fillId="8" borderId="29" xfId="0" applyNumberFormat="1" applyFont="1" applyFill="1" applyBorder="1" applyAlignment="1">
      <alignment horizontal="center" vertical="top"/>
    </xf>
    <xf numFmtId="49" fontId="22" fillId="8" borderId="9" xfId="0" applyNumberFormat="1" applyFont="1" applyFill="1" applyBorder="1" applyAlignment="1">
      <alignment horizontal="center" vertical="top"/>
    </xf>
    <xf numFmtId="49" fontId="22" fillId="8" borderId="21" xfId="0" applyNumberFormat="1" applyFont="1" applyFill="1" applyBorder="1" applyAlignment="1">
      <alignment horizontal="center" vertical="top"/>
    </xf>
    <xf numFmtId="49" fontId="15" fillId="7" borderId="29" xfId="0" applyNumberFormat="1" applyFont="1" applyFill="1" applyBorder="1" applyAlignment="1">
      <alignment horizontal="center" vertical="top"/>
    </xf>
    <xf numFmtId="49" fontId="15" fillId="7" borderId="21" xfId="0" applyNumberFormat="1" applyFont="1" applyFill="1" applyBorder="1" applyAlignment="1">
      <alignment horizontal="center" vertical="top"/>
    </xf>
    <xf numFmtId="49" fontId="15" fillId="0" borderId="55" xfId="0" applyNumberFormat="1" applyFont="1" applyBorder="1" applyAlignment="1">
      <alignment horizontal="center" vertical="top" wrapText="1"/>
    </xf>
    <xf numFmtId="49" fontId="15" fillId="0" borderId="46" xfId="0" applyNumberFormat="1" applyFont="1" applyBorder="1" applyAlignment="1">
      <alignment horizontal="center" vertical="top" wrapText="1"/>
    </xf>
    <xf numFmtId="49" fontId="15" fillId="0" borderId="18" xfId="0" applyNumberFormat="1" applyFont="1" applyBorder="1" applyAlignment="1">
      <alignment horizontal="center" vertical="top" wrapText="1"/>
    </xf>
    <xf numFmtId="49" fontId="33" fillId="0" borderId="29" xfId="0" applyNumberFormat="1" applyFont="1" applyBorder="1" applyAlignment="1">
      <alignment horizontal="center" vertical="top"/>
    </xf>
    <xf numFmtId="49" fontId="33" fillId="0" borderId="21" xfId="0" applyNumberFormat="1" applyFont="1" applyBorder="1" applyAlignment="1">
      <alignment horizontal="center" vertical="top"/>
    </xf>
    <xf numFmtId="49" fontId="22" fillId="2" borderId="58" xfId="0" applyNumberFormat="1" applyFont="1" applyFill="1" applyBorder="1" applyAlignment="1">
      <alignment horizontal="center" vertical="top"/>
    </xf>
    <xf numFmtId="49" fontId="15" fillId="3" borderId="59" xfId="0" applyNumberFormat="1" applyFont="1" applyFill="1" applyBorder="1" applyAlignment="1">
      <alignment horizontal="center" vertical="top"/>
    </xf>
    <xf numFmtId="49" fontId="33" fillId="5" borderId="59" xfId="0" applyNumberFormat="1" applyFont="1" applyFill="1" applyBorder="1" applyAlignment="1">
      <alignment horizontal="center" vertical="top"/>
    </xf>
    <xf numFmtId="0" fontId="75" fillId="0" borderId="29" xfId="0" applyFont="1" applyBorder="1" applyAlignment="1">
      <alignment horizontal="center" vertical="top"/>
    </xf>
    <xf numFmtId="0" fontId="75" fillId="0" borderId="9" xfId="0" applyFont="1" applyBorder="1" applyAlignment="1">
      <alignment horizontal="center" vertical="top"/>
    </xf>
    <xf numFmtId="0" fontId="75" fillId="0" borderId="21" xfId="0" applyFont="1" applyBorder="1" applyAlignment="1">
      <alignment horizontal="center" vertical="top"/>
    </xf>
    <xf numFmtId="165" fontId="75" fillId="0" borderId="29" xfId="0" applyNumberFormat="1" applyFont="1" applyBorder="1" applyAlignment="1">
      <alignment horizontal="center" vertical="top"/>
    </xf>
    <xf numFmtId="165" fontId="75" fillId="0" borderId="9" xfId="0" applyNumberFormat="1" applyFont="1" applyBorder="1" applyAlignment="1">
      <alignment horizontal="center" vertical="top"/>
    </xf>
    <xf numFmtId="165" fontId="75" fillId="0" borderId="21" xfId="0" applyNumberFormat="1" applyFont="1" applyBorder="1" applyAlignment="1">
      <alignment horizontal="center" vertical="top"/>
    </xf>
    <xf numFmtId="165" fontId="14" fillId="0" borderId="21" xfId="0" applyNumberFormat="1" applyFont="1" applyBorder="1" applyAlignment="1">
      <alignment horizontal="center" vertical="top"/>
    </xf>
    <xf numFmtId="0" fontId="14" fillId="5" borderId="9" xfId="0" applyFont="1" applyFill="1" applyBorder="1" applyAlignment="1">
      <alignment horizontal="center" vertical="top"/>
    </xf>
    <xf numFmtId="0" fontId="14" fillId="5" borderId="21" xfId="0" applyFont="1" applyFill="1" applyBorder="1" applyAlignment="1">
      <alignment horizontal="center" vertical="top"/>
    </xf>
    <xf numFmtId="165" fontId="14" fillId="5" borderId="9" xfId="0" applyNumberFormat="1" applyFont="1" applyFill="1" applyBorder="1" applyAlignment="1">
      <alignment horizontal="center" vertical="top"/>
    </xf>
    <xf numFmtId="165" fontId="14" fillId="5" borderId="21" xfId="0" applyNumberFormat="1" applyFont="1" applyFill="1" applyBorder="1" applyAlignment="1">
      <alignment horizontal="center" vertical="top"/>
    </xf>
    <xf numFmtId="0" fontId="25" fillId="0" borderId="33" xfId="7" applyFont="1" applyBorder="1" applyAlignment="1">
      <alignment horizontal="left" vertical="top" wrapText="1"/>
    </xf>
    <xf numFmtId="0" fontId="25" fillId="0" borderId="38" xfId="7" applyFont="1" applyBorder="1" applyAlignment="1">
      <alignment horizontal="left" vertical="top" wrapText="1"/>
    </xf>
    <xf numFmtId="0" fontId="25" fillId="0" borderId="41" xfId="7" applyFont="1" applyBorder="1" applyAlignment="1">
      <alignment horizontal="left" vertical="top" wrapText="1"/>
    </xf>
    <xf numFmtId="165" fontId="14" fillId="5" borderId="29" xfId="0" applyNumberFormat="1" applyFont="1" applyFill="1" applyBorder="1" applyAlignment="1">
      <alignment horizontal="center" vertical="top"/>
    </xf>
    <xf numFmtId="165" fontId="14" fillId="5" borderId="59" xfId="0" applyNumberFormat="1" applyFont="1" applyFill="1" applyBorder="1" applyAlignment="1">
      <alignment horizontal="center" vertical="top"/>
    </xf>
    <xf numFmtId="0" fontId="75" fillId="5" borderId="29" xfId="0" applyFont="1" applyFill="1" applyBorder="1" applyAlignment="1">
      <alignment horizontal="center" vertical="top"/>
    </xf>
    <xf numFmtId="0" fontId="75" fillId="5" borderId="9" xfId="0" applyFont="1" applyFill="1" applyBorder="1" applyAlignment="1">
      <alignment horizontal="center" vertical="top"/>
    </xf>
    <xf numFmtId="0" fontId="75" fillId="5" borderId="59" xfId="0" applyFont="1" applyFill="1" applyBorder="1" applyAlignment="1">
      <alignment horizontal="center" vertical="top"/>
    </xf>
    <xf numFmtId="165" fontId="75" fillId="5" borderId="29" xfId="0" applyNumberFormat="1" applyFont="1" applyFill="1" applyBorder="1" applyAlignment="1">
      <alignment horizontal="center" vertical="top"/>
    </xf>
    <xf numFmtId="165" fontId="75" fillId="5" borderId="9" xfId="0" applyNumberFormat="1" applyFont="1" applyFill="1" applyBorder="1" applyAlignment="1">
      <alignment horizontal="center" vertical="top"/>
    </xf>
    <xf numFmtId="165" fontId="75" fillId="5" borderId="59" xfId="0" applyNumberFormat="1" applyFont="1" applyFill="1" applyBorder="1" applyAlignment="1">
      <alignment horizontal="center" vertical="top"/>
    </xf>
    <xf numFmtId="0" fontId="25" fillId="0" borderId="23" xfId="7" applyFont="1" applyBorder="1" applyAlignment="1">
      <alignment horizontal="left" vertical="top" wrapText="1"/>
    </xf>
    <xf numFmtId="0" fontId="25" fillId="0" borderId="22" xfId="7" applyFont="1" applyBorder="1" applyAlignment="1">
      <alignment horizontal="left" vertical="top" wrapText="1"/>
    </xf>
    <xf numFmtId="0" fontId="25" fillId="0" borderId="24" xfId="7" applyFont="1" applyBorder="1" applyAlignment="1">
      <alignment horizontal="left" vertical="top" wrapText="1"/>
    </xf>
    <xf numFmtId="0" fontId="29" fillId="0" borderId="22" xfId="0" applyFont="1" applyBorder="1" applyAlignment="1">
      <alignment horizontal="center"/>
    </xf>
    <xf numFmtId="0" fontId="26" fillId="0" borderId="15" xfId="0" applyFont="1" applyBorder="1" applyAlignment="1">
      <alignment horizontal="left" vertical="top"/>
    </xf>
    <xf numFmtId="0" fontId="26" fillId="0" borderId="11" xfId="0" applyFont="1" applyBorder="1" applyAlignment="1">
      <alignment horizontal="left" vertical="top"/>
    </xf>
    <xf numFmtId="0" fontId="26" fillId="0" borderId="74" xfId="0" applyFont="1" applyBorder="1" applyAlignment="1">
      <alignment horizontal="left" vertical="top"/>
    </xf>
    <xf numFmtId="0" fontId="29" fillId="5" borderId="20" xfId="0" applyFont="1" applyFill="1" applyBorder="1" applyAlignment="1">
      <alignment horizontal="center" vertical="top" wrapText="1"/>
    </xf>
    <xf numFmtId="0" fontId="26" fillId="12" borderId="22" xfId="0" applyFont="1" applyFill="1" applyBorder="1" applyAlignment="1">
      <alignment horizontal="center" vertical="top" wrapText="1"/>
    </xf>
    <xf numFmtId="0" fontId="26" fillId="12" borderId="24" xfId="0" applyFont="1" applyFill="1" applyBorder="1" applyAlignment="1">
      <alignment horizontal="center" vertical="top" wrapText="1"/>
    </xf>
    <xf numFmtId="0" fontId="26" fillId="7" borderId="11" xfId="0" applyFont="1" applyFill="1" applyBorder="1" applyAlignment="1">
      <alignment horizontal="center" vertical="top" wrapText="1"/>
    </xf>
    <xf numFmtId="0" fontId="26" fillId="7" borderId="12" xfId="0" applyFont="1" applyFill="1" applyBorder="1" applyAlignment="1">
      <alignment horizontal="center" vertical="top" wrapText="1"/>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0" fontId="29" fillId="4" borderId="15" xfId="0" applyFont="1" applyFill="1" applyBorder="1" applyAlignment="1">
      <alignment horizontal="right" vertical="top" wrapText="1"/>
    </xf>
    <xf numFmtId="0" fontId="29" fillId="4" borderId="11" xfId="0" applyFont="1" applyFill="1" applyBorder="1" applyAlignment="1">
      <alignment horizontal="right" vertical="top" wrapText="1"/>
    </xf>
    <xf numFmtId="49" fontId="13" fillId="2" borderId="31"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5" borderId="48" xfId="0" applyNumberFormat="1" applyFont="1" applyFill="1" applyBorder="1" applyAlignment="1">
      <alignment horizontal="center" vertical="top" wrapText="1"/>
    </xf>
    <xf numFmtId="0" fontId="49" fillId="5" borderId="20" xfId="0"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21" xfId="0" applyFont="1" applyFill="1" applyBorder="1" applyAlignment="1">
      <alignment horizontal="left" vertical="top" wrapText="1"/>
    </xf>
    <xf numFmtId="49" fontId="33" fillId="0" borderId="2" xfId="0" applyNumberFormat="1" applyFont="1" applyBorder="1" applyAlignment="1">
      <alignment horizontal="center" vertical="top"/>
    </xf>
    <xf numFmtId="49" fontId="12" fillId="0" borderId="29" xfId="0" applyNumberFormat="1" applyFont="1" applyBorder="1" applyAlignment="1">
      <alignment horizontal="center" vertical="top"/>
    </xf>
    <xf numFmtId="49" fontId="12" fillId="0" borderId="21"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0" fontId="13" fillId="5" borderId="9" xfId="0" applyFont="1" applyFill="1" applyBorder="1" applyAlignment="1">
      <alignment horizontal="left" vertical="top" wrapText="1"/>
    </xf>
    <xf numFmtId="49" fontId="12" fillId="0" borderId="9" xfId="0" applyNumberFormat="1" applyFont="1" applyBorder="1" applyAlignment="1">
      <alignment horizontal="center" vertical="top"/>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12" fillId="5" borderId="29" xfId="0" applyFont="1" applyFill="1" applyBorder="1" applyAlignment="1">
      <alignment horizontal="left" vertical="top" wrapText="1"/>
    </xf>
    <xf numFmtId="0" fontId="12" fillId="5" borderId="21" xfId="0" applyFont="1" applyFill="1" applyBorder="1" applyAlignment="1">
      <alignment horizontal="left" vertical="top" wrapText="1"/>
    </xf>
    <xf numFmtId="49" fontId="12" fillId="0" borderId="2" xfId="0" applyNumberFormat="1" applyFont="1" applyBorder="1" applyAlignment="1">
      <alignment horizontal="center" vertical="top"/>
    </xf>
    <xf numFmtId="0" fontId="13" fillId="7" borderId="15" xfId="0" applyFont="1" applyFill="1" applyBorder="1" applyAlignment="1">
      <alignment horizontal="center" vertical="top" wrapText="1"/>
    </xf>
    <xf numFmtId="0" fontId="13" fillId="7" borderId="11" xfId="0" applyFont="1" applyFill="1" applyBorder="1" applyAlignment="1">
      <alignment horizontal="center" vertical="top" wrapText="1"/>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56"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2" fillId="5" borderId="54"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42" xfId="0" applyFont="1" applyFill="1" applyBorder="1" applyAlignment="1">
      <alignment horizontal="center" vertical="center" wrapText="1"/>
    </xf>
    <xf numFmtId="49" fontId="13" fillId="3" borderId="2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3" fillId="5" borderId="20" xfId="0" applyNumberFormat="1" applyFont="1" applyFill="1" applyBorder="1" applyAlignment="1">
      <alignment horizontal="center" vertical="top" wrapText="1"/>
    </xf>
    <xf numFmtId="49" fontId="33" fillId="0" borderId="25" xfId="0" applyNumberFormat="1" applyFont="1" applyBorder="1" applyAlignment="1">
      <alignment horizontal="center" vertical="top"/>
    </xf>
    <xf numFmtId="49" fontId="33" fillId="0" borderId="26" xfId="0" applyNumberFormat="1" applyFont="1" applyBorder="1" applyAlignment="1">
      <alignment horizontal="center" vertical="top"/>
    </xf>
    <xf numFmtId="49" fontId="33" fillId="0" borderId="24" xfId="0" applyNumberFormat="1" applyFont="1" applyBorder="1" applyAlignment="1">
      <alignment horizontal="center" vertical="top"/>
    </xf>
    <xf numFmtId="0" fontId="12" fillId="5" borderId="55"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2" fillId="5" borderId="71" xfId="0" applyFont="1" applyFill="1" applyBorder="1" applyAlignment="1">
      <alignment horizontal="left" vertical="center" wrapText="1"/>
    </xf>
    <xf numFmtId="49" fontId="13" fillId="2" borderId="21" xfId="0" applyNumberFormat="1" applyFont="1" applyFill="1" applyBorder="1" applyAlignment="1">
      <alignment horizontal="center" vertical="top"/>
    </xf>
    <xf numFmtId="49" fontId="13" fillId="5" borderId="18" xfId="0" applyNumberFormat="1" applyFont="1" applyFill="1" applyBorder="1" applyAlignment="1">
      <alignment horizontal="center" vertical="top" wrapText="1"/>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49" fontId="33" fillId="5" borderId="25" xfId="0" applyNumberFormat="1" applyFont="1" applyFill="1" applyBorder="1" applyAlignment="1">
      <alignment horizontal="center" vertical="top"/>
    </xf>
    <xf numFmtId="49" fontId="33" fillId="5" borderId="26" xfId="0" applyNumberFormat="1" applyFont="1" applyFill="1" applyBorder="1" applyAlignment="1">
      <alignment horizontal="center" vertical="top"/>
    </xf>
    <xf numFmtId="49" fontId="33"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2" fillId="5" borderId="50"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17" xfId="0" applyFont="1" applyFill="1" applyBorder="1" applyAlignment="1">
      <alignment horizontal="center" vertical="center" wrapText="1"/>
    </xf>
    <xf numFmtId="49" fontId="20" fillId="2" borderId="29" xfId="0" applyNumberFormat="1" applyFont="1" applyFill="1" applyBorder="1" applyAlignment="1">
      <alignment horizontal="center" vertical="top"/>
    </xf>
    <xf numFmtId="49" fontId="20" fillId="2" borderId="9" xfId="0" applyNumberFormat="1" applyFont="1" applyFill="1" applyBorder="1" applyAlignment="1">
      <alignment horizontal="center" vertical="top"/>
    </xf>
    <xf numFmtId="0" fontId="49" fillId="5" borderId="46" xfId="0" applyFont="1" applyFill="1" applyBorder="1" applyAlignment="1">
      <alignment horizontal="left" vertical="center" wrapText="1"/>
    </xf>
    <xf numFmtId="0" fontId="49" fillId="5" borderId="71" xfId="0" applyFont="1" applyFill="1" applyBorder="1" applyAlignment="1">
      <alignment horizontal="left" vertical="center" wrapText="1"/>
    </xf>
    <xf numFmtId="0" fontId="51" fillId="0" borderId="29" xfId="0" applyFont="1" applyBorder="1" applyAlignment="1">
      <alignment horizontal="center" vertical="center"/>
    </xf>
    <xf numFmtId="0" fontId="51" fillId="0" borderId="21" xfId="0" applyFont="1" applyBorder="1" applyAlignment="1">
      <alignment horizontal="center" vertical="center"/>
    </xf>
    <xf numFmtId="165" fontId="51" fillId="0" borderId="29" xfId="0" applyNumberFormat="1" applyFont="1" applyBorder="1" applyAlignment="1">
      <alignment horizontal="center" vertical="top"/>
    </xf>
    <xf numFmtId="165" fontId="51" fillId="0" borderId="21" xfId="0" applyNumberFormat="1" applyFont="1" applyBorder="1" applyAlignment="1">
      <alignment horizontal="center" vertical="top"/>
    </xf>
    <xf numFmtId="165" fontId="51" fillId="0" borderId="39" xfId="0" applyNumberFormat="1" applyFont="1" applyBorder="1" applyAlignment="1">
      <alignment horizontal="center" vertical="top"/>
    </xf>
    <xf numFmtId="165" fontId="51" fillId="0" borderId="23" xfId="0" applyNumberFormat="1" applyFont="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49" fontId="13" fillId="8" borderId="12" xfId="7" applyNumberFormat="1" applyFont="1" applyFill="1" applyBorder="1" applyAlignment="1">
      <alignment horizontal="right" vertical="top"/>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59" fillId="7" borderId="15" xfId="0" applyFont="1" applyFill="1" applyBorder="1" applyAlignment="1">
      <alignment horizontal="left" vertical="top"/>
    </xf>
    <xf numFmtId="0" fontId="59" fillId="7" borderId="11" xfId="0" applyFont="1" applyFill="1" applyBorder="1" applyAlignment="1">
      <alignment horizontal="left" vertical="top"/>
    </xf>
    <xf numFmtId="0" fontId="59" fillId="7" borderId="12" xfId="0" applyFont="1" applyFill="1" applyBorder="1" applyAlignment="1">
      <alignment horizontal="left" vertical="top"/>
    </xf>
    <xf numFmtId="49" fontId="55" fillId="0" borderId="15" xfId="7" applyNumberFormat="1" applyFont="1" applyBorder="1" applyAlignment="1">
      <alignment horizontal="center" vertical="top"/>
    </xf>
    <xf numFmtId="49" fontId="55" fillId="0" borderId="11" xfId="7" applyNumberFormat="1" applyFont="1" applyBorder="1" applyAlignment="1">
      <alignment horizontal="center" vertical="top"/>
    </xf>
    <xf numFmtId="49" fontId="55" fillId="0" borderId="12" xfId="7" applyNumberFormat="1" applyFont="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49" fontId="63" fillId="8" borderId="29" xfId="0" applyNumberFormat="1" applyFont="1" applyFill="1" applyBorder="1" applyAlignment="1">
      <alignment horizontal="center" vertical="top"/>
    </xf>
    <xf numFmtId="49" fontId="63" fillId="8" borderId="21" xfId="0" applyNumberFormat="1" applyFont="1" applyFill="1" applyBorder="1" applyAlignment="1">
      <alignment horizontal="center" vertical="top"/>
    </xf>
    <xf numFmtId="49" fontId="63" fillId="0" borderId="29" xfId="0" applyNumberFormat="1" applyFont="1" applyBorder="1" applyAlignment="1">
      <alignment horizontal="center" vertical="top"/>
    </xf>
    <xf numFmtId="49" fontId="63" fillId="0" borderId="21" xfId="0" applyNumberFormat="1" applyFont="1" applyBorder="1" applyAlignment="1">
      <alignment horizontal="center" vertical="top"/>
    </xf>
    <xf numFmtId="49" fontId="63" fillId="0" borderId="55" xfId="0" applyNumberFormat="1" applyFont="1" applyBorder="1" applyAlignment="1">
      <alignment horizontal="center" vertical="top" wrapText="1"/>
    </xf>
    <xf numFmtId="49" fontId="63" fillId="0" borderId="18" xfId="0" applyNumberFormat="1" applyFont="1" applyBorder="1" applyAlignment="1">
      <alignment horizontal="center" vertical="top" wrapText="1"/>
    </xf>
    <xf numFmtId="0" fontId="51" fillId="5" borderId="29" xfId="0" applyFont="1" applyFill="1" applyBorder="1" applyAlignment="1">
      <alignment horizontal="left" vertical="top" wrapText="1"/>
    </xf>
    <xf numFmtId="0" fontId="51" fillId="5" borderId="21" xfId="0" applyFont="1" applyFill="1" applyBorder="1" applyAlignment="1">
      <alignment horizontal="left" vertical="top" wrapText="1"/>
    </xf>
    <xf numFmtId="49" fontId="51" fillId="0" borderId="29" xfId="0" applyNumberFormat="1" applyFont="1" applyBorder="1" applyAlignment="1">
      <alignment horizontal="center" vertical="top"/>
    </xf>
    <xf numFmtId="49" fontId="51" fillId="0" borderId="21" xfId="0" applyNumberFormat="1" applyFont="1" applyBorder="1" applyAlignment="1">
      <alignment horizontal="center" vertical="top"/>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43" fillId="2" borderId="39" xfId="0" applyNumberFormat="1" applyFont="1" applyFill="1" applyBorder="1" applyAlignment="1">
      <alignment horizontal="center" vertical="top"/>
    </xf>
    <xf numFmtId="49" fontId="43" fillId="2" borderId="23" xfId="0" applyNumberFormat="1" applyFont="1" applyFill="1" applyBorder="1" applyAlignment="1">
      <alignment horizontal="center" vertical="top"/>
    </xf>
    <xf numFmtId="49" fontId="37" fillId="3" borderId="39" xfId="0" applyNumberFormat="1" applyFont="1" applyFill="1" applyBorder="1" applyAlignment="1">
      <alignment horizontal="center" vertical="top"/>
    </xf>
    <xf numFmtId="49" fontId="37" fillId="3" borderId="23" xfId="0" applyNumberFormat="1" applyFont="1" applyFill="1" applyBorder="1" applyAlignment="1">
      <alignment horizontal="center" vertical="top"/>
    </xf>
    <xf numFmtId="49" fontId="37" fillId="5" borderId="39" xfId="0" applyNumberFormat="1" applyFont="1" applyFill="1" applyBorder="1" applyAlignment="1">
      <alignment horizontal="center" vertical="top" wrapText="1"/>
    </xf>
    <xf numFmtId="49" fontId="37" fillId="5" borderId="23" xfId="0" applyNumberFormat="1" applyFont="1" applyFill="1" applyBorder="1" applyAlignment="1">
      <alignment horizontal="center" vertical="top" wrapText="1"/>
    </xf>
    <xf numFmtId="165" fontId="12" fillId="10" borderId="5" xfId="0" applyNumberFormat="1" applyFont="1" applyFill="1" applyBorder="1" applyAlignment="1">
      <alignment horizontal="left" vertical="top" wrapText="1"/>
    </xf>
    <xf numFmtId="165" fontId="12" fillId="10" borderId="1" xfId="0" applyNumberFormat="1" applyFont="1" applyFill="1" applyBorder="1" applyAlignment="1">
      <alignment horizontal="left" vertical="top" wrapText="1"/>
    </xf>
    <xf numFmtId="165" fontId="12" fillId="10" borderId="50" xfId="0" applyNumberFormat="1" applyFont="1" applyFill="1" applyBorder="1" applyAlignment="1">
      <alignment horizontal="center" vertical="center" wrapText="1"/>
    </xf>
    <xf numFmtId="165" fontId="12" fillId="10" borderId="51" xfId="0" applyNumberFormat="1"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22" fillId="2" borderId="29" xfId="0" applyNumberFormat="1" applyFont="1" applyFill="1" applyBorder="1" applyAlignment="1">
      <alignment horizontal="center" vertical="top"/>
    </xf>
    <xf numFmtId="49" fontId="22" fillId="2" borderId="9" xfId="0" applyNumberFormat="1" applyFont="1" applyFill="1" applyBorder="1" applyAlignment="1">
      <alignment horizontal="center" vertical="top"/>
    </xf>
    <xf numFmtId="49" fontId="15" fillId="3" borderId="29" xfId="0" applyNumberFormat="1" applyFont="1" applyFill="1" applyBorder="1" applyAlignment="1">
      <alignment horizontal="center" vertical="top"/>
    </xf>
    <xf numFmtId="49" fontId="15" fillId="5" borderId="55" xfId="0" applyNumberFormat="1" applyFont="1" applyFill="1" applyBorder="1" applyAlignment="1">
      <alignment horizontal="center" vertical="top" wrapText="1"/>
    </xf>
    <xf numFmtId="49" fontId="15" fillId="5" borderId="46" xfId="0" applyNumberFormat="1" applyFont="1" applyFill="1" applyBorder="1" applyAlignment="1">
      <alignment horizontal="center" vertical="top" wrapText="1"/>
    </xf>
    <xf numFmtId="0" fontId="12" fillId="5" borderId="9" xfId="0" applyFont="1" applyFill="1" applyBorder="1" applyAlignment="1">
      <alignment horizontal="left" vertical="top" wrapText="1"/>
    </xf>
    <xf numFmtId="165" fontId="12" fillId="10" borderId="35" xfId="0" applyNumberFormat="1" applyFont="1" applyFill="1" applyBorder="1" applyAlignment="1">
      <alignment horizontal="left" vertical="top" wrapText="1"/>
    </xf>
    <xf numFmtId="165" fontId="12" fillId="10" borderId="56" xfId="0" applyNumberFormat="1" applyFont="1" applyFill="1" applyBorder="1" applyAlignment="1">
      <alignment horizontal="center" vertical="center" wrapText="1"/>
    </xf>
    <xf numFmtId="49" fontId="13" fillId="0" borderId="59" xfId="0" applyNumberFormat="1" applyFont="1" applyBorder="1" applyAlignment="1">
      <alignment horizontal="center" vertical="top"/>
    </xf>
    <xf numFmtId="49" fontId="13" fillId="0" borderId="21" xfId="0" applyNumberFormat="1" applyFont="1" applyBorder="1" applyAlignment="1">
      <alignment horizontal="center" vertical="top"/>
    </xf>
    <xf numFmtId="49" fontId="22" fillId="2" borderId="23" xfId="0" applyNumberFormat="1" applyFont="1" applyFill="1" applyBorder="1" applyAlignment="1">
      <alignment horizontal="center" vertical="top"/>
    </xf>
    <xf numFmtId="49" fontId="15" fillId="3" borderId="21" xfId="0" applyNumberFormat="1" applyFont="1" applyFill="1" applyBorder="1" applyAlignment="1">
      <alignment horizontal="center" vertical="top"/>
    </xf>
    <xf numFmtId="49" fontId="15" fillId="5" borderId="20" xfId="0" applyNumberFormat="1" applyFont="1" applyFill="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0" fontId="12" fillId="5" borderId="67" xfId="0" applyFont="1" applyFill="1" applyBorder="1" applyAlignment="1">
      <alignment horizontal="left" vertical="top" wrapText="1"/>
    </xf>
    <xf numFmtId="0" fontId="11" fillId="5" borderId="18" xfId="0" applyFont="1" applyFill="1" applyBorder="1" applyAlignment="1">
      <alignment horizontal="left" vertical="top" wrapText="1"/>
    </xf>
    <xf numFmtId="0" fontId="13" fillId="7" borderId="12" xfId="0" applyFont="1" applyFill="1" applyBorder="1" applyAlignment="1">
      <alignment horizontal="center" vertical="top" wrapText="1"/>
    </xf>
    <xf numFmtId="49" fontId="20" fillId="2" borderId="31" xfId="0" applyNumberFormat="1" applyFont="1" applyFill="1" applyBorder="1" applyAlignment="1">
      <alignment horizontal="center" vertical="top"/>
    </xf>
    <xf numFmtId="49" fontId="20" fillId="2" borderId="36" xfId="0" applyNumberFormat="1" applyFont="1" applyFill="1" applyBorder="1" applyAlignment="1">
      <alignment horizontal="center" vertical="top"/>
    </xf>
    <xf numFmtId="49" fontId="20" fillId="2" borderId="23" xfId="0" applyNumberFormat="1" applyFont="1" applyFill="1" applyBorder="1" applyAlignment="1">
      <alignment horizontal="center" vertical="top"/>
    </xf>
    <xf numFmtId="49" fontId="20" fillId="3" borderId="2" xfId="0" applyNumberFormat="1" applyFont="1" applyFill="1" applyBorder="1" applyAlignment="1">
      <alignment horizontal="center" vertical="top"/>
    </xf>
    <xf numFmtId="49" fontId="20" fillId="3" borderId="9" xfId="0" applyNumberFormat="1" applyFont="1" applyFill="1" applyBorder="1" applyAlignment="1">
      <alignment horizontal="center" vertical="top"/>
    </xf>
    <xf numFmtId="49" fontId="20" fillId="3" borderId="21" xfId="0" applyNumberFormat="1" applyFont="1" applyFill="1" applyBorder="1" applyAlignment="1">
      <alignment horizontal="center" vertical="top"/>
    </xf>
    <xf numFmtId="49" fontId="20" fillId="5" borderId="40" xfId="0" applyNumberFormat="1" applyFont="1" applyFill="1" applyBorder="1" applyAlignment="1">
      <alignment horizontal="center" vertical="top" wrapText="1"/>
    </xf>
    <xf numFmtId="49" fontId="20" fillId="5" borderId="0" xfId="0" applyNumberFormat="1" applyFont="1" applyFill="1" applyAlignment="1">
      <alignment horizontal="center" vertical="top" wrapText="1"/>
    </xf>
    <xf numFmtId="49" fontId="20" fillId="5" borderId="22" xfId="0" applyNumberFormat="1" applyFont="1" applyFill="1" applyBorder="1" applyAlignment="1">
      <alignment horizontal="center" vertical="top" wrapText="1"/>
    </xf>
    <xf numFmtId="0" fontId="20" fillId="5" borderId="29" xfId="0" applyFont="1" applyFill="1" applyBorder="1" applyAlignment="1">
      <alignment horizontal="left" vertical="top" wrapText="1"/>
    </xf>
    <xf numFmtId="0" fontId="20" fillId="5" borderId="9" xfId="0" applyFont="1" applyFill="1" applyBorder="1" applyAlignment="1">
      <alignment horizontal="left" vertical="top" wrapText="1"/>
    </xf>
    <xf numFmtId="0" fontId="20" fillId="5" borderId="59" xfId="0" applyFont="1" applyFill="1" applyBorder="1" applyAlignment="1">
      <alignment horizontal="left"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51" fillId="5" borderId="3" xfId="0" applyFont="1" applyFill="1" applyBorder="1" applyAlignment="1">
      <alignment horizontal="left" vertical="top" wrapText="1"/>
    </xf>
    <xf numFmtId="0" fontId="51" fillId="5" borderId="59" xfId="0" applyFont="1" applyFill="1" applyBorder="1" applyAlignment="1">
      <alignment horizontal="left" vertical="top" wrapText="1"/>
    </xf>
    <xf numFmtId="0" fontId="51" fillId="5" borderId="9" xfId="0" applyFont="1" applyFill="1" applyBorder="1" applyAlignment="1">
      <alignment horizontal="left" vertical="top" wrapText="1"/>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0" fontId="49" fillId="5" borderId="22" xfId="0" applyFont="1" applyFill="1" applyBorder="1" applyAlignment="1">
      <alignment horizontal="center" vertical="top" wrapText="1"/>
    </xf>
    <xf numFmtId="49" fontId="43" fillId="2" borderId="29" xfId="0" applyNumberFormat="1" applyFont="1" applyFill="1" applyBorder="1" applyAlignment="1">
      <alignment horizontal="center" vertical="top"/>
    </xf>
    <xf numFmtId="49" fontId="43" fillId="2" borderId="9" xfId="0" applyNumberFormat="1" applyFont="1" applyFill="1" applyBorder="1" applyAlignment="1">
      <alignment horizontal="center" vertical="top"/>
    </xf>
    <xf numFmtId="49" fontId="37" fillId="3" borderId="29" xfId="0" applyNumberFormat="1" applyFont="1" applyFill="1" applyBorder="1" applyAlignment="1">
      <alignment horizontal="center" vertical="top"/>
    </xf>
    <xf numFmtId="49" fontId="37" fillId="3" borderId="9" xfId="0" applyNumberFormat="1" applyFont="1" applyFill="1" applyBorder="1" applyAlignment="1">
      <alignment horizontal="center" vertical="top"/>
    </xf>
    <xf numFmtId="49" fontId="37" fillId="5" borderId="29" xfId="0" applyNumberFormat="1" applyFont="1" applyFill="1" applyBorder="1" applyAlignment="1">
      <alignment horizontal="center" vertical="top" wrapText="1"/>
    </xf>
    <xf numFmtId="49" fontId="37"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13" fillId="5" borderId="29" xfId="0" applyFont="1" applyFill="1" applyBorder="1" applyAlignment="1">
      <alignment vertical="top" wrapText="1"/>
    </xf>
    <xf numFmtId="0" fontId="0" fillId="0" borderId="9" xfId="0" applyBorder="1" applyAlignment="1">
      <alignment vertical="top" wrapText="1"/>
    </xf>
    <xf numFmtId="0" fontId="33" fillId="0" borderId="29" xfId="0" applyFont="1" applyBorder="1" applyAlignment="1">
      <alignment horizontal="center" vertical="top"/>
    </xf>
    <xf numFmtId="0" fontId="33" fillId="0" borderId="9" xfId="0" applyFont="1" applyBorder="1" applyAlignment="1">
      <alignment horizontal="center" vertical="top"/>
    </xf>
    <xf numFmtId="0" fontId="33"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55" fillId="2" borderId="29" xfId="0" applyNumberFormat="1" applyFont="1" applyFill="1" applyBorder="1" applyAlignment="1">
      <alignment horizontal="center" vertical="top"/>
    </xf>
    <xf numFmtId="49" fontId="55" fillId="2" borderId="21" xfId="0" applyNumberFormat="1" applyFont="1" applyFill="1" applyBorder="1" applyAlignment="1">
      <alignment horizontal="center" vertical="top"/>
    </xf>
    <xf numFmtId="49" fontId="55" fillId="7" borderId="29" xfId="0" applyNumberFormat="1" applyFont="1" applyFill="1" applyBorder="1" applyAlignment="1">
      <alignment horizontal="center" vertical="top"/>
    </xf>
    <xf numFmtId="49" fontId="55" fillId="7" borderId="21" xfId="0" applyNumberFormat="1" applyFont="1" applyFill="1" applyBorder="1" applyAlignment="1">
      <alignment horizontal="center" vertical="top"/>
    </xf>
    <xf numFmtId="0" fontId="11" fillId="5" borderId="18" xfId="0" applyFont="1" applyFill="1" applyBorder="1" applyAlignment="1">
      <alignment horizontal="left" wrapText="1"/>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12" fillId="5" borderId="55" xfId="0" applyFont="1" applyFill="1" applyBorder="1" applyAlignment="1">
      <alignment horizontal="left" vertical="top" wrapText="1"/>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49" fontId="25" fillId="0" borderId="29" xfId="0" applyNumberFormat="1" applyFont="1" applyBorder="1" applyAlignment="1">
      <alignment horizontal="center" vertical="top" wrapText="1"/>
    </xf>
    <xf numFmtId="49" fontId="25" fillId="0" borderId="21" xfId="0" applyNumberFormat="1" applyFont="1" applyBorder="1" applyAlignment="1">
      <alignment horizontal="center" vertical="top"/>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0" fontId="56" fillId="7" borderId="15" xfId="0" applyFont="1" applyFill="1" applyBorder="1" applyAlignment="1">
      <alignment horizontal="center" vertical="top"/>
    </xf>
    <xf numFmtId="0" fontId="56" fillId="7" borderId="11" xfId="0" applyFont="1" applyFill="1" applyBorder="1" applyAlignment="1">
      <alignment horizontal="center" vertical="top"/>
    </xf>
    <xf numFmtId="0" fontId="56" fillId="7" borderId="12" xfId="0" applyFont="1" applyFill="1" applyBorder="1" applyAlignment="1">
      <alignment horizontal="center" vertical="top"/>
    </xf>
    <xf numFmtId="0" fontId="29" fillId="9" borderId="15" xfId="0" applyFont="1" applyFill="1" applyBorder="1" applyAlignment="1">
      <alignment horizontal="center" vertical="top" wrapText="1"/>
    </xf>
    <xf numFmtId="0" fontId="29" fillId="9" borderId="11" xfId="0" applyFont="1" applyFill="1" applyBorder="1" applyAlignment="1">
      <alignment horizontal="center" vertical="top" wrapText="1"/>
    </xf>
    <xf numFmtId="0" fontId="29" fillId="9" borderId="12" xfId="0" applyFont="1" applyFill="1" applyBorder="1" applyAlignment="1">
      <alignment horizontal="center" vertical="top" wrapText="1"/>
    </xf>
    <xf numFmtId="0" fontId="29" fillId="5" borderId="55" xfId="0" applyFont="1" applyFill="1" applyBorder="1" applyAlignment="1">
      <alignment vertical="top" wrapText="1"/>
    </xf>
    <xf numFmtId="0" fontId="29" fillId="5" borderId="18" xfId="0" applyFont="1" applyFill="1" applyBorder="1" applyAlignment="1">
      <alignment vertical="top" wrapText="1"/>
    </xf>
    <xf numFmtId="49" fontId="25" fillId="0" borderId="2" xfId="0" applyNumberFormat="1" applyFont="1" applyBorder="1" applyAlignment="1">
      <alignment horizontal="center" vertical="top"/>
    </xf>
    <xf numFmtId="49" fontId="25" fillId="0" borderId="9" xfId="0" applyNumberFormat="1" applyFont="1" applyBorder="1" applyAlignment="1">
      <alignment horizontal="center" vertical="top"/>
    </xf>
    <xf numFmtId="49" fontId="25" fillId="0" borderId="4" xfId="0" applyNumberFormat="1" applyFont="1" applyBorder="1" applyAlignment="1">
      <alignment horizontal="center" vertical="top"/>
    </xf>
    <xf numFmtId="49" fontId="29" fillId="0" borderId="29" xfId="0" applyNumberFormat="1" applyFont="1" applyBorder="1" applyAlignment="1">
      <alignment horizontal="center" vertical="top"/>
    </xf>
    <xf numFmtId="49" fontId="29" fillId="0" borderId="9" xfId="0" applyNumberFormat="1" applyFont="1" applyBorder="1" applyAlignment="1">
      <alignment horizontal="center" vertical="top"/>
    </xf>
    <xf numFmtId="49" fontId="29" fillId="0" borderId="21" xfId="0" applyNumberFormat="1" applyFont="1" applyBorder="1" applyAlignment="1">
      <alignment horizontal="center" vertical="top"/>
    </xf>
    <xf numFmtId="0" fontId="29" fillId="7" borderId="15" xfId="0" applyFont="1" applyFill="1" applyBorder="1" applyAlignment="1">
      <alignment horizontal="center" vertical="top"/>
    </xf>
    <xf numFmtId="0" fontId="29" fillId="7" borderId="11" xfId="0" applyFont="1" applyFill="1" applyBorder="1" applyAlignment="1">
      <alignment horizontal="center" vertical="top"/>
    </xf>
    <xf numFmtId="0" fontId="29" fillId="7" borderId="12" xfId="0" applyFont="1" applyFill="1" applyBorder="1" applyAlignment="1">
      <alignment horizontal="center" vertical="top"/>
    </xf>
    <xf numFmtId="49" fontId="29" fillId="0" borderId="59" xfId="0" applyNumberFormat="1" applyFont="1" applyBorder="1" applyAlignment="1">
      <alignment horizontal="center" vertical="top"/>
    </xf>
    <xf numFmtId="0" fontId="29" fillId="0" borderId="3" xfId="0" applyFont="1" applyBorder="1" applyAlignment="1">
      <alignment horizontal="center" vertical="top"/>
    </xf>
    <xf numFmtId="0" fontId="29" fillId="0" borderId="59" xfId="0" applyFont="1" applyBorder="1" applyAlignment="1">
      <alignment horizontal="center" vertical="top"/>
    </xf>
    <xf numFmtId="165" fontId="29" fillId="0" borderId="3" xfId="0" applyNumberFormat="1" applyFont="1" applyBorder="1" applyAlignment="1">
      <alignment horizontal="center" vertical="top"/>
    </xf>
    <xf numFmtId="165" fontId="29" fillId="0" borderId="59" xfId="0" applyNumberFormat="1" applyFont="1" applyBorder="1" applyAlignment="1">
      <alignment horizontal="center" vertical="top"/>
    </xf>
    <xf numFmtId="165" fontId="29" fillId="10" borderId="3" xfId="0" applyNumberFormat="1" applyFont="1" applyFill="1" applyBorder="1" applyAlignment="1">
      <alignment horizontal="center" vertical="top"/>
    </xf>
    <xf numFmtId="165" fontId="29" fillId="10" borderId="59" xfId="0" applyNumberFormat="1"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25" fillId="0" borderId="29" xfId="0" applyNumberFormat="1" applyFont="1" applyBorder="1" applyAlignment="1">
      <alignment horizontal="center" vertical="top"/>
    </xf>
    <xf numFmtId="49" fontId="25" fillId="0" borderId="59" xfId="0" applyNumberFormat="1" applyFont="1" applyBorder="1" applyAlignment="1">
      <alignment horizontal="center" vertical="top"/>
    </xf>
    <xf numFmtId="49" fontId="26" fillId="5" borderId="40" xfId="0" applyNumberFormat="1" applyFont="1" applyFill="1" applyBorder="1" applyAlignment="1">
      <alignment horizontal="center" vertical="top" wrapText="1"/>
    </xf>
    <xf numFmtId="0" fontId="29" fillId="5" borderId="22" xfId="0" applyFont="1" applyFill="1" applyBorder="1" applyAlignment="1">
      <alignment horizontal="center" vertical="top" wrapText="1"/>
    </xf>
    <xf numFmtId="0" fontId="29" fillId="0" borderId="29" xfId="0" applyFont="1" applyBorder="1" applyAlignment="1">
      <alignment horizontal="left" vertical="top"/>
    </xf>
    <xf numFmtId="0" fontId="29" fillId="0" borderId="21" xfId="0" applyFont="1" applyBorder="1" applyAlignment="1">
      <alignment horizontal="left" vertical="top"/>
    </xf>
    <xf numFmtId="0" fontId="29" fillId="0" borderId="3" xfId="0" applyFont="1" applyBorder="1" applyAlignment="1">
      <alignment horizontal="center"/>
    </xf>
    <xf numFmtId="0" fontId="29" fillId="0" borderId="9" xfId="0" applyFont="1" applyBorder="1" applyAlignment="1">
      <alignment horizontal="center"/>
    </xf>
    <xf numFmtId="165" fontId="29" fillId="0" borderId="9" xfId="0" applyNumberFormat="1" applyFont="1" applyBorder="1" applyAlignment="1">
      <alignment horizontal="center" vertical="top"/>
    </xf>
    <xf numFmtId="0" fontId="29" fillId="0" borderId="59" xfId="0" applyFont="1" applyBorder="1" applyAlignment="1">
      <alignment horizontal="center"/>
    </xf>
    <xf numFmtId="165" fontId="29" fillId="10" borderId="9" xfId="0" applyNumberFormat="1" applyFont="1" applyFill="1" applyBorder="1" applyAlignment="1">
      <alignment horizontal="center" vertical="top"/>
    </xf>
    <xf numFmtId="49" fontId="26" fillId="5" borderId="0" xfId="0" applyNumberFormat="1" applyFont="1" applyFill="1" applyAlignment="1">
      <alignment horizontal="center" vertical="top" wrapText="1"/>
    </xf>
    <xf numFmtId="49" fontId="26" fillId="2" borderId="59" xfId="0" applyNumberFormat="1" applyFont="1" applyFill="1" applyBorder="1" applyAlignment="1">
      <alignment horizontal="center" vertical="top"/>
    </xf>
    <xf numFmtId="49" fontId="26" fillId="3" borderId="59" xfId="0" applyNumberFormat="1" applyFont="1" applyFill="1" applyBorder="1" applyAlignment="1">
      <alignment horizontal="center" vertical="top"/>
    </xf>
    <xf numFmtId="49" fontId="26" fillId="5" borderId="59" xfId="0" applyNumberFormat="1" applyFont="1" applyFill="1" applyBorder="1" applyAlignment="1">
      <alignment horizontal="center" vertical="top" wrapText="1"/>
    </xf>
    <xf numFmtId="0" fontId="26" fillId="8" borderId="15" xfId="0" applyFont="1" applyFill="1" applyBorder="1" applyAlignment="1">
      <alignment vertical="center" wrapText="1"/>
    </xf>
    <xf numFmtId="0" fontId="0" fillId="0" borderId="11" xfId="0" applyBorder="1" applyAlignment="1">
      <alignment wrapText="1"/>
    </xf>
    <xf numFmtId="49" fontId="26" fillId="8" borderId="29" xfId="0" applyNumberFormat="1" applyFont="1" applyFill="1" applyBorder="1" applyAlignment="1">
      <alignment horizontal="center" vertical="top" wrapText="1"/>
    </xf>
    <xf numFmtId="49" fontId="26" fillId="8" borderId="21" xfId="0" applyNumberFormat="1" applyFont="1" applyFill="1" applyBorder="1" applyAlignment="1">
      <alignment horizontal="center" vertical="top" wrapText="1"/>
    </xf>
    <xf numFmtId="0" fontId="26" fillId="7" borderId="15" xfId="0" applyFont="1" applyFill="1" applyBorder="1" applyAlignment="1">
      <alignment vertical="center" wrapText="1"/>
    </xf>
    <xf numFmtId="0" fontId="11" fillId="0" borderId="11" xfId="0" applyFont="1" applyBorder="1" applyAlignment="1">
      <alignment wrapText="1"/>
    </xf>
    <xf numFmtId="0" fontId="11" fillId="0" borderId="22" xfId="0" applyFont="1" applyBorder="1" applyAlignment="1">
      <alignment horizontal="center"/>
    </xf>
    <xf numFmtId="0" fontId="66" fillId="0" borderId="15" xfId="0" applyFont="1" applyBorder="1" applyAlignment="1">
      <alignment horizontal="center" vertical="center"/>
    </xf>
    <xf numFmtId="0" fontId="66" fillId="0" borderId="11" xfId="0" applyFont="1" applyBorder="1" applyAlignment="1">
      <alignment horizontal="center" vertical="center"/>
    </xf>
    <xf numFmtId="49" fontId="15" fillId="5" borderId="0" xfId="0" applyNumberFormat="1" applyFont="1" applyFill="1" applyAlignment="1">
      <alignment horizontal="center" vertical="top" wrapText="1"/>
    </xf>
    <xf numFmtId="0" fontId="11" fillId="5" borderId="22" xfId="0" applyFont="1" applyFill="1" applyBorder="1" applyAlignment="1">
      <alignment horizontal="center" vertical="top" wrapText="1"/>
    </xf>
    <xf numFmtId="49" fontId="33" fillId="0" borderId="59" xfId="0" applyNumberFormat="1" applyFont="1" applyBorder="1" applyAlignment="1">
      <alignment horizontal="center" vertical="top" wrapText="1"/>
    </xf>
    <xf numFmtId="49" fontId="14" fillId="0" borderId="29" xfId="0" applyNumberFormat="1" applyFont="1" applyBorder="1" applyAlignment="1">
      <alignment horizontal="center" vertical="top" wrapText="1"/>
    </xf>
    <xf numFmtId="49" fontId="14" fillId="0" borderId="9" xfId="0" applyNumberFormat="1" applyFont="1" applyBorder="1" applyAlignment="1">
      <alignment horizontal="center" vertical="top" wrapText="1"/>
    </xf>
    <xf numFmtId="49" fontId="14" fillId="0" borderId="21" xfId="0" applyNumberFormat="1" applyFont="1" applyBorder="1" applyAlignment="1">
      <alignment horizontal="center" vertical="top" wrapText="1"/>
    </xf>
    <xf numFmtId="0" fontId="14" fillId="0" borderId="46" xfId="0" applyFont="1" applyBorder="1" applyAlignment="1">
      <alignment horizontal="left" vertical="top" wrapText="1"/>
    </xf>
    <xf numFmtId="0" fontId="14" fillId="0" borderId="71" xfId="0" applyFont="1" applyBorder="1" applyAlignment="1">
      <alignment horizontal="left" vertical="top" wrapText="1"/>
    </xf>
    <xf numFmtId="49" fontId="22" fillId="2" borderId="21" xfId="0" applyNumberFormat="1" applyFont="1" applyFill="1" applyBorder="1" applyAlignment="1">
      <alignment horizontal="center" vertical="top"/>
    </xf>
    <xf numFmtId="49" fontId="15" fillId="5" borderId="29" xfId="0" applyNumberFormat="1" applyFont="1" applyFill="1" applyBorder="1" applyAlignment="1">
      <alignment horizontal="center" vertical="top" wrapText="1"/>
    </xf>
    <xf numFmtId="49" fontId="15" fillId="5" borderId="21" xfId="0" applyNumberFormat="1" applyFont="1" applyFill="1" applyBorder="1" applyAlignment="1">
      <alignment horizontal="center" vertical="top" wrapText="1"/>
    </xf>
    <xf numFmtId="49" fontId="33" fillId="0" borderId="59" xfId="0" applyNumberFormat="1" applyFont="1" applyBorder="1" applyAlignment="1">
      <alignment horizontal="center" vertical="top"/>
    </xf>
    <xf numFmtId="49" fontId="15" fillId="5" borderId="40" xfId="0" applyNumberFormat="1" applyFont="1" applyFill="1" applyBorder="1" applyAlignment="1">
      <alignment horizontal="center" vertical="top" wrapText="1"/>
    </xf>
    <xf numFmtId="0" fontId="14" fillId="7" borderId="15"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0" fontId="25" fillId="0" borderId="32" xfId="0" applyFont="1" applyBorder="1" applyAlignment="1">
      <alignment horizontal="left" vertical="top" wrapText="1"/>
    </xf>
    <xf numFmtId="0" fontId="25" fillId="0" borderId="10" xfId="0" applyFont="1" applyBorder="1" applyAlignment="1">
      <alignment horizontal="left" vertical="top" wrapText="1"/>
    </xf>
    <xf numFmtId="0" fontId="25" fillId="0" borderId="27" xfId="0" applyFont="1" applyBorder="1" applyAlignment="1">
      <alignment horizontal="left" vertical="top" wrapText="1"/>
    </xf>
    <xf numFmtId="0" fontId="25" fillId="0" borderId="31" xfId="0" applyFont="1" applyBorder="1" applyAlignment="1">
      <alignment horizontal="left" vertical="top" wrapText="1"/>
    </xf>
    <xf numFmtId="0" fontId="25" fillId="0" borderId="8" xfId="0" applyFont="1" applyBorder="1" applyAlignment="1">
      <alignment horizontal="left" vertical="top" wrapText="1"/>
    </xf>
    <xf numFmtId="0" fontId="25" fillId="0" borderId="25" xfId="0" applyFont="1" applyBorder="1" applyAlignment="1">
      <alignment horizontal="left" vertical="top"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2" fontId="29" fillId="0" borderId="17" xfId="0" applyNumberFormat="1" applyFont="1" applyBorder="1" applyAlignment="1">
      <alignment horizontal="center" vertical="center"/>
    </xf>
    <xf numFmtId="2" fontId="29" fillId="0" borderId="42" xfId="0" applyNumberFormat="1" applyFont="1" applyBorder="1" applyAlignment="1">
      <alignment horizontal="center" vertical="center"/>
    </xf>
    <xf numFmtId="2" fontId="11" fillId="0" borderId="22" xfId="0" applyNumberFormat="1" applyFont="1" applyBorder="1" applyAlignment="1">
      <alignment horizontal="center" vertical="center"/>
    </xf>
    <xf numFmtId="0" fontId="33" fillId="0" borderId="2" xfId="0" applyFont="1" applyBorder="1" applyAlignment="1">
      <alignment horizontal="center" vertical="top" wrapText="1"/>
    </xf>
    <xf numFmtId="49" fontId="15" fillId="5" borderId="2" xfId="0" applyNumberFormat="1" applyFont="1" applyFill="1" applyBorder="1" applyAlignment="1">
      <alignment horizontal="center" vertical="top"/>
    </xf>
    <xf numFmtId="49" fontId="15" fillId="5" borderId="9" xfId="0" applyNumberFormat="1" applyFont="1" applyFill="1" applyBorder="1" applyAlignment="1">
      <alignment horizontal="center" vertical="top"/>
    </xf>
    <xf numFmtId="49" fontId="15" fillId="5" borderId="4" xfId="0" applyNumberFormat="1" applyFont="1" applyFill="1" applyBorder="1" applyAlignment="1">
      <alignment horizontal="center" vertical="top"/>
    </xf>
    <xf numFmtId="49" fontId="24" fillId="0" borderId="2" xfId="0" applyNumberFormat="1" applyFont="1" applyBorder="1" applyAlignment="1">
      <alignment horizontal="center" vertical="top" wrapText="1"/>
    </xf>
    <xf numFmtId="49" fontId="66" fillId="8" borderId="29" xfId="0" applyNumberFormat="1" applyFont="1" applyFill="1" applyBorder="1" applyAlignment="1">
      <alignment horizontal="center" vertical="top" wrapText="1"/>
    </xf>
    <xf numFmtId="49" fontId="66" fillId="8" borderId="21" xfId="0" applyNumberFormat="1" applyFont="1" applyFill="1" applyBorder="1" applyAlignment="1">
      <alignment horizontal="center" vertical="top" wrapText="1"/>
    </xf>
    <xf numFmtId="0" fontId="42" fillId="0" borderId="29" xfId="0" applyFont="1" applyBorder="1" applyAlignment="1">
      <alignment horizontal="center" vertical="top"/>
    </xf>
    <xf numFmtId="0" fontId="42" fillId="0" borderId="21" xfId="0" applyFont="1" applyBorder="1" applyAlignment="1">
      <alignment horizontal="center" vertical="top"/>
    </xf>
    <xf numFmtId="49" fontId="65" fillId="2" borderId="29" xfId="0" applyNumberFormat="1" applyFont="1" applyFill="1" applyBorder="1" applyAlignment="1">
      <alignment horizontal="center" vertical="top"/>
    </xf>
    <xf numFmtId="49" fontId="65" fillId="2" borderId="9" xfId="0" applyNumberFormat="1" applyFont="1" applyFill="1" applyBorder="1" applyAlignment="1">
      <alignment horizontal="center" vertical="top"/>
    </xf>
    <xf numFmtId="49" fontId="65" fillId="2" borderId="21" xfId="0" applyNumberFormat="1" applyFont="1" applyFill="1" applyBorder="1" applyAlignment="1">
      <alignment horizontal="center" vertical="top"/>
    </xf>
    <xf numFmtId="0" fontId="14" fillId="0" borderId="29" xfId="0" applyFont="1" applyBorder="1" applyAlignment="1">
      <alignment vertical="top" wrapText="1"/>
    </xf>
    <xf numFmtId="0" fontId="14" fillId="0" borderId="9" xfId="0" applyFont="1" applyBorder="1" applyAlignment="1">
      <alignment vertical="top" wrapText="1"/>
    </xf>
    <xf numFmtId="49" fontId="33" fillId="0" borderId="29" xfId="0" applyNumberFormat="1" applyFont="1" applyBorder="1" applyAlignment="1">
      <alignment horizontal="center" vertical="top" wrapText="1"/>
    </xf>
    <xf numFmtId="49" fontId="33" fillId="0" borderId="9" xfId="0" applyNumberFormat="1" applyFont="1" applyBorder="1" applyAlignment="1">
      <alignment horizontal="center" vertical="top" wrapText="1"/>
    </xf>
    <xf numFmtId="49" fontId="33" fillId="0" borderId="21" xfId="0" applyNumberFormat="1" applyFont="1" applyBorder="1" applyAlignment="1">
      <alignment horizontal="center" vertical="top" wrapText="1"/>
    </xf>
    <xf numFmtId="0" fontId="14" fillId="0" borderId="46" xfId="0" applyFont="1" applyBorder="1" applyAlignment="1">
      <alignment vertical="top" wrapText="1"/>
    </xf>
    <xf numFmtId="0" fontId="11" fillId="0" borderId="18" xfId="0" applyFont="1" applyBorder="1" applyAlignment="1">
      <alignment vertical="top" wrapText="1"/>
    </xf>
    <xf numFmtId="0" fontId="15" fillId="3" borderId="2" xfId="0" applyFont="1" applyFill="1" applyBorder="1" applyAlignment="1">
      <alignment horizontal="center" vertical="top"/>
    </xf>
    <xf numFmtId="0" fontId="22" fillId="2" borderId="31" xfId="0" applyFont="1" applyFill="1" applyBorder="1" applyAlignment="1">
      <alignment horizontal="center" vertical="top"/>
    </xf>
    <xf numFmtId="49" fontId="66" fillId="3" borderId="29" xfId="0" applyNumberFormat="1" applyFont="1" applyFill="1" applyBorder="1" applyAlignment="1">
      <alignment horizontal="center" vertical="top"/>
    </xf>
    <xf numFmtId="49" fontId="66" fillId="3" borderId="9" xfId="0" applyNumberFormat="1" applyFont="1" applyFill="1" applyBorder="1" applyAlignment="1">
      <alignment horizontal="center" vertical="top"/>
    </xf>
    <xf numFmtId="49" fontId="66" fillId="3" borderId="21" xfId="0" applyNumberFormat="1" applyFont="1" applyFill="1" applyBorder="1" applyAlignment="1">
      <alignment horizontal="center" vertical="top"/>
    </xf>
    <xf numFmtId="49" fontId="15" fillId="5" borderId="9" xfId="0" applyNumberFormat="1" applyFont="1" applyFill="1" applyBorder="1" applyAlignment="1">
      <alignment horizontal="center"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14" fillId="0" borderId="43" xfId="0" applyNumberFormat="1" applyFont="1" applyBorder="1" applyAlignment="1">
      <alignment horizontal="center" vertical="top"/>
    </xf>
    <xf numFmtId="49" fontId="14" fillId="0" borderId="26" xfId="0" applyNumberFormat="1" applyFont="1" applyBorder="1" applyAlignment="1">
      <alignment horizontal="center" vertical="top"/>
    </xf>
    <xf numFmtId="49" fontId="14" fillId="0" borderId="24" xfId="0" applyNumberFormat="1" applyFont="1" applyBorder="1" applyAlignment="1">
      <alignment horizontal="center" vertical="top"/>
    </xf>
    <xf numFmtId="49" fontId="15" fillId="8" borderId="23" xfId="7" applyNumberFormat="1" applyFont="1" applyFill="1" applyBorder="1" applyAlignment="1">
      <alignment horizontal="right" vertical="top"/>
    </xf>
    <xf numFmtId="49" fontId="15" fillId="8" borderId="22" xfId="7" applyNumberFormat="1" applyFont="1" applyFill="1" applyBorder="1" applyAlignment="1">
      <alignment horizontal="right" vertical="top"/>
    </xf>
    <xf numFmtId="0" fontId="14" fillId="7" borderId="23" xfId="0" applyFont="1" applyFill="1" applyBorder="1" applyAlignment="1">
      <alignment horizontal="center" vertical="top" wrapText="1"/>
    </xf>
    <xf numFmtId="0" fontId="14" fillId="7" borderId="22" xfId="0" applyFont="1" applyFill="1" applyBorder="1" applyAlignment="1">
      <alignment horizontal="center" vertical="top" wrapText="1"/>
    </xf>
    <xf numFmtId="0" fontId="14" fillId="7" borderId="24" xfId="0" applyFont="1" applyFill="1" applyBorder="1" applyAlignment="1">
      <alignment horizontal="center" vertical="top" wrapText="1"/>
    </xf>
    <xf numFmtId="0" fontId="26" fillId="0" borderId="0" xfId="7" applyFont="1" applyAlignment="1">
      <alignment horizontal="center" vertical="center"/>
    </xf>
    <xf numFmtId="0" fontId="11" fillId="0" borderId="22" xfId="7" applyBorder="1" applyAlignment="1">
      <alignment horizontal="center"/>
    </xf>
    <xf numFmtId="49" fontId="26" fillId="8" borderId="31" xfId="7" applyNumberFormat="1" applyFont="1" applyFill="1" applyBorder="1" applyAlignment="1">
      <alignment horizontal="center" vertical="top"/>
    </xf>
    <xf numFmtId="49" fontId="26" fillId="8" borderId="36" xfId="7" applyNumberFormat="1" applyFont="1" applyFill="1" applyBorder="1" applyAlignment="1">
      <alignment horizontal="center" vertical="top"/>
    </xf>
    <xf numFmtId="49" fontId="26" fillId="8" borderId="32" xfId="7" applyNumberFormat="1" applyFont="1" applyFill="1" applyBorder="1" applyAlignment="1">
      <alignment horizontal="center" vertical="top"/>
    </xf>
    <xf numFmtId="49" fontId="26" fillId="5" borderId="40" xfId="7" applyNumberFormat="1" applyFont="1" applyFill="1" applyBorder="1" applyAlignment="1">
      <alignment horizontal="center" vertical="top" wrapText="1"/>
    </xf>
    <xf numFmtId="49" fontId="26" fillId="5" borderId="0" xfId="7" applyNumberFormat="1" applyFont="1" applyFill="1" applyAlignment="1">
      <alignment horizontal="center" vertical="top" wrapText="1"/>
    </xf>
    <xf numFmtId="0" fontId="29" fillId="5" borderId="22" xfId="7" applyFont="1" applyFill="1" applyBorder="1" applyAlignment="1">
      <alignment horizontal="center" vertical="top" wrapText="1"/>
    </xf>
    <xf numFmtId="0" fontId="14" fillId="0" borderId="9" xfId="7" applyFont="1" applyBorder="1" applyAlignment="1">
      <alignment wrapText="1"/>
    </xf>
    <xf numFmtId="0" fontId="14" fillId="0" borderId="21" xfId="7" applyFont="1" applyBorder="1" applyAlignment="1">
      <alignment wrapText="1"/>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0" fontId="29" fillId="0" borderId="17" xfId="7" applyFont="1" applyBorder="1" applyAlignment="1">
      <alignment horizontal="center" vertical="center"/>
    </xf>
    <xf numFmtId="0" fontId="29" fillId="0" borderId="42" xfId="7" applyFont="1" applyBorder="1" applyAlignment="1">
      <alignment horizontal="center" vertical="center"/>
    </xf>
    <xf numFmtId="49" fontId="33" fillId="0" borderId="2" xfId="7" applyNumberFormat="1" applyFont="1" applyBorder="1" applyAlignment="1">
      <alignment horizontal="center" vertical="top"/>
    </xf>
    <xf numFmtId="49" fontId="33" fillId="0" borderId="4" xfId="7" applyNumberFormat="1" applyFont="1" applyBorder="1" applyAlignment="1">
      <alignment horizontal="center" vertical="top"/>
    </xf>
    <xf numFmtId="0" fontId="26" fillId="7" borderId="15" xfId="7" applyFont="1" applyFill="1" applyBorder="1" applyAlignment="1">
      <alignment horizontal="left" vertical="top"/>
    </xf>
    <xf numFmtId="0" fontId="26" fillId="7" borderId="11" xfId="7" applyFont="1" applyFill="1" applyBorder="1" applyAlignment="1">
      <alignment horizontal="left" vertical="top"/>
    </xf>
    <xf numFmtId="0" fontId="26" fillId="7" borderId="12" xfId="7" applyFont="1" applyFill="1" applyBorder="1" applyAlignment="1">
      <alignment horizontal="left" vertical="top"/>
    </xf>
    <xf numFmtId="0" fontId="26" fillId="7" borderId="11" xfId="7" applyFont="1" applyFill="1" applyBorder="1" applyAlignment="1">
      <alignment horizontal="center" vertical="top" wrapText="1"/>
    </xf>
    <xf numFmtId="0" fontId="26" fillId="7" borderId="12" xfId="7" applyFont="1" applyFill="1" applyBorder="1" applyAlignment="1">
      <alignment horizontal="center" vertical="top" wrapText="1"/>
    </xf>
    <xf numFmtId="0" fontId="29" fillId="7" borderId="15" xfId="7" applyFont="1" applyFill="1" applyBorder="1" applyAlignment="1">
      <alignment horizontal="center" vertical="top"/>
    </xf>
    <xf numFmtId="0" fontId="29" fillId="7" borderId="11" xfId="7" applyFont="1" applyFill="1" applyBorder="1" applyAlignment="1">
      <alignment horizontal="center" vertical="top"/>
    </xf>
    <xf numFmtId="0" fontId="29" fillId="7" borderId="12" xfId="7" applyFont="1" applyFill="1" applyBorder="1" applyAlignment="1">
      <alignment horizontal="center" vertical="top"/>
    </xf>
    <xf numFmtId="0" fontId="26" fillId="0" borderId="39" xfId="7" applyFont="1" applyBorder="1" applyAlignment="1">
      <alignment horizontal="center" vertical="top"/>
    </xf>
    <xf numFmtId="0" fontId="26" fillId="0" borderId="40" xfId="7" applyFont="1" applyBorder="1" applyAlignment="1">
      <alignment horizontal="center" vertical="top"/>
    </xf>
    <xf numFmtId="0" fontId="26" fillId="0" borderId="43" xfId="7" applyFont="1" applyBorder="1" applyAlignment="1">
      <alignment horizontal="center" vertical="top"/>
    </xf>
    <xf numFmtId="0" fontId="26" fillId="0" borderId="23" xfId="7" applyFont="1" applyBorder="1" applyAlignment="1">
      <alignment horizontal="center" vertical="top"/>
    </xf>
    <xf numFmtId="0" fontId="26" fillId="0" borderId="22" xfId="7" applyFont="1" applyBorder="1" applyAlignment="1">
      <alignment horizontal="center" vertical="top"/>
    </xf>
    <xf numFmtId="0" fontId="26" fillId="0" borderId="24" xfId="7" applyFont="1" applyBorder="1" applyAlignment="1">
      <alignment horizontal="center" vertical="top"/>
    </xf>
    <xf numFmtId="0" fontId="14" fillId="0" borderId="9" xfId="7" applyFont="1" applyBorder="1" applyAlignment="1">
      <alignment vertical="top" wrapText="1"/>
    </xf>
    <xf numFmtId="0" fontId="14" fillId="0" borderId="21" xfId="7" applyFont="1" applyBorder="1" applyAlignment="1">
      <alignment vertical="top" wrapText="1"/>
    </xf>
    <xf numFmtId="0" fontId="26" fillId="7" borderId="15" xfId="7" applyFont="1" applyFill="1" applyBorder="1" applyAlignment="1">
      <alignment horizontal="left" vertical="top" wrapText="1"/>
    </xf>
    <xf numFmtId="0" fontId="26" fillId="7" borderId="11" xfId="7" applyFont="1" applyFill="1" applyBorder="1" applyAlignment="1">
      <alignment horizontal="left" vertical="top" wrapText="1"/>
    </xf>
    <xf numFmtId="0" fontId="26" fillId="7" borderId="40" xfId="7" applyFont="1" applyFill="1" applyBorder="1" applyAlignment="1">
      <alignment horizontal="left" vertical="top" wrapText="1"/>
    </xf>
    <xf numFmtId="0" fontId="26" fillId="7" borderId="43" xfId="7" applyFont="1" applyFill="1" applyBorder="1" applyAlignment="1">
      <alignment horizontal="left" vertical="top" wrapText="1"/>
    </xf>
    <xf numFmtId="0" fontId="26" fillId="0" borderId="29" xfId="7" applyFont="1" applyBorder="1" applyAlignment="1">
      <alignment horizontal="center" vertical="top" wrapText="1"/>
    </xf>
    <xf numFmtId="0" fontId="26" fillId="0" borderId="9" xfId="7" applyFont="1" applyBorder="1" applyAlignment="1">
      <alignment horizontal="center" vertical="top" wrapText="1"/>
    </xf>
    <xf numFmtId="49" fontId="33" fillId="0" borderId="55" xfId="7" applyNumberFormat="1" applyFont="1" applyBorder="1" applyAlignment="1">
      <alignment horizontal="center" vertical="top" wrapText="1"/>
    </xf>
    <xf numFmtId="49" fontId="33" fillId="0" borderId="46" xfId="7" applyNumberFormat="1" applyFont="1" applyBorder="1" applyAlignment="1">
      <alignment horizontal="center" vertical="top" wrapText="1"/>
    </xf>
    <xf numFmtId="49" fontId="33" fillId="0" borderId="18" xfId="7" applyNumberFormat="1" applyFont="1" applyBorder="1" applyAlignment="1">
      <alignment horizontal="center" vertical="top" wrapText="1"/>
    </xf>
    <xf numFmtId="0" fontId="25" fillId="0" borderId="54" xfId="7" applyFont="1" applyBorder="1" applyAlignment="1">
      <alignment horizontal="center" vertical="top" wrapText="1"/>
    </xf>
    <xf numFmtId="0" fontId="25" fillId="0" borderId="57" xfId="7" applyFont="1" applyBorder="1" applyAlignment="1">
      <alignment horizontal="center" vertical="top" wrapText="1"/>
    </xf>
    <xf numFmtId="0" fontId="25" fillId="0" borderId="14" xfId="7" applyFont="1" applyBorder="1" applyAlignment="1">
      <alignment horizontal="center" vertical="top" wrapText="1"/>
    </xf>
    <xf numFmtId="0" fontId="26" fillId="7" borderId="15" xfId="7" applyFont="1" applyFill="1" applyBorder="1" applyAlignment="1">
      <alignment horizontal="center" vertical="top" wrapText="1"/>
    </xf>
    <xf numFmtId="49" fontId="26" fillId="8" borderId="15" xfId="7" applyNumberFormat="1" applyFont="1" applyFill="1" applyBorder="1" applyAlignment="1">
      <alignment horizontal="right" vertical="top"/>
    </xf>
    <xf numFmtId="49" fontId="26" fillId="8" borderId="11" xfId="7" applyNumberFormat="1" applyFont="1" applyFill="1" applyBorder="1" applyAlignment="1">
      <alignment horizontal="right" vertical="top"/>
    </xf>
    <xf numFmtId="49" fontId="26" fillId="8" borderId="12" xfId="7" applyNumberFormat="1" applyFont="1" applyFill="1" applyBorder="1" applyAlignment="1">
      <alignment horizontal="right" vertical="top"/>
    </xf>
    <xf numFmtId="49" fontId="26" fillId="6" borderId="15" xfId="7" applyNumberFormat="1" applyFont="1" applyFill="1" applyBorder="1" applyAlignment="1">
      <alignment horizontal="right" vertical="top"/>
    </xf>
    <xf numFmtId="49" fontId="26" fillId="6" borderId="11" xfId="7" applyNumberFormat="1" applyFont="1" applyFill="1" applyBorder="1" applyAlignment="1">
      <alignment horizontal="right" vertical="top"/>
    </xf>
    <xf numFmtId="49" fontId="26" fillId="6" borderId="12" xfId="7" applyNumberFormat="1" applyFont="1" applyFill="1" applyBorder="1" applyAlignment="1">
      <alignment horizontal="right" vertical="top"/>
    </xf>
    <xf numFmtId="0" fontId="29" fillId="6" borderId="15" xfId="7" applyFont="1" applyFill="1" applyBorder="1" applyAlignment="1">
      <alignment horizontal="center" vertical="top"/>
    </xf>
    <xf numFmtId="0" fontId="29" fillId="6" borderId="11" xfId="7" applyFont="1" applyFill="1" applyBorder="1" applyAlignment="1">
      <alignment horizontal="center" vertical="top"/>
    </xf>
    <xf numFmtId="0" fontId="29" fillId="6" borderId="12" xfId="7" applyFont="1" applyFill="1" applyBorder="1" applyAlignment="1">
      <alignment horizontal="center" vertical="top"/>
    </xf>
    <xf numFmtId="49" fontId="13" fillId="0" borderId="22" xfId="7" applyNumberFormat="1" applyFont="1" applyBorder="1" applyAlignment="1">
      <alignment horizontal="center" vertical="top" wrapText="1"/>
    </xf>
    <xf numFmtId="0" fontId="15" fillId="4" borderId="31" xfId="7" applyFont="1" applyFill="1" applyBorder="1" applyAlignment="1">
      <alignment horizontal="right" vertical="top" wrapText="1"/>
    </xf>
    <xf numFmtId="0" fontId="15" fillId="4" borderId="8" xfId="7" applyFont="1" applyFill="1" applyBorder="1" applyAlignment="1">
      <alignment horizontal="right" vertical="top" wrapText="1"/>
    </xf>
    <xf numFmtId="0" fontId="15" fillId="4" borderId="25" xfId="7" applyFont="1" applyFill="1" applyBorder="1" applyAlignment="1">
      <alignment horizontal="right" vertical="top" wrapText="1"/>
    </xf>
    <xf numFmtId="0" fontId="14" fillId="4" borderId="15" xfId="7" applyFont="1" applyFill="1" applyBorder="1" applyAlignment="1">
      <alignment horizontal="right" vertical="top" wrapText="1"/>
    </xf>
    <xf numFmtId="0" fontId="14" fillId="4" borderId="11" xfId="7" applyFont="1" applyFill="1" applyBorder="1" applyAlignment="1">
      <alignment horizontal="right" vertical="top" wrapText="1"/>
    </xf>
    <xf numFmtId="0" fontId="25" fillId="0" borderId="31" xfId="7" applyFont="1" applyBorder="1" applyAlignment="1">
      <alignment horizontal="left" vertical="top" wrapText="1"/>
    </xf>
    <xf numFmtId="0" fontId="25" fillId="0" borderId="8" xfId="7" applyFont="1" applyBorder="1" applyAlignment="1">
      <alignment horizontal="left" vertical="top" wrapText="1"/>
    </xf>
    <xf numFmtId="0" fontId="25" fillId="0" borderId="25" xfId="7" applyFont="1" applyBorder="1" applyAlignment="1">
      <alignment horizontal="left" vertical="top" wrapText="1"/>
    </xf>
    <xf numFmtId="49" fontId="33" fillId="0" borderId="29" xfId="0" applyNumberFormat="1" applyFont="1" applyBorder="1" applyAlignment="1">
      <alignment horizontal="center" vertical="top" textRotation="90"/>
    </xf>
    <xf numFmtId="49" fontId="33" fillId="0" borderId="9" xfId="0" applyNumberFormat="1" applyFont="1" applyBorder="1" applyAlignment="1">
      <alignment horizontal="center" vertical="top" textRotation="90"/>
    </xf>
    <xf numFmtId="49" fontId="33" fillId="0" borderId="21" xfId="0" applyNumberFormat="1" applyFont="1" applyBorder="1" applyAlignment="1">
      <alignment horizontal="center" vertical="top" textRotation="90"/>
    </xf>
    <xf numFmtId="49" fontId="25" fillId="0" borderId="29" xfId="0" applyNumberFormat="1" applyFont="1" applyBorder="1" applyAlignment="1">
      <alignment vertical="top" wrapText="1"/>
    </xf>
    <xf numFmtId="49" fontId="25" fillId="0" borderId="9" xfId="0" applyNumberFormat="1" applyFont="1" applyBorder="1" applyAlignment="1">
      <alignment vertical="top" wrapText="1"/>
    </xf>
    <xf numFmtId="49" fontId="25" fillId="0" borderId="21" xfId="0" applyNumberFormat="1" applyFont="1" applyBorder="1" applyAlignment="1">
      <alignment vertical="top" wrapText="1"/>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8" fillId="5" borderId="5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49" fontId="22" fillId="2" borderId="29" xfId="0" applyNumberFormat="1" applyFont="1" applyFill="1" applyBorder="1" applyAlignment="1">
      <alignment vertical="top"/>
    </xf>
    <xf numFmtId="49" fontId="22" fillId="2" borderId="9" xfId="0" applyNumberFormat="1" applyFont="1" applyFill="1" applyBorder="1" applyAlignment="1">
      <alignment vertical="top"/>
    </xf>
    <xf numFmtId="49" fontId="22"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49" fontId="25" fillId="0" borderId="29" xfId="0" applyNumberFormat="1" applyFont="1" applyBorder="1" applyAlignment="1">
      <alignment horizontal="center" vertical="top" textRotation="90"/>
    </xf>
    <xf numFmtId="49" fontId="25" fillId="0" borderId="9" xfId="0" applyNumberFormat="1" applyFont="1" applyBorder="1" applyAlignment="1">
      <alignment horizontal="center" vertical="top" textRotation="90"/>
    </xf>
    <xf numFmtId="49" fontId="25" fillId="0" borderId="21" xfId="0" applyNumberFormat="1" applyFont="1" applyBorder="1" applyAlignment="1">
      <alignment horizontal="center" vertical="top" textRotation="90"/>
    </xf>
    <xf numFmtId="0" fontId="14" fillId="0" borderId="3" xfId="0" applyFont="1" applyBorder="1" applyAlignment="1">
      <alignment horizontal="center" vertical="top"/>
    </xf>
    <xf numFmtId="165" fontId="14" fillId="0" borderId="3" xfId="0" applyNumberFormat="1" applyFont="1" applyBorder="1" applyAlignment="1">
      <alignment horizontal="center" vertical="top"/>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165" fontId="14" fillId="10" borderId="64"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0" fontId="8" fillId="5" borderId="63" xfId="0" applyFont="1" applyFill="1" applyBorder="1" applyAlignment="1">
      <alignment horizontal="center" vertical="center" wrapText="1"/>
    </xf>
    <xf numFmtId="165" fontId="14" fillId="10" borderId="50" xfId="0" applyNumberFormat="1" applyFont="1" applyFill="1" applyBorder="1" applyAlignment="1">
      <alignment horizontal="center" vertical="center" wrapText="1"/>
    </xf>
    <xf numFmtId="165" fontId="14" fillId="10" borderId="56" xfId="0" applyNumberFormat="1" applyFont="1" applyFill="1" applyBorder="1" applyAlignment="1">
      <alignment horizontal="center" vertical="center" wrapText="1"/>
    </xf>
    <xf numFmtId="49" fontId="8" fillId="5" borderId="64"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63"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49" fontId="25" fillId="0" borderId="59" xfId="0" applyNumberFormat="1" applyFont="1" applyBorder="1" applyAlignment="1">
      <alignment horizontal="center" vertical="top" textRotation="90"/>
    </xf>
    <xf numFmtId="49" fontId="25" fillId="0" borderId="4" xfId="0" applyNumberFormat="1" applyFont="1" applyBorder="1" applyAlignment="1">
      <alignment horizontal="center" vertical="top" textRotation="90"/>
    </xf>
    <xf numFmtId="49" fontId="14" fillId="0" borderId="29" xfId="0" applyNumberFormat="1" applyFont="1" applyBorder="1" applyAlignment="1">
      <alignment vertical="top"/>
    </xf>
    <xf numFmtId="49" fontId="14" fillId="0" borderId="9" xfId="0" applyNumberFormat="1" applyFont="1" applyBorder="1" applyAlignment="1">
      <alignment vertical="top"/>
    </xf>
    <xf numFmtId="49" fontId="14" fillId="0" borderId="21" xfId="0" applyNumberFormat="1" applyFont="1" applyBorder="1" applyAlignment="1">
      <alignment vertical="top"/>
    </xf>
    <xf numFmtId="0" fontId="14" fillId="0" borderId="64" xfId="0" applyFont="1" applyBorder="1" applyAlignment="1">
      <alignment horizontal="center" vertical="center"/>
    </xf>
    <xf numFmtId="0" fontId="14" fillId="0" borderId="56" xfId="0" applyFont="1" applyBorder="1" applyAlignment="1">
      <alignment horizontal="center" vertical="center"/>
    </xf>
    <xf numFmtId="0" fontId="14" fillId="0" borderId="51" xfId="0" applyFont="1" applyBorder="1" applyAlignment="1">
      <alignment horizontal="center" vertical="center"/>
    </xf>
    <xf numFmtId="0" fontId="14" fillId="0" borderId="64" xfId="0" applyFont="1" applyBorder="1" applyAlignment="1">
      <alignment horizontal="left" vertical="top" wrapText="1"/>
    </xf>
    <xf numFmtId="0" fontId="14" fillId="0" borderId="56" xfId="0" applyFont="1" applyBorder="1" applyAlignment="1">
      <alignment horizontal="left" vertical="top" wrapText="1"/>
    </xf>
    <xf numFmtId="0" fontId="14" fillId="0" borderId="51" xfId="0" applyFont="1" applyBorder="1" applyAlignment="1">
      <alignment horizontal="left" vertical="top" wrapText="1"/>
    </xf>
    <xf numFmtId="0" fontId="8" fillId="0" borderId="64"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1" xfId="0" applyFont="1" applyBorder="1" applyAlignment="1">
      <alignment horizontal="center" vertical="center" wrapText="1"/>
    </xf>
    <xf numFmtId="0" fontId="23" fillId="5" borderId="63"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14" xfId="0" applyFont="1" applyFill="1" applyBorder="1" applyAlignment="1">
      <alignment horizontal="center" vertical="center" wrapText="1"/>
    </xf>
    <xf numFmtId="49" fontId="25" fillId="0" borderId="29" xfId="0" applyNumberFormat="1" applyFont="1" applyBorder="1" applyAlignment="1">
      <alignment vertical="top"/>
    </xf>
    <xf numFmtId="49" fontId="25" fillId="0" borderId="9" xfId="0" applyNumberFormat="1" applyFont="1" applyBorder="1" applyAlignment="1">
      <alignment vertical="top"/>
    </xf>
    <xf numFmtId="49" fontId="25" fillId="0" borderId="21" xfId="0" applyNumberFormat="1" applyFont="1" applyBorder="1" applyAlignment="1">
      <alignment vertical="top"/>
    </xf>
    <xf numFmtId="0" fontId="26" fillId="8" borderId="15" xfId="0" applyFont="1" applyFill="1" applyBorder="1" applyAlignment="1">
      <alignment horizontal="left"/>
    </xf>
    <xf numFmtId="0" fontId="26" fillId="8" borderId="11" xfId="0" applyFont="1" applyFill="1" applyBorder="1" applyAlignment="1">
      <alignment horizontal="left"/>
    </xf>
    <xf numFmtId="49" fontId="14" fillId="10" borderId="50" xfId="0" applyNumberFormat="1" applyFont="1" applyFill="1" applyBorder="1" applyAlignment="1">
      <alignment horizontal="center" vertical="center" wrapText="1"/>
    </xf>
    <xf numFmtId="49" fontId="14" fillId="10" borderId="56"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54" xfId="0" applyNumberFormat="1" applyFont="1" applyFill="1" applyBorder="1" applyAlignment="1">
      <alignment horizontal="center" vertical="center" wrapText="1"/>
    </xf>
    <xf numFmtId="49" fontId="14" fillId="10" borderId="57"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0" fontId="14" fillId="5" borderId="18" xfId="0" applyFont="1" applyFill="1" applyBorder="1" applyAlignment="1">
      <alignment vertical="center" wrapText="1"/>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66" fillId="0" borderId="23" xfId="0" applyFont="1" applyBorder="1" applyAlignment="1">
      <alignment horizontal="center" vertical="center"/>
    </xf>
    <xf numFmtId="0" fontId="66" fillId="0" borderId="22" xfId="0" applyFont="1" applyBorder="1" applyAlignment="1">
      <alignment horizontal="center" vertical="center"/>
    </xf>
    <xf numFmtId="0" fontId="66" fillId="0" borderId="24" xfId="0" applyFont="1" applyBorder="1" applyAlignment="1">
      <alignment horizontal="center" vertical="center"/>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0" fontId="14" fillId="5" borderId="20" xfId="0" applyFont="1" applyFill="1" applyBorder="1" applyAlignment="1">
      <alignment vertical="center" wrapText="1"/>
    </xf>
    <xf numFmtId="0" fontId="14" fillId="5" borderId="29" xfId="0" applyFont="1" applyFill="1" applyBorder="1" applyAlignment="1">
      <alignment vertical="top" wrapText="1"/>
    </xf>
    <xf numFmtId="0" fontId="14" fillId="5" borderId="21" xfId="0" applyFont="1" applyFill="1" applyBorder="1" applyAlignment="1">
      <alignment vertical="top" wrapText="1"/>
    </xf>
    <xf numFmtId="49" fontId="25" fillId="0" borderId="2" xfId="0" applyNumberFormat="1" applyFont="1" applyBorder="1" applyAlignment="1">
      <alignment horizontal="center" vertical="top" textRotation="90"/>
    </xf>
    <xf numFmtId="49" fontId="14" fillId="5" borderId="54" xfId="0" applyNumberFormat="1" applyFont="1" applyFill="1" applyBorder="1" applyAlignment="1">
      <alignment horizontal="center" vertical="center" wrapText="1"/>
    </xf>
    <xf numFmtId="49" fontId="14" fillId="5" borderId="57" xfId="0" applyNumberFormat="1" applyFont="1" applyFill="1" applyBorder="1" applyAlignment="1">
      <alignment horizontal="center" vertical="center" wrapText="1"/>
    </xf>
    <xf numFmtId="49" fontId="14" fillId="5" borderId="14" xfId="0" applyNumberFormat="1" applyFont="1" applyFill="1" applyBorder="1" applyAlignment="1">
      <alignment horizontal="center" vertical="center" wrapText="1"/>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14" fillId="5" borderId="50" xfId="0" applyNumberFormat="1" applyFont="1" applyFill="1" applyBorder="1" applyAlignment="1">
      <alignment horizontal="center" vertical="center" wrapText="1"/>
    </xf>
    <xf numFmtId="49" fontId="14" fillId="5" borderId="56" xfId="0" applyNumberFormat="1" applyFont="1" applyFill="1" applyBorder="1" applyAlignment="1">
      <alignment horizontal="center" vertical="center" wrapText="1"/>
    </xf>
    <xf numFmtId="49" fontId="14" fillId="5" borderId="51" xfId="0" applyNumberFormat="1" applyFont="1" applyFill="1" applyBorder="1" applyAlignment="1">
      <alignment horizontal="center" vertical="center" wrapText="1"/>
    </xf>
    <xf numFmtId="0" fontId="8" fillId="0" borderId="64" xfId="0" applyFont="1" applyBorder="1" applyAlignment="1">
      <alignment horizontal="center" vertical="center"/>
    </xf>
    <xf numFmtId="0" fontId="8" fillId="0" borderId="56" xfId="0" applyFont="1" applyBorder="1" applyAlignment="1">
      <alignment horizontal="center" vertical="center"/>
    </xf>
    <xf numFmtId="0" fontId="8" fillId="0" borderId="51" xfId="0" applyFont="1" applyBorder="1" applyAlignment="1">
      <alignment horizontal="center" vertical="center"/>
    </xf>
    <xf numFmtId="0" fontId="8" fillId="0" borderId="63" xfId="0" applyFont="1" applyBorder="1" applyAlignment="1">
      <alignment horizontal="center" vertical="center"/>
    </xf>
    <xf numFmtId="0" fontId="8" fillId="0" borderId="57" xfId="0" applyFont="1" applyBorder="1" applyAlignment="1">
      <alignment horizontal="center" vertical="center"/>
    </xf>
    <xf numFmtId="0" fontId="8" fillId="0" borderId="14" xfId="0" applyFont="1" applyBorder="1" applyAlignment="1">
      <alignment horizontal="center" vertical="center"/>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tabSelected="1" zoomScale="95" zoomScaleNormal="95" workbookViewId="0">
      <selection activeCell="R20" sqref="R20"/>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33203125" customWidth="1"/>
    <col min="16" max="16" width="7.5546875" customWidth="1"/>
    <col min="20" max="20" width="10.5546875" bestFit="1" customWidth="1"/>
  </cols>
  <sheetData>
    <row r="1" spans="1:20" ht="51" customHeight="1" x14ac:dyDescent="0.25">
      <c r="L1" s="2866" t="s">
        <v>617</v>
      </c>
      <c r="M1" s="2866"/>
      <c r="N1" s="2866"/>
      <c r="O1" s="2866"/>
      <c r="P1" s="204"/>
      <c r="Q1" s="76"/>
    </row>
    <row r="2" spans="1:20" ht="15.75" customHeight="1" x14ac:dyDescent="0.25">
      <c r="A2" s="2877" t="s">
        <v>546</v>
      </c>
      <c r="B2" s="2877"/>
      <c r="C2" s="2877"/>
      <c r="D2" s="2877"/>
      <c r="E2" s="2877"/>
      <c r="F2" s="2877"/>
      <c r="G2" s="2877"/>
      <c r="H2" s="2877"/>
      <c r="I2" s="2877"/>
      <c r="J2" s="2877"/>
      <c r="K2" s="2877"/>
      <c r="L2" s="2877"/>
      <c r="M2" s="2877"/>
      <c r="N2" s="2877"/>
      <c r="O2" s="9"/>
      <c r="P2" s="9"/>
    </row>
    <row r="3" spans="1:20" ht="19.2" customHeight="1" x14ac:dyDescent="0.25">
      <c r="A3" s="2887" t="s">
        <v>35</v>
      </c>
      <c r="B3" s="2887"/>
      <c r="C3" s="2887"/>
      <c r="D3" s="2887"/>
      <c r="E3" s="2887"/>
      <c r="F3" s="2887"/>
      <c r="G3" s="2887"/>
      <c r="H3" s="2887"/>
      <c r="I3" s="2887"/>
      <c r="J3" s="2887"/>
      <c r="K3" s="2887"/>
      <c r="L3" s="2887"/>
      <c r="M3" s="2887"/>
      <c r="N3" s="2887"/>
      <c r="O3" s="2887"/>
      <c r="P3" s="2887"/>
    </row>
    <row r="4" spans="1:20" ht="14.4" customHeight="1" thickBot="1" x14ac:dyDescent="0.3">
      <c r="A4" s="741"/>
      <c r="B4" s="741"/>
      <c r="C4" s="741"/>
      <c r="D4" s="741"/>
      <c r="E4" s="741"/>
      <c r="F4" s="741"/>
      <c r="G4" s="741"/>
      <c r="H4" s="741"/>
      <c r="I4" s="741"/>
      <c r="J4" s="741"/>
      <c r="K4" s="741"/>
      <c r="L4" s="741"/>
      <c r="M4" s="741"/>
      <c r="N4" s="741"/>
      <c r="O4" s="741" t="s">
        <v>294</v>
      </c>
      <c r="P4" s="741"/>
    </row>
    <row r="5" spans="1:20" ht="76.5" customHeight="1" thickBot="1" x14ac:dyDescent="0.3">
      <c r="A5" s="2878" t="s">
        <v>0</v>
      </c>
      <c r="B5" s="2881" t="s">
        <v>1</v>
      </c>
      <c r="C5" s="2884" t="s">
        <v>2</v>
      </c>
      <c r="D5" s="2881" t="s">
        <v>32</v>
      </c>
      <c r="E5" s="2974" t="s">
        <v>54</v>
      </c>
      <c r="F5" s="2878" t="s">
        <v>3</v>
      </c>
      <c r="G5" s="2884" t="s">
        <v>4</v>
      </c>
      <c r="H5" s="2878" t="s">
        <v>5</v>
      </c>
      <c r="I5" s="2925" t="s">
        <v>522</v>
      </c>
      <c r="J5" s="2878" t="s">
        <v>76</v>
      </c>
      <c r="K5" s="2878" t="s">
        <v>523</v>
      </c>
      <c r="L5" s="2888" t="s">
        <v>11</v>
      </c>
      <c r="M5" s="2889"/>
      <c r="N5" s="2889"/>
      <c r="O5" s="2889"/>
      <c r="P5" s="2890"/>
    </row>
    <row r="6" spans="1:20" ht="13.2" customHeight="1" x14ac:dyDescent="0.25">
      <c r="A6" s="2879"/>
      <c r="B6" s="2882"/>
      <c r="C6" s="2885"/>
      <c r="D6" s="2882"/>
      <c r="E6" s="2975"/>
      <c r="F6" s="2879"/>
      <c r="G6" s="2885"/>
      <c r="H6" s="2879"/>
      <c r="I6" s="2926"/>
      <c r="J6" s="2879"/>
      <c r="K6" s="2879"/>
      <c r="L6" s="2891" t="s">
        <v>37</v>
      </c>
      <c r="M6" s="2898" t="s">
        <v>36</v>
      </c>
      <c r="N6" s="2932" t="s">
        <v>38</v>
      </c>
      <c r="O6" s="2932"/>
      <c r="P6" s="2933"/>
    </row>
    <row r="7" spans="1:20" ht="72" customHeight="1" thickBot="1" x14ac:dyDescent="0.3">
      <c r="A7" s="2880"/>
      <c r="B7" s="2883"/>
      <c r="C7" s="2886"/>
      <c r="D7" s="2883"/>
      <c r="E7" s="2976"/>
      <c r="F7" s="2880"/>
      <c r="G7" s="2886"/>
      <c r="H7" s="2880"/>
      <c r="I7" s="2927"/>
      <c r="J7" s="2880"/>
      <c r="K7" s="2880"/>
      <c r="L7" s="2892"/>
      <c r="M7" s="2899"/>
      <c r="N7" s="20" t="s">
        <v>524</v>
      </c>
      <c r="O7" s="20" t="s">
        <v>52</v>
      </c>
      <c r="P7" s="21" t="s">
        <v>525</v>
      </c>
    </row>
    <row r="8" spans="1:20" ht="18" customHeight="1" thickBot="1" x14ac:dyDescent="0.3">
      <c r="A8" s="12" t="s">
        <v>6</v>
      </c>
      <c r="B8" s="203"/>
      <c r="C8" s="202" t="s">
        <v>290</v>
      </c>
      <c r="D8" s="200"/>
      <c r="E8" s="201"/>
      <c r="F8" s="200"/>
      <c r="G8" s="200"/>
      <c r="H8" s="200"/>
      <c r="I8" s="199"/>
      <c r="J8" s="198"/>
      <c r="K8" s="199"/>
      <c r="L8" s="11"/>
      <c r="M8" s="11"/>
      <c r="N8" s="199"/>
      <c r="O8" s="198"/>
      <c r="P8" s="197"/>
    </row>
    <row r="9" spans="1:20" ht="55.8" customHeight="1" thickBot="1" x14ac:dyDescent="0.3">
      <c r="A9" s="196"/>
      <c r="B9" s="24"/>
      <c r="C9" s="88"/>
      <c r="D9" s="88"/>
      <c r="E9" s="89"/>
      <c r="F9" s="88"/>
      <c r="G9" s="88"/>
      <c r="H9" s="88"/>
      <c r="I9" s="88"/>
      <c r="J9" s="88"/>
      <c r="K9" s="88"/>
      <c r="L9" s="195" t="s">
        <v>289</v>
      </c>
      <c r="M9" s="194" t="s">
        <v>288</v>
      </c>
      <c r="N9" s="193" t="s">
        <v>287</v>
      </c>
      <c r="O9" s="193" t="s">
        <v>287</v>
      </c>
      <c r="P9" s="192" t="s">
        <v>287</v>
      </c>
      <c r="Q9" s="191"/>
    </row>
    <row r="10" spans="1:20" ht="15" customHeight="1" thickBot="1" x14ac:dyDescent="0.3">
      <c r="A10" s="25" t="s">
        <v>6</v>
      </c>
      <c r="B10" s="162" t="s">
        <v>6</v>
      </c>
      <c r="C10" s="2930" t="s">
        <v>497</v>
      </c>
      <c r="D10" s="2931"/>
      <c r="E10" s="2931"/>
      <c r="F10" s="2931"/>
      <c r="G10" s="2931"/>
      <c r="H10" s="2931"/>
      <c r="I10" s="2931"/>
      <c r="J10" s="2931"/>
      <c r="K10" s="2931"/>
      <c r="L10" s="2931"/>
      <c r="M10" s="2931"/>
      <c r="N10" s="2931"/>
      <c r="O10" s="2931"/>
      <c r="P10" s="190"/>
    </row>
    <row r="11" spans="1:20" ht="45.6" customHeight="1" thickBot="1" x14ac:dyDescent="0.3">
      <c r="A11" s="117"/>
      <c r="B11" s="189"/>
      <c r="C11" s="188"/>
      <c r="D11" s="188"/>
      <c r="E11" s="188"/>
      <c r="F11" s="188"/>
      <c r="G11" s="188"/>
      <c r="H11" s="188"/>
      <c r="I11" s="188"/>
      <c r="J11" s="188"/>
      <c r="K11" s="188"/>
      <c r="L11" s="187" t="s">
        <v>286</v>
      </c>
      <c r="M11" s="1452" t="s">
        <v>285</v>
      </c>
      <c r="N11" s="186">
        <v>80</v>
      </c>
      <c r="O11" s="186">
        <v>83</v>
      </c>
      <c r="P11" s="185">
        <v>86</v>
      </c>
    </row>
    <row r="12" spans="1:20" ht="33" customHeight="1" thickBot="1" x14ac:dyDescent="0.3">
      <c r="A12" s="117"/>
      <c r="B12" s="189"/>
      <c r="C12" s="188"/>
      <c r="D12" s="188"/>
      <c r="E12" s="188"/>
      <c r="F12" s="188"/>
      <c r="G12" s="188"/>
      <c r="H12" s="188"/>
      <c r="I12" s="188"/>
      <c r="J12" s="188"/>
      <c r="K12" s="188"/>
      <c r="L12" s="187" t="s">
        <v>284</v>
      </c>
      <c r="M12" s="1452" t="s">
        <v>247</v>
      </c>
      <c r="N12" s="210">
        <v>57</v>
      </c>
      <c r="O12" s="210">
        <v>60</v>
      </c>
      <c r="P12" s="209">
        <v>60</v>
      </c>
    </row>
    <row r="13" spans="1:20" ht="33" customHeight="1" thickBot="1" x14ac:dyDescent="0.3">
      <c r="A13" s="117"/>
      <c r="B13" s="189"/>
      <c r="C13" s="188"/>
      <c r="D13" s="188"/>
      <c r="E13" s="188"/>
      <c r="F13" s="188"/>
      <c r="G13" s="188"/>
      <c r="H13" s="188"/>
      <c r="I13" s="188"/>
      <c r="J13" s="188"/>
      <c r="K13" s="188"/>
      <c r="L13" s="187" t="s">
        <v>283</v>
      </c>
      <c r="M13" s="1452" t="s">
        <v>262</v>
      </c>
      <c r="N13" s="210">
        <v>6</v>
      </c>
      <c r="O13" s="210">
        <v>6</v>
      </c>
      <c r="P13" s="209">
        <v>6</v>
      </c>
    </row>
    <row r="14" spans="1:20" ht="15.6" customHeight="1" x14ac:dyDescent="0.25">
      <c r="A14" s="2867" t="s">
        <v>6</v>
      </c>
      <c r="B14" s="2869" t="s">
        <v>6</v>
      </c>
      <c r="C14" s="2871" t="s">
        <v>6</v>
      </c>
      <c r="D14" s="91"/>
      <c r="E14" s="2873" t="s">
        <v>295</v>
      </c>
      <c r="F14" s="2875" t="s">
        <v>62</v>
      </c>
      <c r="G14" s="2900" t="s">
        <v>228</v>
      </c>
      <c r="H14" s="1848" t="s">
        <v>48</v>
      </c>
      <c r="I14" s="1849">
        <v>7161.5</v>
      </c>
      <c r="J14" s="150">
        <v>7154</v>
      </c>
      <c r="K14" s="149">
        <v>7512</v>
      </c>
      <c r="L14" s="181" t="s">
        <v>282</v>
      </c>
      <c r="M14" s="155" t="s">
        <v>248</v>
      </c>
      <c r="N14" s="1506">
        <v>131</v>
      </c>
      <c r="O14" s="1506">
        <v>125</v>
      </c>
      <c r="P14" s="1507">
        <v>120</v>
      </c>
      <c r="Q14" s="226"/>
      <c r="R14" s="17"/>
      <c r="T14" s="160"/>
    </row>
    <row r="15" spans="1:20" ht="14.4" customHeight="1" x14ac:dyDescent="0.25">
      <c r="A15" s="2895"/>
      <c r="B15" s="2896"/>
      <c r="C15" s="2897"/>
      <c r="D15" s="92"/>
      <c r="E15" s="2904"/>
      <c r="F15" s="2916"/>
      <c r="G15" s="2916"/>
      <c r="H15" s="184" t="s">
        <v>55</v>
      </c>
      <c r="I15" s="179"/>
      <c r="J15" s="179"/>
      <c r="K15" s="178"/>
      <c r="L15" s="1267" t="s">
        <v>296</v>
      </c>
      <c r="M15" s="90" t="s">
        <v>248</v>
      </c>
      <c r="N15" s="177" t="s">
        <v>591</v>
      </c>
      <c r="O15" s="177"/>
      <c r="P15" s="1508"/>
    </row>
    <row r="16" spans="1:20" ht="26.4" customHeight="1" x14ac:dyDescent="0.25">
      <c r="A16" s="2895"/>
      <c r="B16" s="2896"/>
      <c r="C16" s="2897"/>
      <c r="D16" s="92"/>
      <c r="E16" s="2904"/>
      <c r="F16" s="2916"/>
      <c r="G16" s="2916"/>
      <c r="H16" s="1852" t="s">
        <v>56</v>
      </c>
      <c r="I16" s="1851">
        <v>48.4</v>
      </c>
      <c r="J16" s="179"/>
      <c r="K16" s="178"/>
      <c r="L16" s="183" t="s">
        <v>281</v>
      </c>
      <c r="M16" s="90" t="s">
        <v>248</v>
      </c>
      <c r="N16" s="177">
        <v>121</v>
      </c>
      <c r="O16" s="177">
        <v>126</v>
      </c>
      <c r="P16" s="1508">
        <v>131</v>
      </c>
    </row>
    <row r="17" spans="1:20" ht="15.6" customHeight="1" x14ac:dyDescent="0.25">
      <c r="A17" s="2895"/>
      <c r="B17" s="2896"/>
      <c r="C17" s="2897"/>
      <c r="D17" s="92"/>
      <c r="E17" s="2904"/>
      <c r="F17" s="2916"/>
      <c r="G17" s="2916"/>
      <c r="H17" s="184" t="s">
        <v>57</v>
      </c>
      <c r="I17" s="179">
        <v>31.3</v>
      </c>
      <c r="J17" s="179"/>
      <c r="K17" s="178"/>
      <c r="L17" s="1268" t="s">
        <v>296</v>
      </c>
      <c r="M17" s="90" t="s">
        <v>248</v>
      </c>
      <c r="N17" s="177" t="s">
        <v>592</v>
      </c>
      <c r="O17" s="177"/>
      <c r="P17" s="1508"/>
    </row>
    <row r="18" spans="1:20" ht="31.8" customHeight="1" x14ac:dyDescent="0.25">
      <c r="A18" s="2895"/>
      <c r="B18" s="2896"/>
      <c r="C18" s="2897"/>
      <c r="D18" s="92"/>
      <c r="E18" s="2904"/>
      <c r="F18" s="2916"/>
      <c r="G18" s="2916"/>
      <c r="H18" s="184" t="s">
        <v>67</v>
      </c>
      <c r="I18" s="179">
        <v>14</v>
      </c>
      <c r="J18" s="179"/>
      <c r="K18" s="178"/>
      <c r="L18" s="183" t="s">
        <v>297</v>
      </c>
      <c r="M18" s="90" t="s">
        <v>248</v>
      </c>
      <c r="N18" s="177">
        <v>142</v>
      </c>
      <c r="O18" s="177">
        <v>150</v>
      </c>
      <c r="P18" s="1508">
        <v>150</v>
      </c>
    </row>
    <row r="19" spans="1:20" ht="18.600000000000001" customHeight="1" x14ac:dyDescent="0.25">
      <c r="A19" s="2895"/>
      <c r="B19" s="2896"/>
      <c r="C19" s="2897"/>
      <c r="D19" s="92"/>
      <c r="E19" s="2904"/>
      <c r="F19" s="2916"/>
      <c r="G19" s="2916"/>
      <c r="H19" s="184"/>
      <c r="I19" s="179"/>
      <c r="J19" s="179"/>
      <c r="K19" s="178"/>
      <c r="L19" s="1504" t="s">
        <v>298</v>
      </c>
      <c r="M19" s="90" t="s">
        <v>294</v>
      </c>
      <c r="N19" s="177">
        <v>191.1</v>
      </c>
      <c r="O19" s="177"/>
      <c r="P19" s="1508"/>
    </row>
    <row r="20" spans="1:20" ht="39.6" customHeight="1" x14ac:dyDescent="0.25">
      <c r="A20" s="2895"/>
      <c r="B20" s="2896"/>
      <c r="C20" s="2897"/>
      <c r="D20" s="92"/>
      <c r="E20" s="2904"/>
      <c r="F20" s="2916"/>
      <c r="G20" s="2916"/>
      <c r="H20" s="184"/>
      <c r="I20" s="179"/>
      <c r="J20" s="179"/>
      <c r="K20" s="178"/>
      <c r="L20" s="183" t="s">
        <v>280</v>
      </c>
      <c r="M20" s="90" t="s">
        <v>262</v>
      </c>
      <c r="N20" s="177">
        <v>71</v>
      </c>
      <c r="O20" s="177">
        <v>71</v>
      </c>
      <c r="P20" s="1508">
        <v>71</v>
      </c>
    </row>
    <row r="21" spans="1:20" ht="67.2" customHeight="1" x14ac:dyDescent="0.25">
      <c r="A21" s="2895"/>
      <c r="B21" s="2896"/>
      <c r="C21" s="2897"/>
      <c r="D21" s="92"/>
      <c r="E21" s="2904"/>
      <c r="F21" s="2916"/>
      <c r="G21" s="2916"/>
      <c r="H21" s="1486"/>
      <c r="I21" s="175"/>
      <c r="J21" s="175"/>
      <c r="K21" s="174"/>
      <c r="L21" s="182" t="s">
        <v>299</v>
      </c>
      <c r="M21" s="168" t="s">
        <v>262</v>
      </c>
      <c r="N21" s="170">
        <v>2</v>
      </c>
      <c r="O21" s="170">
        <v>2</v>
      </c>
      <c r="P21" s="169">
        <v>2</v>
      </c>
    </row>
    <row r="22" spans="1:20" ht="31.8" customHeight="1" thickBot="1" x14ac:dyDescent="0.3">
      <c r="A22" s="2868"/>
      <c r="B22" s="2870"/>
      <c r="C22" s="2872"/>
      <c r="D22" s="93"/>
      <c r="E22" s="2874"/>
      <c r="F22" s="2876"/>
      <c r="G22" s="2901"/>
      <c r="H22" s="144" t="s">
        <v>7</v>
      </c>
      <c r="I22" s="143">
        <f>SUM(I14:I18)</f>
        <v>7255.2</v>
      </c>
      <c r="J22" s="143">
        <f>SUM(J14:J17)</f>
        <v>7154</v>
      </c>
      <c r="K22" s="143">
        <f>SUM(K14:K17)</f>
        <v>7512</v>
      </c>
      <c r="L22" s="2820"/>
      <c r="M22" s="1597"/>
      <c r="N22" s="158"/>
      <c r="O22" s="158"/>
      <c r="P22" s="139"/>
    </row>
    <row r="23" spans="1:20" ht="22.8" customHeight="1" x14ac:dyDescent="0.25">
      <c r="A23" s="2867" t="s">
        <v>6</v>
      </c>
      <c r="B23" s="2869" t="s">
        <v>6</v>
      </c>
      <c r="C23" s="2871" t="s">
        <v>8</v>
      </c>
      <c r="D23" s="91"/>
      <c r="E23" s="2873" t="s">
        <v>635</v>
      </c>
      <c r="F23" s="2875" t="s">
        <v>62</v>
      </c>
      <c r="G23" s="2900" t="s">
        <v>228</v>
      </c>
      <c r="H23" s="1503" t="s">
        <v>48</v>
      </c>
      <c r="I23" s="1509">
        <v>700.2</v>
      </c>
      <c r="J23" s="150">
        <v>700</v>
      </c>
      <c r="K23" s="149">
        <v>736</v>
      </c>
      <c r="L23" s="181" t="s">
        <v>279</v>
      </c>
      <c r="M23" s="155" t="s">
        <v>248</v>
      </c>
      <c r="N23" s="26">
        <v>27</v>
      </c>
      <c r="O23" s="26">
        <v>27</v>
      </c>
      <c r="P23" s="157">
        <v>27</v>
      </c>
      <c r="Q23" s="17"/>
    </row>
    <row r="24" spans="1:20" ht="13.95" customHeight="1" x14ac:dyDescent="0.25">
      <c r="A24" s="2895"/>
      <c r="B24" s="2896"/>
      <c r="C24" s="2897"/>
      <c r="D24" s="92"/>
      <c r="E24" s="2904"/>
      <c r="F24" s="2916"/>
      <c r="G24" s="2916"/>
      <c r="H24" s="180" t="s">
        <v>57</v>
      </c>
      <c r="I24" s="179">
        <v>3.2</v>
      </c>
      <c r="J24" s="179"/>
      <c r="K24" s="178"/>
      <c r="L24" s="173" t="s">
        <v>296</v>
      </c>
      <c r="M24" s="168" t="s">
        <v>248</v>
      </c>
      <c r="N24" s="172" t="s">
        <v>616</v>
      </c>
      <c r="O24" s="32"/>
      <c r="P24" s="176"/>
      <c r="Q24" s="17"/>
    </row>
    <row r="25" spans="1:20" ht="32.4" customHeight="1" x14ac:dyDescent="0.25">
      <c r="A25" s="2895"/>
      <c r="B25" s="2896"/>
      <c r="C25" s="2897"/>
      <c r="D25" s="92"/>
      <c r="E25" s="2904"/>
      <c r="F25" s="2916"/>
      <c r="G25" s="2916"/>
      <c r="H25" s="184" t="s">
        <v>56</v>
      </c>
      <c r="I25" s="179">
        <v>12.2</v>
      </c>
      <c r="J25" s="179"/>
      <c r="K25" s="178"/>
      <c r="L25" s="1514" t="s">
        <v>636</v>
      </c>
      <c r="M25" s="32" t="s">
        <v>248</v>
      </c>
      <c r="N25" s="32">
        <v>6</v>
      </c>
      <c r="O25" s="32"/>
      <c r="P25" s="176"/>
      <c r="Q25" s="17"/>
    </row>
    <row r="26" spans="1:20" ht="13.2" customHeight="1" x14ac:dyDescent="0.25">
      <c r="A26" s="2895"/>
      <c r="B26" s="2896"/>
      <c r="C26" s="2897"/>
      <c r="D26" s="92"/>
      <c r="E26" s="2928"/>
      <c r="F26" s="2916"/>
      <c r="G26" s="2916"/>
      <c r="H26" s="1486"/>
      <c r="I26" s="175"/>
      <c r="J26" s="175"/>
      <c r="K26" s="174"/>
      <c r="L26" s="173" t="s">
        <v>296</v>
      </c>
      <c r="M26" s="90" t="s">
        <v>248</v>
      </c>
      <c r="N26" s="172" t="s">
        <v>278</v>
      </c>
      <c r="O26" s="1515"/>
      <c r="P26" s="1516"/>
      <c r="Q26" s="17"/>
    </row>
    <row r="27" spans="1:20" ht="13.2" customHeight="1" x14ac:dyDescent="0.25">
      <c r="A27" s="2895"/>
      <c r="B27" s="2896"/>
      <c r="C27" s="2897"/>
      <c r="D27" s="92"/>
      <c r="E27" s="2928"/>
      <c r="F27" s="2916"/>
      <c r="G27" s="2916"/>
      <c r="H27" s="1486"/>
      <c r="I27" s="175"/>
      <c r="J27" s="175"/>
      <c r="K27" s="174"/>
      <c r="L27" s="1504" t="s">
        <v>630</v>
      </c>
      <c r="M27" s="90" t="s">
        <v>294</v>
      </c>
      <c r="N27" s="1505">
        <v>20</v>
      </c>
      <c r="O27" s="32"/>
      <c r="P27" s="176"/>
      <c r="Q27" s="17"/>
    </row>
    <row r="28" spans="1:20" ht="13.2" customHeight="1" x14ac:dyDescent="0.25">
      <c r="A28" s="2895"/>
      <c r="B28" s="2896"/>
      <c r="C28" s="2897"/>
      <c r="D28" s="92"/>
      <c r="E28" s="2928"/>
      <c r="F28" s="2916"/>
      <c r="G28" s="2916"/>
      <c r="H28" s="1486"/>
      <c r="I28" s="175"/>
      <c r="J28" s="175"/>
      <c r="K28" s="174"/>
      <c r="L28" s="1504" t="s">
        <v>629</v>
      </c>
      <c r="M28" s="90" t="s">
        <v>294</v>
      </c>
      <c r="N28" s="32">
        <v>32.6</v>
      </c>
      <c r="O28" s="32"/>
      <c r="P28" s="176"/>
      <c r="Q28" s="17"/>
    </row>
    <row r="29" spans="1:20" ht="22.2" customHeight="1" thickBot="1" x14ac:dyDescent="0.3">
      <c r="A29" s="2868"/>
      <c r="B29" s="2870"/>
      <c r="C29" s="2872"/>
      <c r="D29" s="93"/>
      <c r="E29" s="2929"/>
      <c r="F29" s="2876"/>
      <c r="G29" s="2901"/>
      <c r="H29" s="144" t="s">
        <v>7</v>
      </c>
      <c r="I29" s="143">
        <f>SUM(I23:I25)</f>
        <v>715.60000000000014</v>
      </c>
      <c r="J29" s="143">
        <f>SUM(J23:J24)</f>
        <v>700</v>
      </c>
      <c r="K29" s="143">
        <f>SUM(K23:K24)</f>
        <v>736</v>
      </c>
      <c r="L29" s="1477"/>
      <c r="M29" s="171"/>
      <c r="N29" s="572"/>
      <c r="O29" s="573"/>
      <c r="P29" s="209"/>
      <c r="Q29" s="17"/>
    </row>
    <row r="30" spans="1:20" ht="18" customHeight="1" x14ac:dyDescent="0.25">
      <c r="A30" s="2867" t="s">
        <v>6</v>
      </c>
      <c r="B30" s="2869" t="s">
        <v>6</v>
      </c>
      <c r="C30" s="2871" t="s">
        <v>49</v>
      </c>
      <c r="D30" s="91"/>
      <c r="E30" s="2873" t="s">
        <v>277</v>
      </c>
      <c r="F30" s="2875" t="s">
        <v>276</v>
      </c>
      <c r="G30" s="2900" t="s">
        <v>228</v>
      </c>
      <c r="H30" s="151" t="s">
        <v>48</v>
      </c>
      <c r="I30" s="150">
        <v>335.4</v>
      </c>
      <c r="J30" s="150">
        <v>348</v>
      </c>
      <c r="K30" s="149">
        <v>365</v>
      </c>
      <c r="L30" s="165" t="s">
        <v>275</v>
      </c>
      <c r="M30" s="155" t="s">
        <v>248</v>
      </c>
      <c r="N30" s="26">
        <v>8</v>
      </c>
      <c r="O30" s="26">
        <v>8</v>
      </c>
      <c r="P30" s="157">
        <v>8</v>
      </c>
      <c r="R30" s="160"/>
      <c r="T30" s="160"/>
    </row>
    <row r="31" spans="1:20" ht="17.399999999999999" customHeight="1" thickBot="1" x14ac:dyDescent="0.3">
      <c r="A31" s="2868"/>
      <c r="B31" s="2870"/>
      <c r="C31" s="2872"/>
      <c r="D31" s="93"/>
      <c r="E31" s="2874"/>
      <c r="F31" s="2876"/>
      <c r="G31" s="2901"/>
      <c r="H31" s="144" t="s">
        <v>7</v>
      </c>
      <c r="I31" s="143">
        <f>SUM(I30:I30)</f>
        <v>335.4</v>
      </c>
      <c r="J31" s="143">
        <f>SUM(J30:J30)</f>
        <v>348</v>
      </c>
      <c r="K31" s="143">
        <f>SUM(K30:K30)</f>
        <v>365</v>
      </c>
      <c r="L31" s="592" t="s">
        <v>296</v>
      </c>
      <c r="M31" s="164" t="s">
        <v>248</v>
      </c>
      <c r="N31" s="163" t="s">
        <v>274</v>
      </c>
      <c r="O31" s="163"/>
      <c r="P31" s="593"/>
      <c r="R31" s="160"/>
      <c r="T31" s="160"/>
    </row>
    <row r="32" spans="1:20" ht="17.399999999999999" customHeight="1" x14ac:dyDescent="0.25">
      <c r="A32" s="2867" t="s">
        <v>6</v>
      </c>
      <c r="B32" s="2869" t="s">
        <v>6</v>
      </c>
      <c r="C32" s="2871" t="s">
        <v>50</v>
      </c>
      <c r="D32" s="91"/>
      <c r="E32" s="2873" t="s">
        <v>273</v>
      </c>
      <c r="F32" s="2875" t="s">
        <v>62</v>
      </c>
      <c r="G32" s="2900" t="s">
        <v>228</v>
      </c>
      <c r="H32" s="1845" t="s">
        <v>48</v>
      </c>
      <c r="I32" s="1846">
        <v>3528.8</v>
      </c>
      <c r="J32" s="150">
        <v>710</v>
      </c>
      <c r="K32" s="149">
        <v>710</v>
      </c>
      <c r="L32" s="2905" t="s">
        <v>621</v>
      </c>
      <c r="M32" s="2909" t="s">
        <v>294</v>
      </c>
      <c r="N32" s="2893"/>
      <c r="O32" s="2893"/>
      <c r="P32" s="2934"/>
      <c r="R32" s="160"/>
      <c r="T32" s="160"/>
    </row>
    <row r="33" spans="1:24" ht="18" customHeight="1" thickBot="1" x14ac:dyDescent="0.3">
      <c r="A33" s="2868"/>
      <c r="B33" s="2870"/>
      <c r="C33" s="2872"/>
      <c r="D33" s="93"/>
      <c r="E33" s="2874"/>
      <c r="F33" s="2876"/>
      <c r="G33" s="2901"/>
      <c r="H33" s="144" t="s">
        <v>7</v>
      </c>
      <c r="I33" s="143">
        <f>SUM(I32:I32)</f>
        <v>3528.8</v>
      </c>
      <c r="J33" s="143">
        <f>SUM(J32:J32)</f>
        <v>710</v>
      </c>
      <c r="K33" s="143">
        <f>SUM(K32:K32)</f>
        <v>710</v>
      </c>
      <c r="L33" s="2906"/>
      <c r="M33" s="2910"/>
      <c r="N33" s="2894"/>
      <c r="O33" s="2894"/>
      <c r="P33" s="2935"/>
      <c r="R33" s="160"/>
      <c r="T33" s="160"/>
    </row>
    <row r="34" spans="1:24" ht="17.399999999999999" customHeight="1" x14ac:dyDescent="0.25">
      <c r="A34" s="2867" t="s">
        <v>6</v>
      </c>
      <c r="B34" s="2869" t="s">
        <v>6</v>
      </c>
      <c r="C34" s="2871" t="s">
        <v>53</v>
      </c>
      <c r="D34" s="91"/>
      <c r="E34" s="2873" t="s">
        <v>272</v>
      </c>
      <c r="F34" s="2875" t="s">
        <v>62</v>
      </c>
      <c r="G34" s="2900" t="s">
        <v>228</v>
      </c>
      <c r="H34" s="1845" t="s">
        <v>48</v>
      </c>
      <c r="I34" s="1846">
        <v>129.4</v>
      </c>
      <c r="J34" s="150">
        <v>180</v>
      </c>
      <c r="K34" s="149">
        <v>180</v>
      </c>
      <c r="L34" s="2905" t="s">
        <v>271</v>
      </c>
      <c r="M34" s="2909" t="s">
        <v>247</v>
      </c>
      <c r="N34" s="2893">
        <v>100</v>
      </c>
      <c r="O34" s="2893">
        <v>100</v>
      </c>
      <c r="P34" s="2934">
        <v>100</v>
      </c>
      <c r="R34" s="160"/>
      <c r="T34" s="160"/>
    </row>
    <row r="35" spans="1:24" ht="46.5" customHeight="1" thickBot="1" x14ac:dyDescent="0.35">
      <c r="A35" s="2868"/>
      <c r="B35" s="2870"/>
      <c r="C35" s="2872"/>
      <c r="D35" s="93"/>
      <c r="E35" s="2874"/>
      <c r="F35" s="2876"/>
      <c r="G35" s="2901"/>
      <c r="H35" s="144" t="s">
        <v>7</v>
      </c>
      <c r="I35" s="143">
        <f>SUM(I34:I34)</f>
        <v>129.4</v>
      </c>
      <c r="J35" s="143">
        <f>SUM(J34:J34)</f>
        <v>180</v>
      </c>
      <c r="K35" s="143">
        <f>SUM(K34:K34)</f>
        <v>180</v>
      </c>
      <c r="L35" s="2906"/>
      <c r="M35" s="2910"/>
      <c r="N35" s="2894"/>
      <c r="O35" s="2894"/>
      <c r="P35" s="2935"/>
      <c r="R35" s="160"/>
      <c r="T35" s="219"/>
    </row>
    <row r="36" spans="1:24" ht="18.600000000000001" customHeight="1" x14ac:dyDescent="0.25">
      <c r="A36" s="2867" t="s">
        <v>6</v>
      </c>
      <c r="B36" s="2869" t="s">
        <v>6</v>
      </c>
      <c r="C36" s="218" t="s">
        <v>58</v>
      </c>
      <c r="D36" s="91"/>
      <c r="E36" s="2873" t="s">
        <v>270</v>
      </c>
      <c r="F36" s="2875" t="s">
        <v>62</v>
      </c>
      <c r="G36" s="2900" t="s">
        <v>228</v>
      </c>
      <c r="H36" s="151" t="s">
        <v>48</v>
      </c>
      <c r="I36" s="150"/>
      <c r="J36" s="150"/>
      <c r="K36" s="149"/>
      <c r="L36" s="165" t="s">
        <v>269</v>
      </c>
      <c r="M36" s="155" t="s">
        <v>262</v>
      </c>
      <c r="N36" s="26">
        <v>1</v>
      </c>
      <c r="O36" s="26"/>
      <c r="P36" s="157"/>
      <c r="R36" s="160"/>
      <c r="T36" s="160"/>
    </row>
    <row r="37" spans="1:24" ht="43.2" customHeight="1" thickBot="1" x14ac:dyDescent="0.3">
      <c r="A37" s="2917"/>
      <c r="B37" s="2918"/>
      <c r="C37" s="220"/>
      <c r="D37" s="221"/>
      <c r="E37" s="2904"/>
      <c r="F37" s="2973"/>
      <c r="G37" s="2916"/>
      <c r="H37" s="222" t="s">
        <v>7</v>
      </c>
      <c r="I37" s="223">
        <f>SUM(I36:I36)</f>
        <v>0</v>
      </c>
      <c r="J37" s="223">
        <f>SUM(J36:J36)</f>
        <v>0</v>
      </c>
      <c r="K37" s="223">
        <f>SUM(K36:K36)</f>
        <v>0</v>
      </c>
      <c r="L37" s="224" t="s">
        <v>268</v>
      </c>
      <c r="M37" s="168" t="s">
        <v>262</v>
      </c>
      <c r="N37" s="167"/>
      <c r="O37" s="167" t="s">
        <v>631</v>
      </c>
      <c r="P37" s="166" t="s">
        <v>631</v>
      </c>
      <c r="R37" s="160"/>
      <c r="T37" s="160"/>
    </row>
    <row r="38" spans="1:24" ht="27.6" customHeight="1" x14ac:dyDescent="0.3">
      <c r="A38" s="2922" t="s">
        <v>6</v>
      </c>
      <c r="B38" s="2919" t="s">
        <v>6</v>
      </c>
      <c r="C38" s="570" t="s">
        <v>59</v>
      </c>
      <c r="D38" s="2965"/>
      <c r="E38" s="2962" t="s">
        <v>292</v>
      </c>
      <c r="F38" s="2875" t="s">
        <v>291</v>
      </c>
      <c r="G38" s="2900" t="s">
        <v>228</v>
      </c>
      <c r="H38" s="151" t="s">
        <v>48</v>
      </c>
      <c r="I38" s="150">
        <v>1293.7</v>
      </c>
      <c r="J38" s="150">
        <v>1327</v>
      </c>
      <c r="K38" s="150">
        <v>1393</v>
      </c>
      <c r="L38" s="1010" t="s">
        <v>293</v>
      </c>
      <c r="M38" s="2821" t="s">
        <v>262</v>
      </c>
      <c r="N38" s="2822">
        <v>49</v>
      </c>
      <c r="O38" s="1447" t="s">
        <v>622</v>
      </c>
      <c r="P38" s="225" t="s">
        <v>622</v>
      </c>
      <c r="Q38" s="17"/>
      <c r="R38" s="17"/>
      <c r="T38" s="219"/>
      <c r="X38" s="2961"/>
    </row>
    <row r="39" spans="1:24" ht="17.399999999999999" customHeight="1" x14ac:dyDescent="0.3">
      <c r="A39" s="2923"/>
      <c r="B39" s="2920"/>
      <c r="C39" s="1410"/>
      <c r="D39" s="2966"/>
      <c r="E39" s="2963"/>
      <c r="F39" s="2916"/>
      <c r="G39" s="2916"/>
      <c r="H39" s="184" t="s">
        <v>57</v>
      </c>
      <c r="I39" s="179">
        <v>0.3</v>
      </c>
      <c r="J39" s="179"/>
      <c r="K39" s="179"/>
      <c r="L39" s="1411"/>
      <c r="M39" s="2823"/>
      <c r="N39" s="2824"/>
      <c r="O39" s="167"/>
      <c r="P39" s="1412"/>
      <c r="Q39" s="17"/>
      <c r="R39" s="17"/>
      <c r="T39" s="219"/>
      <c r="X39" s="2961"/>
    </row>
    <row r="40" spans="1:24" ht="23.25" customHeight="1" thickBot="1" x14ac:dyDescent="0.3">
      <c r="A40" s="2924"/>
      <c r="B40" s="2921"/>
      <c r="C40" s="571"/>
      <c r="D40" s="2967"/>
      <c r="E40" s="2964"/>
      <c r="F40" s="2876"/>
      <c r="G40" s="2901"/>
      <c r="H40" s="693" t="s">
        <v>7</v>
      </c>
      <c r="I40" s="215">
        <f>SUM(I38+I39)</f>
        <v>1294</v>
      </c>
      <c r="J40" s="215">
        <f t="shared" ref="J40:K40" si="0">SUM(J38)</f>
        <v>1327</v>
      </c>
      <c r="K40" s="215">
        <f t="shared" si="0"/>
        <v>1393</v>
      </c>
      <c r="L40" s="216"/>
      <c r="M40" s="164"/>
      <c r="N40" s="214"/>
      <c r="O40" s="163"/>
      <c r="P40" s="217"/>
      <c r="R40" s="160"/>
      <c r="T40" s="160"/>
      <c r="X40" s="2961"/>
    </row>
    <row r="41" spans="1:24" ht="15.6" customHeight="1" thickBot="1" x14ac:dyDescent="0.3">
      <c r="A41" s="118" t="s">
        <v>6</v>
      </c>
      <c r="B41" s="27" t="s">
        <v>6</v>
      </c>
      <c r="C41" s="2913" t="s">
        <v>31</v>
      </c>
      <c r="D41" s="2913"/>
      <c r="E41" s="2913"/>
      <c r="F41" s="2913"/>
      <c r="G41" s="2914"/>
      <c r="H41" s="28" t="s">
        <v>7</v>
      </c>
      <c r="I41" s="29">
        <f>I22+I29+I31+I33+I35+I37+I40</f>
        <v>13258.4</v>
      </c>
      <c r="J41" s="29">
        <f>J22+J29+J31+J33+J35+J37+J40</f>
        <v>10419</v>
      </c>
      <c r="K41" s="29">
        <f>K22+K29+K31+K33+K35+K37+K40</f>
        <v>10896</v>
      </c>
      <c r="L41" s="30"/>
      <c r="M41" s="30"/>
      <c r="N41" s="30"/>
      <c r="O41" s="30"/>
      <c r="P41" s="31"/>
      <c r="R41" s="160"/>
      <c r="T41" s="160"/>
    </row>
    <row r="42" spans="1:24" ht="22.2" customHeight="1" thickBot="1" x14ac:dyDescent="0.3">
      <c r="A42" s="25" t="s">
        <v>6</v>
      </c>
      <c r="B42" s="162" t="s">
        <v>8</v>
      </c>
      <c r="C42" s="2907" t="s">
        <v>267</v>
      </c>
      <c r="D42" s="2908"/>
      <c r="E42" s="2908"/>
      <c r="F42" s="2908"/>
      <c r="G42" s="2908"/>
      <c r="H42" s="2908"/>
      <c r="I42" s="2908"/>
      <c r="J42" s="2908"/>
      <c r="K42" s="2908"/>
      <c r="L42" s="2908"/>
      <c r="M42" s="2908"/>
      <c r="N42" s="2908"/>
      <c r="O42" s="2908"/>
      <c r="P42" s="161"/>
      <c r="R42" s="160"/>
      <c r="T42" s="160"/>
    </row>
    <row r="43" spans="1:24" ht="16.95" customHeight="1" x14ac:dyDescent="0.25">
      <c r="A43" s="2867" t="s">
        <v>6</v>
      </c>
      <c r="B43" s="2869" t="s">
        <v>8</v>
      </c>
      <c r="C43" s="2871" t="s">
        <v>6</v>
      </c>
      <c r="D43" s="91"/>
      <c r="E43" s="2873" t="s">
        <v>266</v>
      </c>
      <c r="F43" s="2875" t="s">
        <v>62</v>
      </c>
      <c r="G43" s="2900" t="s">
        <v>264</v>
      </c>
      <c r="H43" s="151" t="s">
        <v>67</v>
      </c>
      <c r="I43" s="150">
        <v>1.5</v>
      </c>
      <c r="J43" s="150">
        <v>1.6</v>
      </c>
      <c r="K43" s="149">
        <v>1.7</v>
      </c>
      <c r="L43" s="2905"/>
      <c r="M43" s="147"/>
      <c r="N43" s="26"/>
      <c r="O43" s="26"/>
      <c r="P43" s="157"/>
    </row>
    <row r="44" spans="1:24" ht="25.2" customHeight="1" thickBot="1" x14ac:dyDescent="0.3">
      <c r="A44" s="2868"/>
      <c r="B44" s="2870"/>
      <c r="C44" s="2872"/>
      <c r="D44" s="93"/>
      <c r="E44" s="2874"/>
      <c r="F44" s="2876"/>
      <c r="G44" s="2901"/>
      <c r="H44" s="144" t="s">
        <v>7</v>
      </c>
      <c r="I44" s="143">
        <f>SUM(I43:I43)</f>
        <v>1.5</v>
      </c>
      <c r="J44" s="143">
        <f>SUM(J43:J43)</f>
        <v>1.6</v>
      </c>
      <c r="K44" s="143">
        <f>SUM(K43:K43)</f>
        <v>1.7</v>
      </c>
      <c r="L44" s="2906"/>
      <c r="M44" s="1455"/>
      <c r="N44" s="158"/>
      <c r="O44" s="158"/>
      <c r="P44" s="139"/>
    </row>
    <row r="45" spans="1:24" ht="16.2" customHeight="1" x14ac:dyDescent="0.25">
      <c r="A45" s="2867" t="s">
        <v>6</v>
      </c>
      <c r="B45" s="2869" t="s">
        <v>8</v>
      </c>
      <c r="C45" s="2871" t="s">
        <v>8</v>
      </c>
      <c r="D45" s="91"/>
      <c r="E45" s="998" t="s">
        <v>265</v>
      </c>
      <c r="F45" s="2875" t="s">
        <v>62</v>
      </c>
      <c r="G45" s="2900" t="s">
        <v>264</v>
      </c>
      <c r="H45" s="151" t="s">
        <v>67</v>
      </c>
      <c r="I45" s="150">
        <v>53.7</v>
      </c>
      <c r="J45" s="150">
        <v>56</v>
      </c>
      <c r="K45" s="149">
        <v>59</v>
      </c>
      <c r="L45" s="2905" t="s">
        <v>263</v>
      </c>
      <c r="M45" s="147" t="s">
        <v>262</v>
      </c>
      <c r="N45" s="26">
        <v>500</v>
      </c>
      <c r="O45" s="26">
        <v>500</v>
      </c>
      <c r="P45" s="157">
        <v>500</v>
      </c>
    </row>
    <row r="46" spans="1:24" ht="30" customHeight="1" thickBot="1" x14ac:dyDescent="0.3">
      <c r="A46" s="2868"/>
      <c r="B46" s="2870"/>
      <c r="C46" s="2872"/>
      <c r="D46" s="93"/>
      <c r="E46" s="159"/>
      <c r="F46" s="2876"/>
      <c r="G46" s="2901"/>
      <c r="H46" s="144" t="s">
        <v>7</v>
      </c>
      <c r="I46" s="143">
        <f>SUM(I45:I45)</f>
        <v>53.7</v>
      </c>
      <c r="J46" s="143">
        <f>SUM(J45:J45)</f>
        <v>56</v>
      </c>
      <c r="K46" s="143">
        <f>SUM(K45:K45)</f>
        <v>59</v>
      </c>
      <c r="L46" s="2906"/>
      <c r="M46" s="1455"/>
      <c r="N46" s="158"/>
      <c r="O46" s="158"/>
      <c r="P46" s="139"/>
    </row>
    <row r="47" spans="1:24" ht="16.2" customHeight="1" x14ac:dyDescent="0.25">
      <c r="A47" s="2867" t="s">
        <v>6</v>
      </c>
      <c r="B47" s="2869" t="s">
        <v>8</v>
      </c>
      <c r="C47" s="2871" t="s">
        <v>49</v>
      </c>
      <c r="D47" s="91"/>
      <c r="E47" s="2873" t="s">
        <v>261</v>
      </c>
      <c r="F47" s="2875" t="s">
        <v>62</v>
      </c>
      <c r="G47" s="2900" t="s">
        <v>228</v>
      </c>
      <c r="H47" s="151" t="s">
        <v>67</v>
      </c>
      <c r="I47" s="150">
        <v>79.2</v>
      </c>
      <c r="J47" s="150">
        <v>82</v>
      </c>
      <c r="K47" s="149">
        <v>86</v>
      </c>
      <c r="L47" s="2905" t="s">
        <v>595</v>
      </c>
      <c r="M47" s="1420" t="s">
        <v>260</v>
      </c>
      <c r="N47" s="2911">
        <v>84</v>
      </c>
      <c r="O47" s="2911">
        <v>86</v>
      </c>
      <c r="P47" s="2864">
        <v>88</v>
      </c>
    </row>
    <row r="48" spans="1:24" ht="29.25" customHeight="1" thickBot="1" x14ac:dyDescent="0.3">
      <c r="A48" s="2868"/>
      <c r="B48" s="2870"/>
      <c r="C48" s="2872"/>
      <c r="D48" s="93"/>
      <c r="E48" s="2874"/>
      <c r="F48" s="2876"/>
      <c r="G48" s="2901"/>
      <c r="H48" s="144" t="s">
        <v>7</v>
      </c>
      <c r="I48" s="143">
        <f>SUM(I47:I47)</f>
        <v>79.2</v>
      </c>
      <c r="J48" s="143">
        <f>SUM(J47:J47)</f>
        <v>82</v>
      </c>
      <c r="K48" s="143">
        <f>SUM(K47:K47)</f>
        <v>86</v>
      </c>
      <c r="L48" s="2906"/>
      <c r="M48" s="1421"/>
      <c r="N48" s="2912"/>
      <c r="O48" s="2912"/>
      <c r="P48" s="2865"/>
    </row>
    <row r="49" spans="1:16" ht="14.4" customHeight="1" x14ac:dyDescent="0.25">
      <c r="A49" s="2867" t="s">
        <v>6</v>
      </c>
      <c r="B49" s="2869" t="s">
        <v>8</v>
      </c>
      <c r="C49" s="2871" t="s">
        <v>50</v>
      </c>
      <c r="D49" s="91"/>
      <c r="E49" s="2902" t="s">
        <v>259</v>
      </c>
      <c r="F49" s="2875" t="s">
        <v>62</v>
      </c>
      <c r="G49" s="2900" t="s">
        <v>250</v>
      </c>
      <c r="H49" s="151" t="s">
        <v>67</v>
      </c>
      <c r="I49" s="150">
        <v>17</v>
      </c>
      <c r="J49" s="150">
        <v>17</v>
      </c>
      <c r="K49" s="149">
        <v>17</v>
      </c>
      <c r="L49" s="2905" t="s">
        <v>605</v>
      </c>
      <c r="M49" s="2909" t="s">
        <v>262</v>
      </c>
      <c r="N49" s="2911">
        <v>6</v>
      </c>
      <c r="O49" s="2911">
        <v>6</v>
      </c>
      <c r="P49" s="2864">
        <v>6</v>
      </c>
    </row>
    <row r="50" spans="1:16" ht="27.6" customHeight="1" thickBot="1" x14ac:dyDescent="0.3">
      <c r="A50" s="2868"/>
      <c r="B50" s="2870"/>
      <c r="C50" s="2872"/>
      <c r="D50" s="93"/>
      <c r="E50" s="2903"/>
      <c r="F50" s="2876"/>
      <c r="G50" s="2901"/>
      <c r="H50" s="144" t="s">
        <v>7</v>
      </c>
      <c r="I50" s="143">
        <f>SUM(I49:I49)</f>
        <v>17</v>
      </c>
      <c r="J50" s="143">
        <f>SUM(J49:J49)</f>
        <v>17</v>
      </c>
      <c r="K50" s="143">
        <f>SUM(K49:K49)</f>
        <v>17</v>
      </c>
      <c r="L50" s="2906"/>
      <c r="M50" s="2910"/>
      <c r="N50" s="2912"/>
      <c r="O50" s="2912"/>
      <c r="P50" s="2865"/>
    </row>
    <row r="51" spans="1:16" ht="17.399999999999999" customHeight="1" x14ac:dyDescent="0.25">
      <c r="A51" s="2867" t="s">
        <v>6</v>
      </c>
      <c r="B51" s="2869" t="s">
        <v>8</v>
      </c>
      <c r="C51" s="2871" t="s">
        <v>53</v>
      </c>
      <c r="D51" s="91"/>
      <c r="E51" s="2902" t="s">
        <v>258</v>
      </c>
      <c r="F51" s="2875" t="s">
        <v>62</v>
      </c>
      <c r="G51" s="2900" t="s">
        <v>257</v>
      </c>
      <c r="H51" s="151" t="s">
        <v>67</v>
      </c>
      <c r="I51" s="150">
        <v>6.7</v>
      </c>
      <c r="J51" s="150">
        <v>7</v>
      </c>
      <c r="K51" s="149">
        <v>8</v>
      </c>
      <c r="L51" s="2905" t="s">
        <v>606</v>
      </c>
      <c r="M51" s="2909" t="s">
        <v>247</v>
      </c>
      <c r="N51" s="2911">
        <v>100</v>
      </c>
      <c r="O51" s="2911">
        <v>100</v>
      </c>
      <c r="P51" s="2864">
        <v>100</v>
      </c>
    </row>
    <row r="52" spans="1:16" ht="20.399999999999999" customHeight="1" thickBot="1" x14ac:dyDescent="0.3">
      <c r="A52" s="2868"/>
      <c r="B52" s="2870"/>
      <c r="C52" s="2872"/>
      <c r="D52" s="93"/>
      <c r="E52" s="2903"/>
      <c r="F52" s="2876"/>
      <c r="G52" s="2901"/>
      <c r="H52" s="144" t="s">
        <v>7</v>
      </c>
      <c r="I52" s="143">
        <f>SUM(I51:I51)</f>
        <v>6.7</v>
      </c>
      <c r="J52" s="143">
        <f>SUM(J51:J51)</f>
        <v>7</v>
      </c>
      <c r="K52" s="143">
        <f>SUM(K51:K51)</f>
        <v>8</v>
      </c>
      <c r="L52" s="2906"/>
      <c r="M52" s="2910"/>
      <c r="N52" s="2912"/>
      <c r="O52" s="2912"/>
      <c r="P52" s="2865"/>
    </row>
    <row r="53" spans="1:16" ht="13.95" customHeight="1" x14ac:dyDescent="0.25">
      <c r="A53" s="2867" t="s">
        <v>6</v>
      </c>
      <c r="B53" s="2869" t="s">
        <v>8</v>
      </c>
      <c r="C53" s="2871" t="s">
        <v>58</v>
      </c>
      <c r="D53" s="91"/>
      <c r="E53" s="2902" t="s">
        <v>256</v>
      </c>
      <c r="F53" s="2875" t="s">
        <v>62</v>
      </c>
      <c r="G53" s="2900" t="s">
        <v>250</v>
      </c>
      <c r="H53" s="151" t="s">
        <v>67</v>
      </c>
      <c r="I53" s="150">
        <v>64.7</v>
      </c>
      <c r="J53" s="150">
        <v>68</v>
      </c>
      <c r="K53" s="149">
        <v>71</v>
      </c>
      <c r="L53" s="2905" t="s">
        <v>604</v>
      </c>
      <c r="M53" s="2909" t="s">
        <v>262</v>
      </c>
      <c r="N53" s="2911">
        <v>1941</v>
      </c>
      <c r="O53" s="2911">
        <v>2118</v>
      </c>
      <c r="P53" s="2864">
        <v>2353</v>
      </c>
    </row>
    <row r="54" spans="1:16" ht="24" customHeight="1" thickBot="1" x14ac:dyDescent="0.3">
      <c r="A54" s="2868"/>
      <c r="B54" s="2870"/>
      <c r="C54" s="2872"/>
      <c r="D54" s="93"/>
      <c r="E54" s="2903"/>
      <c r="F54" s="2876"/>
      <c r="G54" s="2901"/>
      <c r="H54" s="144" t="s">
        <v>7</v>
      </c>
      <c r="I54" s="143">
        <f>SUM(I53:I53)</f>
        <v>64.7</v>
      </c>
      <c r="J54" s="143">
        <f>SUM(J53:J53)</f>
        <v>68</v>
      </c>
      <c r="K54" s="143">
        <f>SUM(K53:K53)</f>
        <v>71</v>
      </c>
      <c r="L54" s="2915"/>
      <c r="M54" s="2910"/>
      <c r="N54" s="2912"/>
      <c r="O54" s="2912"/>
      <c r="P54" s="2865"/>
    </row>
    <row r="55" spans="1:16" ht="12.6" customHeight="1" x14ac:dyDescent="0.25">
      <c r="A55" s="2867" t="s">
        <v>6</v>
      </c>
      <c r="B55" s="2869" t="s">
        <v>8</v>
      </c>
      <c r="C55" s="2871" t="s">
        <v>59</v>
      </c>
      <c r="D55" s="91"/>
      <c r="E55" s="2902" t="s">
        <v>255</v>
      </c>
      <c r="F55" s="2875" t="s">
        <v>62</v>
      </c>
      <c r="G55" s="2900" t="s">
        <v>237</v>
      </c>
      <c r="H55" s="1503" t="s">
        <v>67</v>
      </c>
      <c r="I55" s="1509">
        <v>10.5</v>
      </c>
      <c r="J55" s="150">
        <v>11</v>
      </c>
      <c r="K55" s="149">
        <v>12</v>
      </c>
      <c r="L55" s="148"/>
      <c r="M55" s="147"/>
      <c r="N55" s="26"/>
      <c r="O55" s="26"/>
      <c r="P55" s="145"/>
    </row>
    <row r="56" spans="1:16" ht="33.6" customHeight="1" thickBot="1" x14ac:dyDescent="0.3">
      <c r="A56" s="2868"/>
      <c r="B56" s="2870"/>
      <c r="C56" s="2872"/>
      <c r="D56" s="93"/>
      <c r="E56" s="2903"/>
      <c r="F56" s="2876"/>
      <c r="G56" s="2901"/>
      <c r="H56" s="144" t="s">
        <v>7</v>
      </c>
      <c r="I56" s="143">
        <f>SUM(I55:I55)</f>
        <v>10.5</v>
      </c>
      <c r="J56" s="143">
        <f>SUM(J55:J55)</f>
        <v>11</v>
      </c>
      <c r="K56" s="143">
        <f>SUM(K55:K55)</f>
        <v>12</v>
      </c>
      <c r="L56" s="1454"/>
      <c r="M56" s="1455"/>
      <c r="N56" s="158"/>
      <c r="O56" s="158"/>
      <c r="P56" s="139"/>
    </row>
    <row r="57" spans="1:16" ht="18.600000000000001" customHeight="1" x14ac:dyDescent="0.25">
      <c r="A57" s="2867" t="s">
        <v>6</v>
      </c>
      <c r="B57" s="2869" t="s">
        <v>8</v>
      </c>
      <c r="C57" s="2871" t="s">
        <v>60</v>
      </c>
      <c r="D57" s="91"/>
      <c r="E57" s="2902" t="s">
        <v>254</v>
      </c>
      <c r="F57" s="2875" t="s">
        <v>62</v>
      </c>
      <c r="G57" s="2900" t="s">
        <v>228</v>
      </c>
      <c r="H57" s="151" t="s">
        <v>67</v>
      </c>
      <c r="I57" s="150">
        <v>23.5</v>
      </c>
      <c r="J57" s="150">
        <v>25</v>
      </c>
      <c r="K57" s="149">
        <v>26</v>
      </c>
      <c r="L57" s="2905" t="s">
        <v>607</v>
      </c>
      <c r="M57" s="2909" t="s">
        <v>247</v>
      </c>
      <c r="N57" s="2911">
        <v>75</v>
      </c>
      <c r="O57" s="2911">
        <v>75</v>
      </c>
      <c r="P57" s="2864">
        <v>75</v>
      </c>
    </row>
    <row r="58" spans="1:16" ht="28.95" customHeight="1" thickBot="1" x14ac:dyDescent="0.3">
      <c r="A58" s="2868"/>
      <c r="B58" s="2870"/>
      <c r="C58" s="2872"/>
      <c r="D58" s="93"/>
      <c r="E58" s="2903"/>
      <c r="F58" s="2876"/>
      <c r="G58" s="2901"/>
      <c r="H58" s="144" t="s">
        <v>7</v>
      </c>
      <c r="I58" s="143">
        <f>SUM(I57:I57)</f>
        <v>23.5</v>
      </c>
      <c r="J58" s="143">
        <f>SUM(J57:J57)</f>
        <v>25</v>
      </c>
      <c r="K58" s="143">
        <f>SUM(K57:K57)</f>
        <v>26</v>
      </c>
      <c r="L58" s="2906"/>
      <c r="M58" s="2910"/>
      <c r="N58" s="2912"/>
      <c r="O58" s="2912"/>
      <c r="P58" s="2865"/>
    </row>
    <row r="59" spans="1:16" ht="16.2" customHeight="1" x14ac:dyDescent="0.25">
      <c r="A59" s="2867" t="s">
        <v>6</v>
      </c>
      <c r="B59" s="2869" t="s">
        <v>8</v>
      </c>
      <c r="C59" s="2871" t="s">
        <v>61</v>
      </c>
      <c r="D59" s="91"/>
      <c r="E59" s="2902" t="s">
        <v>253</v>
      </c>
      <c r="F59" s="2875" t="s">
        <v>62</v>
      </c>
      <c r="G59" s="2900" t="s">
        <v>245</v>
      </c>
      <c r="H59" s="151" t="s">
        <v>67</v>
      </c>
      <c r="I59" s="150">
        <v>29.8</v>
      </c>
      <c r="J59" s="150">
        <v>31</v>
      </c>
      <c r="K59" s="149">
        <v>32</v>
      </c>
      <c r="L59" s="2905" t="s">
        <v>252</v>
      </c>
      <c r="M59" s="147" t="s">
        <v>248</v>
      </c>
      <c r="N59" s="26">
        <v>1500</v>
      </c>
      <c r="O59" s="26">
        <v>1500</v>
      </c>
      <c r="P59" s="157">
        <v>1500</v>
      </c>
    </row>
    <row r="60" spans="1:16" ht="19.8" customHeight="1" thickBot="1" x14ac:dyDescent="0.3">
      <c r="A60" s="2868"/>
      <c r="B60" s="2870"/>
      <c r="C60" s="2872"/>
      <c r="D60" s="93"/>
      <c r="E60" s="2903"/>
      <c r="F60" s="2876"/>
      <c r="G60" s="2901"/>
      <c r="H60" s="144" t="s">
        <v>7</v>
      </c>
      <c r="I60" s="143">
        <f>SUM(I59:I59)</f>
        <v>29.8</v>
      </c>
      <c r="J60" s="143">
        <f>SUM(J59:J59)</f>
        <v>31</v>
      </c>
      <c r="K60" s="143">
        <f>SUM(K59:K59)</f>
        <v>32</v>
      </c>
      <c r="L60" s="2906"/>
      <c r="M60" s="1455"/>
      <c r="N60" s="158"/>
      <c r="O60" s="158"/>
      <c r="P60" s="139"/>
    </row>
    <row r="61" spans="1:16" ht="45" customHeight="1" x14ac:dyDescent="0.25">
      <c r="A61" s="2867" t="s">
        <v>6</v>
      </c>
      <c r="B61" s="2869" t="s">
        <v>8</v>
      </c>
      <c r="C61" s="2871" t="s">
        <v>116</v>
      </c>
      <c r="D61" s="91"/>
      <c r="E61" s="2971" t="s">
        <v>251</v>
      </c>
      <c r="F61" s="2875" t="s">
        <v>62</v>
      </c>
      <c r="G61" s="2900" t="s">
        <v>250</v>
      </c>
      <c r="H61" s="151" t="s">
        <v>67</v>
      </c>
      <c r="I61" s="150">
        <v>9.1999999999999993</v>
      </c>
      <c r="J61" s="150">
        <v>10</v>
      </c>
      <c r="K61" s="149">
        <v>11</v>
      </c>
      <c r="L61" s="156" t="s">
        <v>249</v>
      </c>
      <c r="M61" s="155" t="s">
        <v>248</v>
      </c>
      <c r="N61" s="154">
        <v>29.3</v>
      </c>
      <c r="O61" s="154">
        <v>35</v>
      </c>
      <c r="P61" s="153">
        <v>40</v>
      </c>
    </row>
    <row r="62" spans="1:16" ht="35.4" customHeight="1" thickBot="1" x14ac:dyDescent="0.3">
      <c r="A62" s="2868"/>
      <c r="B62" s="2870"/>
      <c r="C62" s="2872"/>
      <c r="D62" s="93"/>
      <c r="E62" s="2972"/>
      <c r="F62" s="2876"/>
      <c r="G62" s="2901"/>
      <c r="H62" s="144" t="s">
        <v>7</v>
      </c>
      <c r="I62" s="143">
        <f>SUM(I61:I61)</f>
        <v>9.1999999999999993</v>
      </c>
      <c r="J62" s="143">
        <f>SUM(J61:J61)</f>
        <v>10</v>
      </c>
      <c r="K62" s="143">
        <f>SUM(K61:K61)</f>
        <v>11</v>
      </c>
      <c r="L62" s="152" t="s">
        <v>615</v>
      </c>
      <c r="M62" s="1419" t="s">
        <v>247</v>
      </c>
      <c r="N62" s="1448">
        <v>62.8</v>
      </c>
      <c r="O62" s="1448">
        <v>64.3</v>
      </c>
      <c r="P62" s="1449">
        <v>65.8</v>
      </c>
    </row>
    <row r="63" spans="1:16" ht="18.600000000000001" customHeight="1" x14ac:dyDescent="0.25">
      <c r="A63" s="2867" t="s">
        <v>6</v>
      </c>
      <c r="B63" s="2869" t="s">
        <v>8</v>
      </c>
      <c r="C63" s="2871" t="s">
        <v>175</v>
      </c>
      <c r="D63" s="91"/>
      <c r="E63" s="2902" t="s">
        <v>246</v>
      </c>
      <c r="F63" s="2875" t="s">
        <v>62</v>
      </c>
      <c r="G63" s="2900" t="s">
        <v>245</v>
      </c>
      <c r="H63" s="151" t="s">
        <v>67</v>
      </c>
      <c r="I63" s="150">
        <v>0.4</v>
      </c>
      <c r="J63" s="150">
        <v>0.5</v>
      </c>
      <c r="K63" s="149">
        <v>0.6</v>
      </c>
      <c r="L63" s="148"/>
      <c r="M63" s="147"/>
      <c r="N63" s="26"/>
      <c r="O63" s="26"/>
      <c r="P63" s="145"/>
    </row>
    <row r="64" spans="1:16" ht="23.4" customHeight="1" thickBot="1" x14ac:dyDescent="0.3">
      <c r="A64" s="2868"/>
      <c r="B64" s="2870"/>
      <c r="C64" s="2872"/>
      <c r="D64" s="93"/>
      <c r="E64" s="2903"/>
      <c r="F64" s="2876"/>
      <c r="G64" s="2901"/>
      <c r="H64" s="144" t="s">
        <v>7</v>
      </c>
      <c r="I64" s="143">
        <f>SUM(I63:I63)</f>
        <v>0.4</v>
      </c>
      <c r="J64" s="143">
        <f>SUM(J63:J63)</f>
        <v>0.5</v>
      </c>
      <c r="K64" s="143">
        <f>SUM(K63:K63)</f>
        <v>0.6</v>
      </c>
      <c r="L64" s="1454"/>
      <c r="M64" s="1455"/>
      <c r="N64" s="158"/>
      <c r="O64" s="158"/>
      <c r="P64" s="139"/>
    </row>
    <row r="65" spans="1:16" ht="16.2" customHeight="1" x14ac:dyDescent="0.25">
      <c r="A65" s="2867" t="s">
        <v>6</v>
      </c>
      <c r="B65" s="2869" t="s">
        <v>8</v>
      </c>
      <c r="C65" s="2871" t="s">
        <v>129</v>
      </c>
      <c r="D65" s="91"/>
      <c r="E65" s="2902" t="s">
        <v>244</v>
      </c>
      <c r="F65" s="2875" t="s">
        <v>62</v>
      </c>
      <c r="G65" s="2900" t="s">
        <v>237</v>
      </c>
      <c r="H65" s="1848" t="s">
        <v>67</v>
      </c>
      <c r="I65" s="1849">
        <v>196.4</v>
      </c>
      <c r="J65" s="150">
        <v>119</v>
      </c>
      <c r="K65" s="149">
        <v>125</v>
      </c>
      <c r="L65" s="148"/>
      <c r="M65" s="147"/>
      <c r="N65" s="26"/>
      <c r="O65" s="26"/>
      <c r="P65" s="145"/>
    </row>
    <row r="66" spans="1:16" ht="24" customHeight="1" thickBot="1" x14ac:dyDescent="0.3">
      <c r="A66" s="2868"/>
      <c r="B66" s="2870"/>
      <c r="C66" s="2872"/>
      <c r="D66" s="93"/>
      <c r="E66" s="2903"/>
      <c r="F66" s="2876"/>
      <c r="G66" s="2901"/>
      <c r="H66" s="144" t="s">
        <v>7</v>
      </c>
      <c r="I66" s="143">
        <f>SUM(I65:I65)</f>
        <v>196.4</v>
      </c>
      <c r="J66" s="143">
        <f>SUM(J65:J65)</f>
        <v>119</v>
      </c>
      <c r="K66" s="143">
        <f>SUM(K65:K65)</f>
        <v>125</v>
      </c>
      <c r="L66" s="1454"/>
      <c r="M66" s="1455"/>
      <c r="N66" s="158"/>
      <c r="O66" s="158"/>
      <c r="P66" s="139"/>
    </row>
    <row r="67" spans="1:16" ht="16.2" customHeight="1" x14ac:dyDescent="0.25">
      <c r="A67" s="2867" t="s">
        <v>6</v>
      </c>
      <c r="B67" s="2869" t="s">
        <v>8</v>
      </c>
      <c r="C67" s="2871" t="s">
        <v>243</v>
      </c>
      <c r="D67" s="91"/>
      <c r="E67" s="2902" t="s">
        <v>242</v>
      </c>
      <c r="F67" s="2875" t="s">
        <v>62</v>
      </c>
      <c r="G67" s="2900" t="s">
        <v>233</v>
      </c>
      <c r="H67" s="151" t="s">
        <v>67</v>
      </c>
      <c r="I67" s="150">
        <v>0.4</v>
      </c>
      <c r="J67" s="150">
        <v>0.5</v>
      </c>
      <c r="K67" s="149">
        <v>0.6</v>
      </c>
      <c r="L67" s="148"/>
      <c r="M67" s="147"/>
      <c r="N67" s="146"/>
      <c r="O67" s="26"/>
      <c r="P67" s="145"/>
    </row>
    <row r="68" spans="1:16" ht="45.6" customHeight="1" thickBot="1" x14ac:dyDescent="0.3">
      <c r="A68" s="2868"/>
      <c r="B68" s="2870"/>
      <c r="C68" s="2872"/>
      <c r="D68" s="93"/>
      <c r="E68" s="2903"/>
      <c r="F68" s="2876"/>
      <c r="G68" s="2901"/>
      <c r="H68" s="144" t="s">
        <v>7</v>
      </c>
      <c r="I68" s="143">
        <f>SUM(I67:I67)</f>
        <v>0.4</v>
      </c>
      <c r="J68" s="143">
        <f>SUM(J67:J67)</f>
        <v>0.5</v>
      </c>
      <c r="K68" s="143">
        <f>SUM(K67:K67)</f>
        <v>0.6</v>
      </c>
      <c r="L68" s="142"/>
      <c r="M68" s="141"/>
      <c r="N68" s="140"/>
      <c r="O68" s="140"/>
      <c r="P68" s="139"/>
    </row>
    <row r="69" spans="1:16" ht="16.2" customHeight="1" x14ac:dyDescent="0.25">
      <c r="A69" s="2867" t="s">
        <v>6</v>
      </c>
      <c r="B69" s="2869" t="s">
        <v>8</v>
      </c>
      <c r="C69" s="2871" t="s">
        <v>239</v>
      </c>
      <c r="D69" s="91"/>
      <c r="E69" s="2902" t="s">
        <v>241</v>
      </c>
      <c r="F69" s="2875" t="s">
        <v>62</v>
      </c>
      <c r="G69" s="2900" t="s">
        <v>233</v>
      </c>
      <c r="H69" s="151" t="s">
        <v>67</v>
      </c>
      <c r="I69" s="150">
        <v>31.6</v>
      </c>
      <c r="J69" s="150">
        <v>30</v>
      </c>
      <c r="K69" s="149">
        <v>31</v>
      </c>
      <c r="L69" s="2905" t="s">
        <v>608</v>
      </c>
      <c r="M69" s="2909" t="s">
        <v>262</v>
      </c>
      <c r="N69" s="2911">
        <v>1300</v>
      </c>
      <c r="O69" s="2911">
        <v>1300</v>
      </c>
      <c r="P69" s="2864">
        <v>1300</v>
      </c>
    </row>
    <row r="70" spans="1:16" ht="22.95" customHeight="1" thickBot="1" x14ac:dyDescent="0.3">
      <c r="A70" s="2868"/>
      <c r="B70" s="2870"/>
      <c r="C70" s="2872"/>
      <c r="D70" s="93"/>
      <c r="E70" s="2903"/>
      <c r="F70" s="2876"/>
      <c r="G70" s="2901"/>
      <c r="H70" s="144" t="s">
        <v>7</v>
      </c>
      <c r="I70" s="143">
        <f>SUM(I69:I69)</f>
        <v>31.6</v>
      </c>
      <c r="J70" s="143">
        <f>SUM(J69:J69)</f>
        <v>30</v>
      </c>
      <c r="K70" s="143">
        <f>SUM(K69:K69)</f>
        <v>31</v>
      </c>
      <c r="L70" s="2906"/>
      <c r="M70" s="2910"/>
      <c r="N70" s="2912"/>
      <c r="O70" s="2912"/>
      <c r="P70" s="2865"/>
    </row>
    <row r="71" spans="1:16" ht="28.2" customHeight="1" x14ac:dyDescent="0.25">
      <c r="A71" s="2867" t="s">
        <v>6</v>
      </c>
      <c r="B71" s="2869" t="s">
        <v>8</v>
      </c>
      <c r="C71" s="2871" t="s">
        <v>176</v>
      </c>
      <c r="D71" s="91"/>
      <c r="E71" s="2902" t="s">
        <v>240</v>
      </c>
      <c r="F71" s="2875" t="s">
        <v>62</v>
      </c>
      <c r="G71" s="2900" t="s">
        <v>228</v>
      </c>
      <c r="H71" s="151" t="s">
        <v>67</v>
      </c>
      <c r="I71" s="150">
        <v>28.3</v>
      </c>
      <c r="J71" s="150">
        <v>29</v>
      </c>
      <c r="K71" s="149">
        <v>30</v>
      </c>
      <c r="L71" s="148"/>
      <c r="M71" s="147"/>
      <c r="N71" s="26"/>
      <c r="O71" s="26"/>
      <c r="P71" s="157"/>
    </row>
    <row r="72" spans="1:16" ht="18.600000000000001" customHeight="1" thickBot="1" x14ac:dyDescent="0.3">
      <c r="A72" s="2868"/>
      <c r="B72" s="2870"/>
      <c r="C72" s="2872"/>
      <c r="D72" s="93"/>
      <c r="E72" s="2903"/>
      <c r="F72" s="2876"/>
      <c r="G72" s="2901"/>
      <c r="H72" s="144" t="s">
        <v>7</v>
      </c>
      <c r="I72" s="143">
        <f>SUM(I71:I71)</f>
        <v>28.3</v>
      </c>
      <c r="J72" s="143">
        <f>SUM(J71:J71)</f>
        <v>29</v>
      </c>
      <c r="K72" s="143">
        <f>SUM(K71:K71)</f>
        <v>30</v>
      </c>
      <c r="L72" s="1454"/>
      <c r="M72" s="1455"/>
      <c r="N72" s="158"/>
      <c r="O72" s="158"/>
      <c r="P72" s="35"/>
    </row>
    <row r="73" spans="1:16" ht="16.95" customHeight="1" thickBot="1" x14ac:dyDescent="0.3">
      <c r="A73" s="118" t="s">
        <v>6</v>
      </c>
      <c r="B73" s="27" t="s">
        <v>8</v>
      </c>
      <c r="C73" s="2954" t="s">
        <v>31</v>
      </c>
      <c r="D73" s="2954"/>
      <c r="E73" s="2954"/>
      <c r="F73" s="2954"/>
      <c r="G73" s="2955"/>
      <c r="H73" s="28" t="s">
        <v>7</v>
      </c>
      <c r="I73" s="29">
        <f>I44+I46+I48+I50+I52+I54+I56+I58+I60+I62+I64+I66+I68+I70+I72</f>
        <v>552.9</v>
      </c>
      <c r="J73" s="29">
        <f>J44+J46+J48+J50+J52+J54+J56+J58+J60+J62+J64+J66+J68+J70+J72</f>
        <v>487.6</v>
      </c>
      <c r="K73" s="29">
        <f>K44+K46+K48+K50+K52+K54+K56+K58+K60+K62+K64+K66+K68+K70+K72</f>
        <v>510.90000000000003</v>
      </c>
      <c r="L73" s="30"/>
      <c r="M73" s="30"/>
      <c r="N73" s="30"/>
      <c r="O73" s="30"/>
      <c r="P73" s="31"/>
    </row>
    <row r="74" spans="1:16" ht="16.2" customHeight="1" thickBot="1" x14ac:dyDescent="0.3">
      <c r="A74" s="118" t="s">
        <v>6</v>
      </c>
      <c r="B74" s="27"/>
      <c r="C74" s="2959" t="s">
        <v>51</v>
      </c>
      <c r="D74" s="2959"/>
      <c r="E74" s="2959"/>
      <c r="F74" s="2959"/>
      <c r="G74" s="2960"/>
      <c r="H74" s="94" t="s">
        <v>7</v>
      </c>
      <c r="I74" s="95">
        <f>I73+I41</f>
        <v>13811.3</v>
      </c>
      <c r="J74" s="95">
        <f>J73+J41</f>
        <v>10906.6</v>
      </c>
      <c r="K74" s="95">
        <f>K73+K41</f>
        <v>11406.9</v>
      </c>
      <c r="L74" s="874"/>
      <c r="M74" s="874"/>
      <c r="N74" s="874"/>
      <c r="O74" s="874"/>
      <c r="P74" s="875"/>
    </row>
    <row r="75" spans="1:16" ht="16.2" customHeight="1" thickBot="1" x14ac:dyDescent="0.3">
      <c r="A75" s="118"/>
      <c r="B75" s="27"/>
      <c r="C75" s="2959" t="s">
        <v>77</v>
      </c>
      <c r="D75" s="2959"/>
      <c r="E75" s="2959"/>
      <c r="F75" s="2959"/>
      <c r="G75" s="2960"/>
      <c r="H75" s="94" t="s">
        <v>7</v>
      </c>
      <c r="I75" s="95">
        <f>I76-I17-I24-I39</f>
        <v>13776.5</v>
      </c>
      <c r="J75" s="95">
        <f>J76-J17-J24</f>
        <v>10906.6</v>
      </c>
      <c r="K75" s="95">
        <f>K76-K17-K24</f>
        <v>11406.9</v>
      </c>
      <c r="L75" s="874"/>
      <c r="M75" s="874"/>
      <c r="N75" s="874"/>
      <c r="O75" s="874"/>
      <c r="P75" s="875"/>
    </row>
    <row r="76" spans="1:16" ht="16.2" customHeight="1" thickBot="1" x14ac:dyDescent="0.3">
      <c r="A76" s="2951" t="s">
        <v>9</v>
      </c>
      <c r="B76" s="2952"/>
      <c r="C76" s="2952"/>
      <c r="D76" s="2952"/>
      <c r="E76" s="2952"/>
      <c r="F76" s="2952"/>
      <c r="G76" s="2952"/>
      <c r="H76" s="2953"/>
      <c r="I76" s="33">
        <f>I74*1</f>
        <v>13811.3</v>
      </c>
      <c r="J76" s="33">
        <f>J74*1</f>
        <v>10906.6</v>
      </c>
      <c r="K76" s="33">
        <f>K74*1</f>
        <v>11406.9</v>
      </c>
      <c r="L76" s="2968"/>
      <c r="M76" s="2969"/>
      <c r="N76" s="2969"/>
      <c r="O76" s="2969"/>
      <c r="P76" s="2970"/>
    </row>
    <row r="77" spans="1:16" ht="13.8" x14ac:dyDescent="0.25">
      <c r="A77" s="138" t="s">
        <v>300</v>
      </c>
      <c r="B77" s="138"/>
      <c r="C77" s="138"/>
      <c r="D77" s="138"/>
      <c r="E77" s="138"/>
      <c r="F77" s="138"/>
      <c r="G77" s="138"/>
      <c r="H77" s="138"/>
      <c r="I77" s="138"/>
      <c r="J77" s="138"/>
      <c r="K77" s="138"/>
      <c r="L77" s="138"/>
      <c r="M77" s="137"/>
      <c r="N77" s="1456"/>
      <c r="O77" s="1456"/>
      <c r="P77" s="1456"/>
    </row>
    <row r="78" spans="1:16" ht="13.8" x14ac:dyDescent="0.25">
      <c r="A78" s="137"/>
      <c r="B78" s="137"/>
      <c r="C78" s="137"/>
      <c r="D78" s="137"/>
      <c r="E78" s="137"/>
      <c r="F78" s="137"/>
      <c r="G78" s="137"/>
      <c r="H78" s="137"/>
      <c r="I78" s="137"/>
      <c r="J78" s="137"/>
      <c r="K78" s="137"/>
      <c r="L78" s="137"/>
      <c r="M78" s="137"/>
      <c r="N78" s="1456"/>
      <c r="O78" s="1456"/>
      <c r="P78" s="1456"/>
    </row>
    <row r="79" spans="1:16" ht="13.8" x14ac:dyDescent="0.25">
      <c r="A79" s="137"/>
      <c r="B79" s="137"/>
      <c r="C79" s="137"/>
      <c r="D79" s="137"/>
      <c r="E79" s="137"/>
      <c r="F79" s="137"/>
      <c r="G79" s="137"/>
      <c r="H79" s="137"/>
      <c r="I79" s="137"/>
      <c r="J79" s="137"/>
      <c r="K79" s="137"/>
      <c r="L79" s="137"/>
      <c r="M79" s="137"/>
      <c r="N79" s="1456"/>
      <c r="O79" s="1456"/>
      <c r="P79" s="1456"/>
    </row>
    <row r="80" spans="1:16" ht="13.8" x14ac:dyDescent="0.25">
      <c r="A80" s="137"/>
      <c r="B80" s="137"/>
      <c r="C80" s="137"/>
      <c r="D80" s="137"/>
      <c r="E80" s="137"/>
      <c r="F80" s="137"/>
      <c r="G80" s="137"/>
      <c r="H80" s="137"/>
      <c r="I80" s="137"/>
      <c r="J80" s="137"/>
      <c r="K80" s="137"/>
      <c r="L80" s="137"/>
      <c r="M80" s="137"/>
      <c r="N80" s="1456"/>
      <c r="O80" s="1456"/>
      <c r="P80" s="1456"/>
    </row>
    <row r="81" spans="1:16" ht="13.8" x14ac:dyDescent="0.25">
      <c r="A81" s="137"/>
      <c r="B81" s="137"/>
      <c r="C81" s="137"/>
      <c r="D81" s="137"/>
      <c r="E81" s="137"/>
      <c r="F81" s="137"/>
      <c r="G81" s="137"/>
      <c r="H81" s="137"/>
      <c r="I81" s="137"/>
      <c r="J81" s="137"/>
      <c r="K81" s="137"/>
      <c r="L81" s="137"/>
      <c r="M81" s="137"/>
      <c r="N81" s="1456"/>
      <c r="O81" s="1456"/>
      <c r="P81" s="1456"/>
    </row>
    <row r="82" spans="1:16" ht="13.8" x14ac:dyDescent="0.25">
      <c r="A82" s="137"/>
      <c r="B82" s="137"/>
      <c r="C82" s="137"/>
      <c r="D82" s="137"/>
      <c r="E82" s="137"/>
      <c r="F82" s="137"/>
      <c r="G82" s="137"/>
      <c r="H82" s="137"/>
      <c r="I82" s="137"/>
      <c r="J82" s="137"/>
      <c r="K82" s="137"/>
      <c r="L82" s="137"/>
      <c r="M82" s="137"/>
      <c r="N82" s="1456"/>
      <c r="O82" s="1456"/>
      <c r="P82" s="1456"/>
    </row>
    <row r="83" spans="1:16" ht="13.8" x14ac:dyDescent="0.25">
      <c r="A83" s="137"/>
      <c r="B83" s="137"/>
      <c r="C83" s="137"/>
      <c r="D83" s="137"/>
      <c r="E83" s="137"/>
      <c r="F83" s="137"/>
      <c r="G83" s="137"/>
      <c r="H83" s="137"/>
      <c r="I83" s="137"/>
      <c r="J83" s="137"/>
      <c r="K83" s="137"/>
      <c r="L83" s="137"/>
      <c r="M83" s="137"/>
      <c r="N83" s="1456"/>
      <c r="O83" s="1456"/>
      <c r="P83" s="1456"/>
    </row>
    <row r="84" spans="1:16" ht="13.8" x14ac:dyDescent="0.25">
      <c r="A84" s="137"/>
      <c r="B84" s="137"/>
      <c r="C84" s="137"/>
      <c r="D84" s="137"/>
      <c r="E84" s="137"/>
      <c r="F84" s="137"/>
      <c r="G84" s="137"/>
      <c r="H84" s="137"/>
      <c r="I84" s="137"/>
      <c r="J84" s="137"/>
      <c r="K84" s="137"/>
      <c r="L84" s="137"/>
      <c r="M84" s="137"/>
      <c r="N84" s="1456"/>
      <c r="O84" s="1456"/>
      <c r="P84" s="1456"/>
    </row>
    <row r="85" spans="1:16" ht="13.8" x14ac:dyDescent="0.25">
      <c r="A85" s="137"/>
      <c r="B85" s="137"/>
      <c r="C85" s="137"/>
      <c r="D85" s="137"/>
      <c r="E85" s="137"/>
      <c r="F85" s="137"/>
      <c r="G85" s="137"/>
      <c r="H85" s="137"/>
      <c r="I85" s="137"/>
      <c r="J85" s="137"/>
      <c r="K85" s="137"/>
      <c r="L85" s="137"/>
      <c r="M85" s="137"/>
      <c r="N85" s="1456"/>
      <c r="O85" s="1456"/>
      <c r="P85" s="1456"/>
    </row>
    <row r="86" spans="1:16" ht="13.8" x14ac:dyDescent="0.25">
      <c r="A86" s="137"/>
      <c r="B86" s="137"/>
      <c r="C86" s="137"/>
      <c r="D86" s="137"/>
      <c r="E86" s="137"/>
      <c r="F86" s="137"/>
      <c r="G86" s="137"/>
      <c r="H86" s="137"/>
      <c r="I86" s="137"/>
      <c r="J86" s="137"/>
      <c r="K86" s="137"/>
      <c r="L86" s="137"/>
      <c r="M86" s="137"/>
      <c r="N86" s="1456"/>
      <c r="O86" s="1456"/>
      <c r="P86" s="1456"/>
    </row>
    <row r="87" spans="1:16" ht="13.8" x14ac:dyDescent="0.25">
      <c r="A87" s="137"/>
      <c r="B87" s="137"/>
      <c r="C87" s="137"/>
      <c r="D87" s="137"/>
      <c r="E87" s="137"/>
      <c r="F87" s="137"/>
      <c r="G87" s="137"/>
      <c r="H87" s="137"/>
      <c r="I87" s="137"/>
      <c r="J87" s="137"/>
      <c r="K87" s="137"/>
      <c r="L87" s="137"/>
      <c r="M87" s="137"/>
      <c r="N87" s="1456"/>
      <c r="O87" s="1456"/>
      <c r="P87" s="1456"/>
    </row>
    <row r="88" spans="1:16" ht="13.8" x14ac:dyDescent="0.25">
      <c r="A88" s="137"/>
      <c r="B88" s="137"/>
      <c r="C88" s="137"/>
      <c r="D88" s="137"/>
      <c r="E88" s="137"/>
      <c r="F88" s="137"/>
      <c r="G88" s="137"/>
      <c r="H88" s="137"/>
      <c r="I88" s="137"/>
      <c r="J88" s="137"/>
      <c r="K88" s="137"/>
      <c r="L88" s="137"/>
      <c r="M88" s="137"/>
      <c r="N88" s="1456"/>
      <c r="O88" s="1456"/>
      <c r="P88" s="1456"/>
    </row>
    <row r="89" spans="1:16" ht="13.8" x14ac:dyDescent="0.25">
      <c r="A89" s="137"/>
      <c r="B89" s="137"/>
      <c r="C89" s="137"/>
      <c r="D89" s="137"/>
      <c r="E89" s="137"/>
      <c r="F89" s="137"/>
      <c r="G89" s="137"/>
      <c r="H89" s="137"/>
      <c r="I89" s="137"/>
      <c r="J89" s="137"/>
      <c r="K89" s="137"/>
      <c r="L89" s="137"/>
      <c r="M89" s="137"/>
      <c r="N89" s="1456"/>
      <c r="O89" s="1456"/>
      <c r="P89" s="1456"/>
    </row>
    <row r="90" spans="1:16" ht="13.8" x14ac:dyDescent="0.25">
      <c r="A90" s="137"/>
      <c r="B90" s="137"/>
      <c r="C90" s="137"/>
      <c r="D90" s="137"/>
      <c r="E90" s="137"/>
      <c r="F90" s="137"/>
      <c r="G90" s="137"/>
      <c r="H90" s="137"/>
      <c r="I90" s="137"/>
      <c r="J90" s="137"/>
      <c r="K90" s="137"/>
      <c r="L90" s="137"/>
      <c r="M90" s="137"/>
      <c r="N90" s="1456"/>
      <c r="O90" s="1456"/>
      <c r="P90" s="1456"/>
    </row>
    <row r="91" spans="1:16" ht="13.8" x14ac:dyDescent="0.25">
      <c r="A91" s="137"/>
      <c r="B91" s="137"/>
      <c r="C91" s="137"/>
      <c r="D91" s="137"/>
      <c r="E91" s="137"/>
      <c r="F91" s="137"/>
      <c r="G91" s="137"/>
      <c r="H91" s="137"/>
      <c r="I91" s="137"/>
      <c r="J91" s="137"/>
      <c r="K91" s="137"/>
      <c r="L91" s="137"/>
      <c r="M91" s="137"/>
      <c r="N91" s="1456"/>
      <c r="O91" s="1456"/>
      <c r="P91" s="1456"/>
    </row>
    <row r="92" spans="1:16" ht="13.8" x14ac:dyDescent="0.25">
      <c r="A92" s="137"/>
      <c r="B92" s="137"/>
      <c r="C92" s="137"/>
      <c r="D92" s="137"/>
      <c r="E92" s="137"/>
      <c r="F92" s="137"/>
      <c r="G92" s="137"/>
      <c r="H92" s="137"/>
      <c r="I92" s="137"/>
      <c r="J92" s="137"/>
      <c r="K92" s="137"/>
      <c r="L92" s="137"/>
      <c r="M92" s="137"/>
      <c r="N92" s="1456"/>
      <c r="O92" s="1456"/>
      <c r="P92" s="1456"/>
    </row>
    <row r="93" spans="1:16" ht="13.8" x14ac:dyDescent="0.25">
      <c r="A93" s="137"/>
      <c r="B93" s="137"/>
      <c r="C93" s="137"/>
      <c r="D93" s="137"/>
      <c r="E93" s="137"/>
      <c r="F93" s="137"/>
      <c r="G93" s="137"/>
      <c r="H93" s="137"/>
      <c r="I93" s="137"/>
      <c r="J93" s="137"/>
      <c r="K93" s="137"/>
      <c r="L93" s="137"/>
      <c r="M93" s="137"/>
      <c r="N93" s="1456"/>
      <c r="O93" s="1456"/>
      <c r="P93" s="1456"/>
    </row>
    <row r="94" spans="1:16" ht="13.8" x14ac:dyDescent="0.25">
      <c r="A94" s="137"/>
      <c r="B94" s="137"/>
      <c r="C94" s="137"/>
      <c r="D94" s="137"/>
      <c r="E94" s="137"/>
      <c r="F94" s="137"/>
      <c r="G94" s="137"/>
      <c r="H94" s="137"/>
      <c r="I94" s="137"/>
      <c r="J94" s="137"/>
      <c r="K94" s="137"/>
      <c r="L94" s="137"/>
      <c r="M94" s="137"/>
      <c r="N94" s="1456"/>
      <c r="O94" s="1456"/>
      <c r="P94" s="1456"/>
    </row>
    <row r="95" spans="1:16" ht="13.8" x14ac:dyDescent="0.25">
      <c r="A95" s="137"/>
      <c r="B95" s="137"/>
      <c r="C95" s="137"/>
      <c r="D95" s="137"/>
      <c r="E95" s="137"/>
      <c r="F95" s="137"/>
      <c r="G95" s="137"/>
      <c r="H95" s="137"/>
      <c r="I95" s="137"/>
      <c r="J95" s="137"/>
      <c r="K95" s="137"/>
      <c r="L95" s="137"/>
      <c r="M95" s="137"/>
      <c r="N95" s="1456"/>
      <c r="O95" s="1456"/>
      <c r="P95" s="1456"/>
    </row>
    <row r="96" spans="1:16" ht="13.8" x14ac:dyDescent="0.25">
      <c r="A96" s="137"/>
      <c r="B96" s="137"/>
      <c r="C96" s="137"/>
      <c r="D96" s="137"/>
      <c r="E96" s="137"/>
      <c r="F96" s="137"/>
      <c r="G96" s="137"/>
      <c r="H96" s="137"/>
      <c r="I96" s="137"/>
      <c r="J96" s="137"/>
      <c r="K96" s="137"/>
      <c r="L96" s="137"/>
      <c r="M96" s="137"/>
      <c r="N96" s="1456"/>
      <c r="O96" s="1456"/>
      <c r="P96" s="1456"/>
    </row>
    <row r="97" spans="1:18" ht="13.8" x14ac:dyDescent="0.25">
      <c r="A97" s="137"/>
      <c r="B97" s="137"/>
      <c r="C97" s="137"/>
      <c r="D97" s="137"/>
      <c r="E97" s="137"/>
      <c r="F97" s="137"/>
      <c r="G97" s="137"/>
      <c r="H97" s="137"/>
      <c r="I97" s="137"/>
      <c r="J97" s="137"/>
      <c r="K97" s="137"/>
      <c r="L97" s="137"/>
      <c r="M97" s="137"/>
      <c r="N97" s="1456"/>
      <c r="O97" s="1456"/>
      <c r="P97" s="1456"/>
    </row>
    <row r="98" spans="1:18" ht="13.8" x14ac:dyDescent="0.25">
      <c r="A98" s="137"/>
      <c r="B98" s="137"/>
      <c r="C98" s="137"/>
      <c r="D98" s="137"/>
      <c r="E98" s="137"/>
      <c r="F98" s="137"/>
      <c r="G98" s="137"/>
      <c r="H98" s="137"/>
      <c r="I98" s="137"/>
      <c r="J98" s="137"/>
      <c r="K98" s="137"/>
      <c r="L98" s="137"/>
      <c r="M98" s="137"/>
      <c r="N98" s="1456"/>
      <c r="O98" s="1456"/>
      <c r="P98" s="1456"/>
    </row>
    <row r="99" spans="1:18" ht="13.8" x14ac:dyDescent="0.25">
      <c r="A99" s="137"/>
      <c r="B99" s="137"/>
      <c r="C99" s="137"/>
      <c r="D99" s="137"/>
      <c r="E99" s="137"/>
      <c r="F99" s="137"/>
      <c r="G99" s="137"/>
      <c r="H99" s="137"/>
      <c r="I99" s="137"/>
      <c r="J99" s="137"/>
      <c r="K99" s="137"/>
      <c r="L99" s="137"/>
      <c r="M99" s="137"/>
      <c r="N99" s="1456"/>
      <c r="O99" s="1456"/>
      <c r="P99" s="1456"/>
    </row>
    <row r="100" spans="1:18" ht="25.8" customHeight="1" x14ac:dyDescent="0.25">
      <c r="A100" s="137"/>
      <c r="B100" s="137"/>
      <c r="C100" s="137"/>
      <c r="D100" s="137"/>
      <c r="E100" s="137"/>
      <c r="F100" s="137"/>
      <c r="G100" s="137"/>
      <c r="H100" s="137"/>
      <c r="I100" s="137"/>
      <c r="J100" s="137"/>
      <c r="K100" s="137"/>
      <c r="L100" s="137"/>
      <c r="M100" s="137"/>
      <c r="N100" s="1456"/>
      <c r="O100" s="1456"/>
      <c r="P100" s="1456"/>
    </row>
    <row r="101" spans="1:18" ht="13.2" customHeight="1" x14ac:dyDescent="0.25">
      <c r="A101" s="137"/>
      <c r="B101" s="137"/>
      <c r="C101" s="137"/>
      <c r="D101" s="137"/>
      <c r="E101" s="137"/>
      <c r="F101" s="137"/>
      <c r="G101" s="137"/>
      <c r="H101" s="137"/>
      <c r="I101" s="137"/>
      <c r="J101" s="137"/>
      <c r="K101" s="137"/>
      <c r="L101" s="137"/>
      <c r="M101" s="137"/>
      <c r="N101" s="1456"/>
      <c r="O101" s="1456"/>
      <c r="P101" s="1456"/>
    </row>
    <row r="102" spans="1:18" ht="21.75" customHeight="1" thickBot="1" x14ac:dyDescent="0.3">
      <c r="A102" s="123"/>
      <c r="B102" s="123"/>
      <c r="C102" s="123"/>
      <c r="D102" s="123"/>
      <c r="E102" s="2950" t="s">
        <v>10</v>
      </c>
      <c r="F102" s="2950"/>
      <c r="G102" s="2950"/>
      <c r="H102" s="2950"/>
      <c r="I102" s="2950"/>
      <c r="J102" s="2950"/>
      <c r="K102" s="2950"/>
      <c r="L102" s="136"/>
      <c r="M102" s="136"/>
      <c r="N102" s="123"/>
      <c r="O102" s="123"/>
      <c r="P102" s="123"/>
    </row>
    <row r="103" spans="1:18" ht="62.25" customHeight="1" thickBot="1" x14ac:dyDescent="0.3">
      <c r="A103" s="123"/>
      <c r="B103" s="123"/>
      <c r="C103" s="123"/>
      <c r="D103" s="123"/>
      <c r="E103" s="2980"/>
      <c r="F103" s="2981"/>
      <c r="G103" s="2981"/>
      <c r="H103" s="2982"/>
      <c r="I103" s="132" t="s">
        <v>535</v>
      </c>
      <c r="J103" s="133" t="s">
        <v>76</v>
      </c>
      <c r="K103" s="132" t="s">
        <v>536</v>
      </c>
      <c r="L103" s="123"/>
      <c r="M103" s="123"/>
      <c r="N103" s="123"/>
      <c r="O103" s="123"/>
      <c r="P103" s="123"/>
    </row>
    <row r="104" spans="1:18" ht="13.2" customHeight="1" thickBot="1" x14ac:dyDescent="0.3">
      <c r="A104" s="123"/>
      <c r="B104" s="123"/>
      <c r="C104" s="123"/>
      <c r="D104" s="123"/>
      <c r="E104" s="2956" t="s">
        <v>33</v>
      </c>
      <c r="F104" s="2957"/>
      <c r="G104" s="2957"/>
      <c r="H104" s="2958"/>
      <c r="I104" s="131">
        <f>SUM(I105:I116)</f>
        <v>13811.3</v>
      </c>
      <c r="J104" s="131">
        <f>SUM(J105:J116)</f>
        <v>10906.6</v>
      </c>
      <c r="K104" s="131">
        <f>SUM(K105:K116)</f>
        <v>11406.9</v>
      </c>
      <c r="L104" s="130"/>
      <c r="M104" s="123"/>
      <c r="N104" s="123"/>
      <c r="O104" s="123"/>
      <c r="P104" s="123"/>
    </row>
    <row r="105" spans="1:18" ht="20.399999999999999" customHeight="1" x14ac:dyDescent="0.25">
      <c r="A105" s="123"/>
      <c r="B105" s="123"/>
      <c r="C105" s="123"/>
      <c r="D105" s="123"/>
      <c r="E105" s="2941" t="s">
        <v>225</v>
      </c>
      <c r="F105" s="2942"/>
      <c r="G105" s="2942"/>
      <c r="H105" s="2943"/>
      <c r="I105" s="1850">
        <v>13149</v>
      </c>
      <c r="J105" s="1461">
        <v>10419</v>
      </c>
      <c r="K105" s="208">
        <v>10896</v>
      </c>
      <c r="L105" s="123"/>
      <c r="M105" s="123"/>
      <c r="N105" s="123"/>
      <c r="O105" s="123"/>
      <c r="P105" s="130"/>
      <c r="Q105" s="212"/>
      <c r="R105" s="212"/>
    </row>
    <row r="106" spans="1:18" ht="30" customHeight="1" x14ac:dyDescent="0.25">
      <c r="A106" s="123"/>
      <c r="B106" s="123"/>
      <c r="C106" s="123"/>
      <c r="D106" s="123"/>
      <c r="E106" s="2941" t="s">
        <v>623</v>
      </c>
      <c r="F106" s="2942"/>
      <c r="G106" s="2942"/>
      <c r="H106" s="2943"/>
      <c r="I106" s="2825"/>
      <c r="J106" s="657"/>
      <c r="K106" s="658"/>
      <c r="L106" s="123"/>
      <c r="M106" s="123"/>
      <c r="N106" s="123"/>
      <c r="O106" s="123"/>
      <c r="P106" s="130"/>
      <c r="Q106" s="212"/>
      <c r="R106" s="212"/>
    </row>
    <row r="107" spans="1:18" ht="19.95" customHeight="1" x14ac:dyDescent="0.25">
      <c r="A107" s="123"/>
      <c r="B107" s="123"/>
      <c r="C107" s="123"/>
      <c r="D107" s="123"/>
      <c r="E107" s="2941" t="s">
        <v>224</v>
      </c>
      <c r="F107" s="2942"/>
      <c r="G107" s="2942"/>
      <c r="H107" s="2943"/>
      <c r="I107" s="1853"/>
      <c r="J107" s="657"/>
      <c r="K107" s="658"/>
      <c r="L107" s="123"/>
      <c r="M107" s="123"/>
      <c r="N107" s="123"/>
      <c r="O107" s="123"/>
      <c r="P107" s="123"/>
    </row>
    <row r="108" spans="1:18" ht="15" customHeight="1" x14ac:dyDescent="0.25">
      <c r="A108" s="123"/>
      <c r="B108" s="123"/>
      <c r="C108" s="123"/>
      <c r="D108" s="123"/>
      <c r="E108" s="2941" t="s">
        <v>223</v>
      </c>
      <c r="F108" s="2942"/>
      <c r="G108" s="2942"/>
      <c r="H108" s="2943"/>
      <c r="I108" s="1853">
        <v>60.6</v>
      </c>
      <c r="J108" s="207"/>
      <c r="K108" s="206"/>
      <c r="L108" s="123"/>
      <c r="M108" s="123"/>
      <c r="N108" s="123"/>
      <c r="O108" s="123"/>
      <c r="P108" s="123"/>
    </row>
    <row r="109" spans="1:18" ht="32.4" customHeight="1" x14ac:dyDescent="0.25">
      <c r="A109" s="123"/>
      <c r="B109" s="125"/>
      <c r="C109" s="125"/>
      <c r="D109" s="125"/>
      <c r="E109" s="2941" t="s">
        <v>222</v>
      </c>
      <c r="F109" s="2942"/>
      <c r="G109" s="2942"/>
      <c r="H109" s="2943"/>
      <c r="I109" s="206"/>
      <c r="J109" s="207"/>
      <c r="K109" s="206"/>
      <c r="L109" s="123"/>
      <c r="M109" s="123"/>
      <c r="N109" s="125"/>
      <c r="O109" s="125"/>
      <c r="P109" s="125"/>
    </row>
    <row r="110" spans="1:18" ht="18.600000000000001" customHeight="1" x14ac:dyDescent="0.25">
      <c r="A110" s="123"/>
      <c r="B110" s="125"/>
      <c r="C110" s="125"/>
      <c r="D110" s="125"/>
      <c r="E110" s="2944" t="s">
        <v>221</v>
      </c>
      <c r="F110" s="2945"/>
      <c r="G110" s="2945"/>
      <c r="H110" s="2946"/>
      <c r="I110" s="565"/>
      <c r="J110" s="995"/>
      <c r="K110" s="565"/>
      <c r="L110" s="123"/>
      <c r="M110" s="123"/>
      <c r="N110" s="125"/>
      <c r="O110" s="125"/>
      <c r="P110" s="125"/>
    </row>
    <row r="111" spans="1:18" ht="17.399999999999999" customHeight="1" x14ac:dyDescent="0.25">
      <c r="A111" s="123"/>
      <c r="B111" s="125"/>
      <c r="C111" s="125"/>
      <c r="D111" s="125"/>
      <c r="E111" s="2977" t="s">
        <v>220</v>
      </c>
      <c r="F111" s="2978"/>
      <c r="G111" s="2978"/>
      <c r="H111" s="2979"/>
      <c r="I111" s="206"/>
      <c r="J111" s="207"/>
      <c r="K111" s="206"/>
      <c r="L111" s="123"/>
      <c r="M111" s="123"/>
      <c r="N111" s="125"/>
      <c r="O111" s="125"/>
      <c r="P111" s="125"/>
    </row>
    <row r="112" spans="1:18" ht="36" customHeight="1" x14ac:dyDescent="0.25">
      <c r="A112" s="123"/>
      <c r="B112" s="125"/>
      <c r="C112" s="125"/>
      <c r="D112" s="125"/>
      <c r="E112" s="2941" t="s">
        <v>219</v>
      </c>
      <c r="F112" s="2942"/>
      <c r="G112" s="2942"/>
      <c r="H112" s="2943"/>
      <c r="I112" s="206">
        <f>I73+I18</f>
        <v>566.9</v>
      </c>
      <c r="J112" s="207">
        <v>487.6</v>
      </c>
      <c r="K112" s="206">
        <v>510.9</v>
      </c>
      <c r="L112" s="123"/>
      <c r="M112" s="123"/>
      <c r="N112" s="129"/>
      <c r="O112" s="129"/>
      <c r="P112" s="129"/>
      <c r="Q112" s="128"/>
      <c r="R112" s="128"/>
    </row>
    <row r="113" spans="1:16" ht="28.8" customHeight="1" x14ac:dyDescent="0.25">
      <c r="A113" s="123"/>
      <c r="B113" s="125"/>
      <c r="C113" s="125"/>
      <c r="D113" s="125"/>
      <c r="E113" s="2941" t="s">
        <v>218</v>
      </c>
      <c r="F113" s="2942"/>
      <c r="G113" s="2942"/>
      <c r="H113" s="2943"/>
      <c r="I113" s="126"/>
      <c r="J113" s="127"/>
      <c r="K113" s="126"/>
      <c r="L113" s="123"/>
      <c r="M113" s="123"/>
      <c r="N113" s="125"/>
      <c r="O113" s="125"/>
      <c r="P113" s="125"/>
    </row>
    <row r="114" spans="1:16" ht="17.399999999999999" customHeight="1" x14ac:dyDescent="0.25">
      <c r="A114" s="123"/>
      <c r="B114" s="125"/>
      <c r="C114" s="125"/>
      <c r="D114" s="125"/>
      <c r="E114" s="2941" t="s">
        <v>217</v>
      </c>
      <c r="F114" s="2942"/>
      <c r="G114" s="2942"/>
      <c r="H114" s="2943"/>
      <c r="I114" s="126"/>
      <c r="J114" s="127"/>
      <c r="K114" s="126"/>
      <c r="L114" s="123"/>
      <c r="M114" s="123"/>
      <c r="N114" s="125"/>
      <c r="O114" s="125"/>
      <c r="P114" s="125"/>
    </row>
    <row r="115" spans="1:16" ht="19.2" customHeight="1" x14ac:dyDescent="0.25">
      <c r="A115" s="123"/>
      <c r="B115" s="125"/>
      <c r="C115" s="125"/>
      <c r="D115" s="125"/>
      <c r="E115" s="2941" t="s">
        <v>216</v>
      </c>
      <c r="F115" s="2942"/>
      <c r="G115" s="2942"/>
      <c r="H115" s="2943"/>
      <c r="I115" s="126"/>
      <c r="J115" s="127"/>
      <c r="K115" s="126"/>
      <c r="L115" s="123"/>
      <c r="M115" s="123"/>
      <c r="N115" s="125"/>
      <c r="O115" s="125"/>
      <c r="P115" s="125"/>
    </row>
    <row r="116" spans="1:16" ht="18.600000000000001" customHeight="1" x14ac:dyDescent="0.25">
      <c r="A116" s="119"/>
      <c r="B116" s="119"/>
      <c r="C116" s="119"/>
      <c r="D116" s="119"/>
      <c r="E116" s="2941" t="s">
        <v>215</v>
      </c>
      <c r="F116" s="2942"/>
      <c r="G116" s="2942"/>
      <c r="H116" s="2943"/>
      <c r="I116" s="206">
        <v>34.799999999999997</v>
      </c>
      <c r="J116" s="1459"/>
      <c r="K116" s="1460"/>
      <c r="L116" s="123"/>
      <c r="M116" s="123"/>
      <c r="N116" s="119"/>
      <c r="O116" s="119"/>
      <c r="P116" s="119"/>
    </row>
    <row r="117" spans="1:16" ht="32.4" customHeight="1" thickBot="1" x14ac:dyDescent="0.3">
      <c r="A117" s="119"/>
      <c r="B117" s="119"/>
      <c r="C117" s="119"/>
      <c r="D117" s="119"/>
      <c r="E117" s="2941" t="s">
        <v>624</v>
      </c>
      <c r="F117" s="2942"/>
      <c r="G117" s="2942"/>
      <c r="H117" s="2943"/>
      <c r="I117" s="1457"/>
      <c r="J117" s="1458"/>
      <c r="K117" s="1464"/>
      <c r="L117" s="123"/>
      <c r="M117" s="123"/>
      <c r="N117" s="119"/>
      <c r="O117" s="119"/>
      <c r="P117" s="119"/>
    </row>
    <row r="118" spans="1:16" ht="14.4" thickBot="1" x14ac:dyDescent="0.3">
      <c r="A118" s="119"/>
      <c r="B118" s="119"/>
      <c r="C118" s="119"/>
      <c r="D118" s="119"/>
      <c r="E118" s="2939" t="s">
        <v>34</v>
      </c>
      <c r="F118" s="2940"/>
      <c r="G118" s="2940"/>
      <c r="H118" s="2940"/>
      <c r="I118" s="124"/>
      <c r="J118" s="1462"/>
      <c r="K118" s="124"/>
      <c r="L118" s="123"/>
      <c r="M118" s="123"/>
      <c r="N118" s="119"/>
      <c r="O118" s="119"/>
      <c r="P118" s="119"/>
    </row>
    <row r="119" spans="1:16" ht="21.6" customHeight="1" thickBot="1" x14ac:dyDescent="0.3">
      <c r="A119" s="119"/>
      <c r="B119" s="119"/>
      <c r="C119" s="119"/>
      <c r="D119" s="119"/>
      <c r="E119" s="2947" t="s">
        <v>625</v>
      </c>
      <c r="F119" s="2948"/>
      <c r="G119" s="2948"/>
      <c r="H119" s="2949"/>
      <c r="I119" s="122"/>
      <c r="J119" s="1463"/>
      <c r="K119" s="1465"/>
      <c r="L119" s="119"/>
      <c r="M119" s="119"/>
      <c r="N119" s="119"/>
      <c r="O119" s="119"/>
      <c r="P119" s="119"/>
    </row>
    <row r="120" spans="1:16" ht="14.4" thickBot="1" x14ac:dyDescent="0.3">
      <c r="A120" s="119"/>
      <c r="B120" s="119"/>
      <c r="C120" s="119"/>
      <c r="D120" s="119"/>
      <c r="E120" s="2936"/>
      <c r="F120" s="2937"/>
      <c r="G120" s="2937"/>
      <c r="H120" s="2938"/>
      <c r="I120" s="121"/>
      <c r="J120" s="121"/>
      <c r="K120" s="120"/>
      <c r="L120" s="119"/>
      <c r="M120" s="119"/>
      <c r="N120" s="119"/>
      <c r="O120" s="119"/>
      <c r="P120" s="119"/>
    </row>
  </sheetData>
  <mergeCells count="218">
    <mergeCell ref="E106:H106"/>
    <mergeCell ref="E117:H117"/>
    <mergeCell ref="E111:H111"/>
    <mergeCell ref="E103:H103"/>
    <mergeCell ref="L57:L58"/>
    <mergeCell ref="M57:M58"/>
    <mergeCell ref="N57:N58"/>
    <mergeCell ref="O57:O58"/>
    <mergeCell ref="P57:P58"/>
    <mergeCell ref="L69:L70"/>
    <mergeCell ref="M69:M70"/>
    <mergeCell ref="N69:N70"/>
    <mergeCell ref="O69:O70"/>
    <mergeCell ref="P69:P70"/>
    <mergeCell ref="P53:P54"/>
    <mergeCell ref="L49:L50"/>
    <mergeCell ref="M49:M50"/>
    <mergeCell ref="N49:N50"/>
    <mergeCell ref="O49:O50"/>
    <mergeCell ref="P49:P50"/>
    <mergeCell ref="L51:L52"/>
    <mergeCell ref="M51:M52"/>
    <mergeCell ref="N51:N52"/>
    <mergeCell ref="O51:O52"/>
    <mergeCell ref="P51:P52"/>
    <mergeCell ref="P32:P33"/>
    <mergeCell ref="N34:N35"/>
    <mergeCell ref="O34:O35"/>
    <mergeCell ref="G14:G22"/>
    <mergeCell ref="G23:G29"/>
    <mergeCell ref="F36:F37"/>
    <mergeCell ref="G36:G37"/>
    <mergeCell ref="E5:E7"/>
    <mergeCell ref="F5:F7"/>
    <mergeCell ref="G5:G7"/>
    <mergeCell ref="K5:K7"/>
    <mergeCell ref="H5:H7"/>
    <mergeCell ref="J5:J7"/>
    <mergeCell ref="X38:X40"/>
    <mergeCell ref="E116:H116"/>
    <mergeCell ref="E115:H115"/>
    <mergeCell ref="F38:F40"/>
    <mergeCell ref="G38:G40"/>
    <mergeCell ref="E38:E40"/>
    <mergeCell ref="D38:D40"/>
    <mergeCell ref="E109:H109"/>
    <mergeCell ref="E108:H108"/>
    <mergeCell ref="E107:H107"/>
    <mergeCell ref="C74:G74"/>
    <mergeCell ref="E47:E48"/>
    <mergeCell ref="E49:E50"/>
    <mergeCell ref="G61:G62"/>
    <mergeCell ref="G63:G64"/>
    <mergeCell ref="C49:C50"/>
    <mergeCell ref="G45:G46"/>
    <mergeCell ref="C47:C48"/>
    <mergeCell ref="F47:F48"/>
    <mergeCell ref="G47:G48"/>
    <mergeCell ref="L76:P76"/>
    <mergeCell ref="G55:G56"/>
    <mergeCell ref="E59:E60"/>
    <mergeCell ref="E61:E62"/>
    <mergeCell ref="E120:H120"/>
    <mergeCell ref="E118:H118"/>
    <mergeCell ref="E114:H114"/>
    <mergeCell ref="E110:H110"/>
    <mergeCell ref="E119:H119"/>
    <mergeCell ref="E112:H112"/>
    <mergeCell ref="E113:H113"/>
    <mergeCell ref="E102:K102"/>
    <mergeCell ref="F67:F68"/>
    <mergeCell ref="G67:G68"/>
    <mergeCell ref="F71:F72"/>
    <mergeCell ref="A76:H76"/>
    <mergeCell ref="C73:G73"/>
    <mergeCell ref="A71:A72"/>
    <mergeCell ref="E67:E68"/>
    <mergeCell ref="E104:H104"/>
    <mergeCell ref="E105:H105"/>
    <mergeCell ref="C75:G75"/>
    <mergeCell ref="A67:A68"/>
    <mergeCell ref="G71:G72"/>
    <mergeCell ref="E69:E70"/>
    <mergeCell ref="E71:E72"/>
    <mergeCell ref="A69:A70"/>
    <mergeCell ref="B69:B70"/>
    <mergeCell ref="A65:A66"/>
    <mergeCell ref="B65:B66"/>
    <mergeCell ref="C65:C66"/>
    <mergeCell ref="F65:F66"/>
    <mergeCell ref="G65:G66"/>
    <mergeCell ref="L47:L48"/>
    <mergeCell ref="L59:L60"/>
    <mergeCell ref="A63:A64"/>
    <mergeCell ref="A45:A46"/>
    <mergeCell ref="B45:B46"/>
    <mergeCell ref="C45:C46"/>
    <mergeCell ref="F45:F46"/>
    <mergeCell ref="L45:L46"/>
    <mergeCell ref="G49:G50"/>
    <mergeCell ref="A61:A62"/>
    <mergeCell ref="A57:A58"/>
    <mergeCell ref="B57:B58"/>
    <mergeCell ref="E57:E58"/>
    <mergeCell ref="A53:A54"/>
    <mergeCell ref="B53:B54"/>
    <mergeCell ref="C57:C58"/>
    <mergeCell ref="F57:F58"/>
    <mergeCell ref="G57:G58"/>
    <mergeCell ref="F51:F52"/>
    <mergeCell ref="A59:A60"/>
    <mergeCell ref="B59:B60"/>
    <mergeCell ref="M34:M35"/>
    <mergeCell ref="M32:M33"/>
    <mergeCell ref="I5:I7"/>
    <mergeCell ref="F43:F44"/>
    <mergeCell ref="G30:G31"/>
    <mergeCell ref="G43:G44"/>
    <mergeCell ref="E23:E29"/>
    <mergeCell ref="E14:E22"/>
    <mergeCell ref="F14:F22"/>
    <mergeCell ref="C10:O10"/>
    <mergeCell ref="N6:P6"/>
    <mergeCell ref="A34:A35"/>
    <mergeCell ref="B34:B35"/>
    <mergeCell ref="C34:C35"/>
    <mergeCell ref="E34:E35"/>
    <mergeCell ref="A55:A56"/>
    <mergeCell ref="B55:B56"/>
    <mergeCell ref="P34:P35"/>
    <mergeCell ref="E43:E44"/>
    <mergeCell ref="C59:C60"/>
    <mergeCell ref="F59:F60"/>
    <mergeCell ref="G59:G60"/>
    <mergeCell ref="C69:C70"/>
    <mergeCell ref="F69:F70"/>
    <mergeCell ref="G69:G70"/>
    <mergeCell ref="B63:B64"/>
    <mergeCell ref="B43:B44"/>
    <mergeCell ref="B71:B72"/>
    <mergeCell ref="C71:C72"/>
    <mergeCell ref="B67:B68"/>
    <mergeCell ref="C67:C68"/>
    <mergeCell ref="C61:C62"/>
    <mergeCell ref="F61:F62"/>
    <mergeCell ref="B61:B62"/>
    <mergeCell ref="E65:E66"/>
    <mergeCell ref="E63:E64"/>
    <mergeCell ref="C63:C64"/>
    <mergeCell ref="F63:F64"/>
    <mergeCell ref="E55:E56"/>
    <mergeCell ref="A23:A29"/>
    <mergeCell ref="B23:B29"/>
    <mergeCell ref="C23:C29"/>
    <mergeCell ref="E30:E31"/>
    <mergeCell ref="F23:F29"/>
    <mergeCell ref="C55:C56"/>
    <mergeCell ref="F55:F56"/>
    <mergeCell ref="A49:A50"/>
    <mergeCell ref="B49:B50"/>
    <mergeCell ref="A51:A52"/>
    <mergeCell ref="A36:A37"/>
    <mergeCell ref="B36:B37"/>
    <mergeCell ref="B38:B40"/>
    <mergeCell ref="A38:A40"/>
    <mergeCell ref="A47:A48"/>
    <mergeCell ref="B47:B48"/>
    <mergeCell ref="B51:B52"/>
    <mergeCell ref="C51:C52"/>
    <mergeCell ref="C43:C44"/>
    <mergeCell ref="C53:C54"/>
    <mergeCell ref="F53:F54"/>
    <mergeCell ref="D5:D7"/>
    <mergeCell ref="G51:G52"/>
    <mergeCell ref="E51:E52"/>
    <mergeCell ref="E53:E54"/>
    <mergeCell ref="G32:G33"/>
    <mergeCell ref="E36:E37"/>
    <mergeCell ref="L32:L33"/>
    <mergeCell ref="L43:L44"/>
    <mergeCell ref="C42:O42"/>
    <mergeCell ref="O32:O33"/>
    <mergeCell ref="M53:M54"/>
    <mergeCell ref="N53:N54"/>
    <mergeCell ref="O53:O54"/>
    <mergeCell ref="N47:N48"/>
    <mergeCell ref="O47:O48"/>
    <mergeCell ref="C41:G41"/>
    <mergeCell ref="L34:L35"/>
    <mergeCell ref="F34:F35"/>
    <mergeCell ref="G34:G35"/>
    <mergeCell ref="F49:F50"/>
    <mergeCell ref="L53:L54"/>
    <mergeCell ref="G53:G54"/>
    <mergeCell ref="P47:P48"/>
    <mergeCell ref="L1:O1"/>
    <mergeCell ref="A43:A44"/>
    <mergeCell ref="A32:A33"/>
    <mergeCell ref="B32:B33"/>
    <mergeCell ref="C32:C33"/>
    <mergeCell ref="E32:E33"/>
    <mergeCell ref="F32:F33"/>
    <mergeCell ref="A2:N2"/>
    <mergeCell ref="A5:A7"/>
    <mergeCell ref="B5:B7"/>
    <mergeCell ref="C5:C7"/>
    <mergeCell ref="A3:P3"/>
    <mergeCell ref="L5:P5"/>
    <mergeCell ref="L6:L7"/>
    <mergeCell ref="N32:N33"/>
    <mergeCell ref="A30:A31"/>
    <mergeCell ref="B30:B31"/>
    <mergeCell ref="C30:C31"/>
    <mergeCell ref="F30:F31"/>
    <mergeCell ref="A14:A22"/>
    <mergeCell ref="B14:B22"/>
    <mergeCell ref="C14:C22"/>
    <mergeCell ref="M6:M7"/>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6"/>
  <sheetViews>
    <sheetView topLeftCell="A94" zoomScale="99" zoomScaleNormal="99" workbookViewId="0">
      <selection activeCell="C102" sqref="C102"/>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12.44140625" style="18" customWidth="1"/>
    <col min="15" max="15" width="13" style="18" customWidth="1"/>
    <col min="16" max="16" width="13.33203125" style="18" customWidth="1"/>
  </cols>
  <sheetData>
    <row r="1" spans="1:17" ht="52.2" customHeight="1" x14ac:dyDescent="0.25">
      <c r="L1" s="2866" t="s">
        <v>1111</v>
      </c>
      <c r="M1" s="2866"/>
      <c r="N1" s="2866"/>
      <c r="O1" s="2866"/>
      <c r="P1" s="204"/>
      <c r="Q1" s="76"/>
    </row>
    <row r="2" spans="1:17" ht="13.95" customHeight="1" x14ac:dyDescent="0.25">
      <c r="A2" s="3286" t="s">
        <v>542</v>
      </c>
      <c r="B2" s="3286"/>
      <c r="C2" s="3286"/>
      <c r="D2" s="3286"/>
      <c r="E2" s="3286"/>
      <c r="F2" s="3286"/>
      <c r="G2" s="3286"/>
      <c r="H2" s="3286"/>
      <c r="I2" s="3286"/>
      <c r="J2" s="3286"/>
      <c r="K2" s="3286"/>
      <c r="L2" s="3286"/>
      <c r="M2" s="3286"/>
      <c r="N2" s="3286"/>
      <c r="O2" s="1297"/>
      <c r="P2" s="1297"/>
    </row>
    <row r="3" spans="1:17" ht="13.8" x14ac:dyDescent="0.25">
      <c r="A3" s="2887" t="s">
        <v>35</v>
      </c>
      <c r="B3" s="2887"/>
      <c r="C3" s="2887"/>
      <c r="D3" s="2887"/>
      <c r="E3" s="2887"/>
      <c r="F3" s="2887"/>
      <c r="G3" s="2887"/>
      <c r="H3" s="2887"/>
      <c r="I3" s="2887"/>
      <c r="J3" s="2887"/>
      <c r="K3" s="2887"/>
      <c r="L3" s="2887"/>
      <c r="M3" s="2887"/>
      <c r="N3" s="2887"/>
      <c r="O3" s="2887"/>
      <c r="P3" s="2887"/>
    </row>
    <row r="4" spans="1:17" ht="16.2" thickBot="1" x14ac:dyDescent="0.3">
      <c r="A4" s="656"/>
      <c r="B4" s="656"/>
      <c r="C4" s="656"/>
      <c r="D4" s="656"/>
      <c r="E4" s="656"/>
      <c r="F4" s="656"/>
      <c r="G4" s="656"/>
      <c r="H4" s="656"/>
      <c r="I4" s="656"/>
      <c r="J4" s="656"/>
      <c r="K4" s="656"/>
      <c r="L4" s="13"/>
      <c r="M4" s="656"/>
      <c r="N4" s="1298"/>
      <c r="O4" s="3689" t="s">
        <v>294</v>
      </c>
      <c r="P4" s="3689"/>
    </row>
    <row r="5" spans="1:17" ht="14.4" customHeight="1" thickBot="1" x14ac:dyDescent="0.3">
      <c r="A5" s="2881" t="s">
        <v>0</v>
      </c>
      <c r="B5" s="2881" t="s">
        <v>1</v>
      </c>
      <c r="C5" s="2884" t="s">
        <v>2</v>
      </c>
      <c r="D5" s="2881" t="s">
        <v>32</v>
      </c>
      <c r="E5" s="2974" t="s">
        <v>54</v>
      </c>
      <c r="F5" s="2878" t="s">
        <v>3</v>
      </c>
      <c r="G5" s="2884" t="s">
        <v>4</v>
      </c>
      <c r="H5" s="2878" t="s">
        <v>5</v>
      </c>
      <c r="I5" s="2925" t="s">
        <v>522</v>
      </c>
      <c r="J5" s="2878" t="s">
        <v>76</v>
      </c>
      <c r="K5" s="2878" t="s">
        <v>523</v>
      </c>
      <c r="L5" s="2888" t="s">
        <v>11</v>
      </c>
      <c r="M5" s="2889"/>
      <c r="N5" s="2889"/>
      <c r="O5" s="2889"/>
      <c r="P5" s="2890"/>
    </row>
    <row r="6" spans="1:17" ht="13.8" x14ac:dyDescent="0.25">
      <c r="A6" s="2882"/>
      <c r="B6" s="2882"/>
      <c r="C6" s="2885"/>
      <c r="D6" s="2882"/>
      <c r="E6" s="2975"/>
      <c r="F6" s="2879"/>
      <c r="G6" s="2885"/>
      <c r="H6" s="2879"/>
      <c r="I6" s="2926"/>
      <c r="J6" s="2879"/>
      <c r="K6" s="2879"/>
      <c r="L6" s="2891" t="s">
        <v>37</v>
      </c>
      <c r="M6" s="2898" t="s">
        <v>36</v>
      </c>
      <c r="N6" s="3687" t="s">
        <v>38</v>
      </c>
      <c r="O6" s="3687"/>
      <c r="P6" s="3688"/>
    </row>
    <row r="7" spans="1:17" ht="145.19999999999999" customHeight="1" thickBot="1" x14ac:dyDescent="0.3">
      <c r="A7" s="2883"/>
      <c r="B7" s="2883"/>
      <c r="C7" s="2886"/>
      <c r="D7" s="2883"/>
      <c r="E7" s="2976"/>
      <c r="F7" s="2880"/>
      <c r="G7" s="2886"/>
      <c r="H7" s="2880"/>
      <c r="I7" s="2927"/>
      <c r="J7" s="2880"/>
      <c r="K7" s="2880"/>
      <c r="L7" s="2892"/>
      <c r="M7" s="2899"/>
      <c r="N7" s="84" t="s">
        <v>524</v>
      </c>
      <c r="O7" s="84" t="s">
        <v>52</v>
      </c>
      <c r="P7" s="85" t="s">
        <v>525</v>
      </c>
    </row>
    <row r="8" spans="1:17" ht="14.4" thickBot="1" x14ac:dyDescent="0.3">
      <c r="A8" s="861" t="s">
        <v>6</v>
      </c>
      <c r="B8" s="921" t="s">
        <v>85</v>
      </c>
      <c r="C8" s="650"/>
      <c r="D8" s="651"/>
      <c r="E8" s="922"/>
      <c r="F8" s="651"/>
      <c r="G8" s="651"/>
      <c r="H8" s="651"/>
      <c r="I8" s="908"/>
      <c r="J8" s="909"/>
      <c r="K8" s="908"/>
      <c r="L8" s="11"/>
      <c r="M8" s="1299"/>
      <c r="N8" s="1300"/>
      <c r="O8" s="1301"/>
      <c r="P8" s="1302"/>
    </row>
    <row r="9" spans="1:17" ht="26.4" x14ac:dyDescent="0.25">
      <c r="A9" s="3695"/>
      <c r="B9" s="3697"/>
      <c r="C9" s="957"/>
      <c r="D9" s="957"/>
      <c r="E9" s="89"/>
      <c r="F9" s="88"/>
      <c r="G9" s="88"/>
      <c r="H9" s="88"/>
      <c r="I9" s="864"/>
      <c r="J9" s="864"/>
      <c r="K9" s="923"/>
      <c r="L9" s="996" t="s">
        <v>86</v>
      </c>
      <c r="M9" s="621" t="s">
        <v>70</v>
      </c>
      <c r="N9" s="1055">
        <v>17.600000000000001</v>
      </c>
      <c r="O9" s="1055">
        <v>17.7</v>
      </c>
      <c r="P9" s="1056">
        <v>17.8</v>
      </c>
    </row>
    <row r="10" spans="1:17" ht="27" thickBot="1" x14ac:dyDescent="0.3">
      <c r="A10" s="3696"/>
      <c r="B10" s="3698"/>
      <c r="C10" s="899"/>
      <c r="D10" s="899"/>
      <c r="E10" s="900"/>
      <c r="F10" s="899"/>
      <c r="G10" s="899"/>
      <c r="H10" s="899"/>
      <c r="I10" s="901"/>
      <c r="J10" s="901"/>
      <c r="K10" s="902"/>
      <c r="L10" s="1023" t="s">
        <v>87</v>
      </c>
      <c r="M10" s="611" t="s">
        <v>499</v>
      </c>
      <c r="N10" s="1057" t="s">
        <v>88</v>
      </c>
      <c r="O10" s="1057" t="s">
        <v>89</v>
      </c>
      <c r="P10" s="1058" t="s">
        <v>543</v>
      </c>
    </row>
    <row r="11" spans="1:17" ht="13.8" thickBot="1" x14ac:dyDescent="0.3">
      <c r="A11" s="617" t="s">
        <v>6</v>
      </c>
      <c r="B11" s="869" t="s">
        <v>6</v>
      </c>
      <c r="C11" s="698" t="s">
        <v>90</v>
      </c>
      <c r="D11" s="1026"/>
      <c r="E11" s="1027"/>
      <c r="F11" s="1027"/>
      <c r="G11" s="1027"/>
      <c r="H11" s="1027"/>
      <c r="I11" s="1027"/>
      <c r="J11" s="958"/>
      <c r="K11" s="958"/>
      <c r="L11" s="959"/>
      <c r="M11" s="1303"/>
      <c r="N11" s="1304"/>
      <c r="O11" s="1304"/>
      <c r="P11" s="1305"/>
    </row>
    <row r="12" spans="1:17" ht="26.4" x14ac:dyDescent="0.25">
      <c r="A12" s="3699"/>
      <c r="B12" s="1384"/>
      <c r="C12" s="961"/>
      <c r="D12" s="962"/>
      <c r="E12" s="963"/>
      <c r="F12" s="963"/>
      <c r="G12" s="963"/>
      <c r="H12" s="963"/>
      <c r="I12" s="963"/>
      <c r="J12" s="963"/>
      <c r="K12" s="964"/>
      <c r="L12" s="1024" t="s">
        <v>91</v>
      </c>
      <c r="M12" s="621" t="s">
        <v>70</v>
      </c>
      <c r="N12" s="1011">
        <v>97.9</v>
      </c>
      <c r="O12" s="1011">
        <v>98</v>
      </c>
      <c r="P12" s="1012">
        <v>98.1</v>
      </c>
    </row>
    <row r="13" spans="1:17" ht="41.4" customHeight="1" x14ac:dyDescent="0.25">
      <c r="A13" s="3700"/>
      <c r="B13" s="960"/>
      <c r="C13" s="965"/>
      <c r="D13" s="966"/>
      <c r="E13" s="1385"/>
      <c r="F13" s="1385"/>
      <c r="G13" s="1385"/>
      <c r="H13" s="1385"/>
      <c r="I13" s="1385"/>
      <c r="J13" s="1385"/>
      <c r="K13" s="967"/>
      <c r="L13" s="867" t="s">
        <v>92</v>
      </c>
      <c r="M13" s="866" t="s">
        <v>70</v>
      </c>
      <c r="N13" s="1306" t="s">
        <v>93</v>
      </c>
      <c r="O13" s="1306" t="s">
        <v>94</v>
      </c>
      <c r="P13" s="1386" t="s">
        <v>95</v>
      </c>
    </row>
    <row r="14" spans="1:17" ht="26.4" x14ac:dyDescent="0.25">
      <c r="A14" s="3700"/>
      <c r="B14" s="960"/>
      <c r="C14" s="965"/>
      <c r="D14" s="966"/>
      <c r="E14" s="1385"/>
      <c r="F14" s="1385"/>
      <c r="G14" s="1385"/>
      <c r="H14" s="1385"/>
      <c r="I14" s="1385"/>
      <c r="J14" s="1385"/>
      <c r="K14" s="967"/>
      <c r="L14" s="1025" t="s">
        <v>96</v>
      </c>
      <c r="M14" s="866" t="s">
        <v>80</v>
      </c>
      <c r="N14" s="1013">
        <v>16.7</v>
      </c>
      <c r="O14" s="1013">
        <v>17</v>
      </c>
      <c r="P14" s="1014">
        <v>17.3</v>
      </c>
    </row>
    <row r="15" spans="1:17" ht="26.4" x14ac:dyDescent="0.25">
      <c r="A15" s="3700"/>
      <c r="B15" s="960"/>
      <c r="C15" s="965"/>
      <c r="D15" s="966"/>
      <c r="E15" s="1385"/>
      <c r="F15" s="1385"/>
      <c r="G15" s="1385"/>
      <c r="H15" s="1385"/>
      <c r="I15" s="1385"/>
      <c r="J15" s="1385"/>
      <c r="K15" s="967"/>
      <c r="L15" s="584" t="s">
        <v>97</v>
      </c>
      <c r="M15" s="866" t="s">
        <v>68</v>
      </c>
      <c r="N15" s="1013">
        <v>16</v>
      </c>
      <c r="O15" s="1013">
        <v>16</v>
      </c>
      <c r="P15" s="1014">
        <v>17</v>
      </c>
    </row>
    <row r="16" spans="1:17" ht="29.4" customHeight="1" x14ac:dyDescent="0.25">
      <c r="A16" s="3700"/>
      <c r="B16" s="960"/>
      <c r="C16" s="965"/>
      <c r="D16" s="966"/>
      <c r="E16" s="1385"/>
      <c r="F16" s="1385"/>
      <c r="G16" s="1385"/>
      <c r="H16" s="1385"/>
      <c r="I16" s="1385"/>
      <c r="J16" s="1385"/>
      <c r="K16" s="967"/>
      <c r="L16" s="1018" t="s">
        <v>98</v>
      </c>
      <c r="M16" s="866" t="s">
        <v>500</v>
      </c>
      <c r="N16" s="1013">
        <v>40000</v>
      </c>
      <c r="O16" s="1013">
        <v>42000</v>
      </c>
      <c r="P16" s="1014">
        <v>45000</v>
      </c>
    </row>
    <row r="17" spans="1:21" ht="43.2" customHeight="1" thickBot="1" x14ac:dyDescent="0.3">
      <c r="A17" s="3701"/>
      <c r="B17" s="1387"/>
      <c r="C17" s="968"/>
      <c r="D17" s="969"/>
      <c r="E17" s="970"/>
      <c r="F17" s="970"/>
      <c r="G17" s="970"/>
      <c r="H17" s="970"/>
      <c r="I17" s="970"/>
      <c r="J17" s="970"/>
      <c r="K17" s="971"/>
      <c r="L17" s="1388" t="s">
        <v>99</v>
      </c>
      <c r="M17" s="611" t="s">
        <v>70</v>
      </c>
      <c r="N17" s="1021">
        <v>50</v>
      </c>
      <c r="O17" s="1021">
        <v>65</v>
      </c>
      <c r="P17" s="1022">
        <v>80</v>
      </c>
    </row>
    <row r="18" spans="1:21" ht="66.599999999999994" customHeight="1" x14ac:dyDescent="0.25">
      <c r="A18" s="3182" t="s">
        <v>6</v>
      </c>
      <c r="B18" s="3185" t="s">
        <v>6</v>
      </c>
      <c r="C18" s="3671" t="s">
        <v>6</v>
      </c>
      <c r="D18" s="619"/>
      <c r="E18" s="3702" t="s">
        <v>100</v>
      </c>
      <c r="F18" s="3704" t="s">
        <v>598</v>
      </c>
      <c r="G18" s="3308" t="s">
        <v>82</v>
      </c>
      <c r="H18" s="1842" t="s">
        <v>48</v>
      </c>
      <c r="I18" s="1843">
        <v>14583.8</v>
      </c>
      <c r="J18" s="677">
        <v>15309.4</v>
      </c>
      <c r="K18" s="886">
        <v>16074.9</v>
      </c>
      <c r="L18" s="51" t="s">
        <v>101</v>
      </c>
      <c r="M18" s="52" t="s">
        <v>68</v>
      </c>
      <c r="N18" s="1307">
        <v>29</v>
      </c>
      <c r="O18" s="1307">
        <v>29</v>
      </c>
      <c r="P18" s="924">
        <v>29</v>
      </c>
    </row>
    <row r="19" spans="1:21" ht="61.95" customHeight="1" x14ac:dyDescent="0.25">
      <c r="A19" s="3183"/>
      <c r="B19" s="3186"/>
      <c r="C19" s="3659"/>
      <c r="D19" s="623"/>
      <c r="E19" s="3703"/>
      <c r="F19" s="3705"/>
      <c r="G19" s="3309"/>
      <c r="H19" s="2850" t="s">
        <v>79</v>
      </c>
      <c r="I19" s="2852">
        <v>2191.6</v>
      </c>
      <c r="J19" s="676">
        <v>2258.6</v>
      </c>
      <c r="K19" s="916">
        <v>2371.6</v>
      </c>
      <c r="L19" s="53" t="s">
        <v>102</v>
      </c>
      <c r="M19" s="54" t="s">
        <v>80</v>
      </c>
      <c r="N19" s="1308">
        <v>3430</v>
      </c>
      <c r="O19" s="1308">
        <v>3470</v>
      </c>
      <c r="P19" s="927">
        <v>3500</v>
      </c>
    </row>
    <row r="20" spans="1:21" ht="37.950000000000003" customHeight="1" x14ac:dyDescent="0.25">
      <c r="A20" s="3183"/>
      <c r="B20" s="3186"/>
      <c r="C20" s="3659"/>
      <c r="D20" s="623"/>
      <c r="E20" s="3703"/>
      <c r="F20" s="3705"/>
      <c r="G20" s="3309"/>
      <c r="H20" s="2850" t="s">
        <v>103</v>
      </c>
      <c r="I20" s="2851">
        <v>10580.9</v>
      </c>
      <c r="J20" s="676">
        <v>11187.1</v>
      </c>
      <c r="K20" s="916">
        <v>11746.5</v>
      </c>
      <c r="L20" s="55" t="s">
        <v>104</v>
      </c>
      <c r="M20" s="54" t="s">
        <v>80</v>
      </c>
      <c r="N20" s="1308">
        <v>915</v>
      </c>
      <c r="O20" s="1308">
        <v>930</v>
      </c>
      <c r="P20" s="927">
        <v>945</v>
      </c>
    </row>
    <row r="21" spans="1:21" ht="51.6" customHeight="1" x14ac:dyDescent="0.25">
      <c r="A21" s="3183"/>
      <c r="B21" s="3186"/>
      <c r="C21" s="3659"/>
      <c r="D21" s="623"/>
      <c r="E21" s="3703"/>
      <c r="F21" s="3705"/>
      <c r="G21" s="3309"/>
      <c r="H21" s="624" t="s">
        <v>57</v>
      </c>
      <c r="I21" s="105">
        <v>340.6</v>
      </c>
      <c r="J21" s="676"/>
      <c r="K21" s="916"/>
      <c r="L21" s="48" t="s">
        <v>105</v>
      </c>
      <c r="M21" s="54" t="s">
        <v>80</v>
      </c>
      <c r="N21" s="1052">
        <v>650</v>
      </c>
      <c r="O21" s="925">
        <v>660</v>
      </c>
      <c r="P21" s="927">
        <v>670</v>
      </c>
    </row>
    <row r="22" spans="1:21" ht="35.4" customHeight="1" x14ac:dyDescent="0.25">
      <c r="A22" s="3183"/>
      <c r="B22" s="3186"/>
      <c r="C22" s="3659"/>
      <c r="D22" s="623"/>
      <c r="E22" s="3703"/>
      <c r="F22" s="3705"/>
      <c r="G22" s="3309"/>
      <c r="H22" s="2298" t="s">
        <v>56</v>
      </c>
      <c r="I22" s="2849">
        <v>245</v>
      </c>
      <c r="J22" s="99"/>
      <c r="K22" s="913"/>
      <c r="L22" s="48"/>
      <c r="M22" s="54"/>
      <c r="N22" s="936"/>
      <c r="O22" s="936"/>
      <c r="P22" s="937"/>
    </row>
    <row r="23" spans="1:21" ht="33.6" customHeight="1" x14ac:dyDescent="0.25">
      <c r="A23" s="3183"/>
      <c r="B23" s="3186"/>
      <c r="C23" s="3659"/>
      <c r="D23" s="623"/>
      <c r="E23" s="3703"/>
      <c r="F23" s="3705"/>
      <c r="G23" s="3309"/>
      <c r="H23" s="893" t="s">
        <v>67</v>
      </c>
      <c r="I23" s="892"/>
      <c r="J23" s="99"/>
      <c r="K23" s="913"/>
      <c r="L23" s="48"/>
      <c r="M23" s="54"/>
      <c r="N23" s="936"/>
      <c r="O23" s="936"/>
      <c r="P23" s="937"/>
    </row>
    <row r="24" spans="1:21" ht="29.4" customHeight="1" thickBot="1" x14ac:dyDescent="0.3">
      <c r="A24" s="3184"/>
      <c r="B24" s="3187"/>
      <c r="C24" s="3660"/>
      <c r="D24" s="642"/>
      <c r="E24" s="3200"/>
      <c r="F24" s="3706"/>
      <c r="G24" s="3310"/>
      <c r="H24" s="928" t="s">
        <v>7</v>
      </c>
      <c r="I24" s="918">
        <f>SUM(I18:I23)</f>
        <v>27941.899999999994</v>
      </c>
      <c r="J24" s="918">
        <f t="shared" ref="J24:K24" si="0">SUM(J18:J23)</f>
        <v>28755.1</v>
      </c>
      <c r="K24" s="918">
        <f t="shared" si="0"/>
        <v>30193</v>
      </c>
      <c r="L24" s="929"/>
      <c r="M24" s="889"/>
      <c r="N24" s="1309"/>
      <c r="O24" s="1309"/>
      <c r="P24" s="1310"/>
    </row>
    <row r="25" spans="1:21" ht="26.4" customHeight="1" x14ac:dyDescent="0.25">
      <c r="A25" s="3182" t="s">
        <v>6</v>
      </c>
      <c r="B25" s="3185" t="s">
        <v>6</v>
      </c>
      <c r="C25" s="3671" t="s">
        <v>8</v>
      </c>
      <c r="D25" s="619"/>
      <c r="E25" s="3702" t="s">
        <v>106</v>
      </c>
      <c r="F25" s="3690" t="s">
        <v>599</v>
      </c>
      <c r="G25" s="3308" t="s">
        <v>82</v>
      </c>
      <c r="H25" s="1842" t="s">
        <v>103</v>
      </c>
      <c r="I25" s="1843">
        <v>105.8</v>
      </c>
      <c r="J25" s="677">
        <v>103</v>
      </c>
      <c r="K25" s="886">
        <v>108</v>
      </c>
      <c r="L25" s="3280" t="s">
        <v>597</v>
      </c>
      <c r="M25" s="52" t="s">
        <v>68</v>
      </c>
      <c r="N25" s="86" t="s">
        <v>69</v>
      </c>
      <c r="O25" s="86" t="s">
        <v>69</v>
      </c>
      <c r="P25" s="87">
        <v>2</v>
      </c>
    </row>
    <row r="26" spans="1:21" ht="21" customHeight="1" x14ac:dyDescent="0.25">
      <c r="A26" s="3183"/>
      <c r="B26" s="3186"/>
      <c r="C26" s="3659"/>
      <c r="D26" s="623"/>
      <c r="E26" s="3703"/>
      <c r="F26" s="3568"/>
      <c r="G26" s="3309"/>
      <c r="H26" s="894" t="s">
        <v>56</v>
      </c>
      <c r="I26" s="891"/>
      <c r="J26" s="930"/>
      <c r="K26" s="931"/>
      <c r="L26" s="3707"/>
      <c r="M26" s="114"/>
      <c r="N26" s="115"/>
      <c r="O26" s="115"/>
      <c r="P26" s="116"/>
    </row>
    <row r="27" spans="1:21" ht="23.4" customHeight="1" thickBot="1" x14ac:dyDescent="0.3">
      <c r="A27" s="3184"/>
      <c r="B27" s="3187"/>
      <c r="C27" s="3660"/>
      <c r="D27" s="642"/>
      <c r="E27" s="3200"/>
      <c r="F27" s="3307"/>
      <c r="G27" s="3310"/>
      <c r="H27" s="928" t="s">
        <v>7</v>
      </c>
      <c r="I27" s="918">
        <f>I25+I26</f>
        <v>105.8</v>
      </c>
      <c r="J27" s="918">
        <f t="shared" ref="J27:K27" si="1">J25+J26</f>
        <v>103</v>
      </c>
      <c r="K27" s="918">
        <f t="shared" si="1"/>
        <v>108</v>
      </c>
      <c r="L27" s="3708"/>
      <c r="M27" s="889"/>
      <c r="N27" s="1309"/>
      <c r="O27" s="1309"/>
      <c r="P27" s="1310"/>
    </row>
    <row r="28" spans="1:21" ht="31.95" customHeight="1" x14ac:dyDescent="0.25">
      <c r="A28" s="3182" t="s">
        <v>6</v>
      </c>
      <c r="B28" s="3709" t="s">
        <v>6</v>
      </c>
      <c r="C28" s="3671" t="s">
        <v>49</v>
      </c>
      <c r="D28" s="619"/>
      <c r="E28" s="3702" t="s">
        <v>107</v>
      </c>
      <c r="F28" s="3690" t="s">
        <v>609</v>
      </c>
      <c r="G28" s="3308" t="s">
        <v>82</v>
      </c>
      <c r="H28" s="1842" t="s">
        <v>48</v>
      </c>
      <c r="I28" s="1843">
        <v>6950.3</v>
      </c>
      <c r="J28" s="677">
        <v>7272.8</v>
      </c>
      <c r="K28" s="886">
        <v>7636.5</v>
      </c>
      <c r="L28" s="51" t="s">
        <v>108</v>
      </c>
      <c r="M28" s="52" t="s">
        <v>68</v>
      </c>
      <c r="N28" s="932">
        <v>21</v>
      </c>
      <c r="O28" s="86">
        <v>19</v>
      </c>
      <c r="P28" s="933">
        <v>19</v>
      </c>
    </row>
    <row r="29" spans="1:21" ht="37.950000000000003" customHeight="1" x14ac:dyDescent="0.25">
      <c r="A29" s="3183"/>
      <c r="B29" s="3186"/>
      <c r="C29" s="3659"/>
      <c r="D29" s="623"/>
      <c r="E29" s="3703"/>
      <c r="F29" s="3306"/>
      <c r="G29" s="3309"/>
      <c r="H29" s="624" t="s">
        <v>57</v>
      </c>
      <c r="I29" s="98">
        <v>255.1</v>
      </c>
      <c r="J29" s="676"/>
      <c r="K29" s="916"/>
      <c r="L29" s="55" t="s">
        <v>593</v>
      </c>
      <c r="M29" s="54" t="s">
        <v>80</v>
      </c>
      <c r="N29" s="1052">
        <v>9700</v>
      </c>
      <c r="O29" s="1052">
        <v>9750</v>
      </c>
      <c r="P29" s="1053">
        <v>9800</v>
      </c>
    </row>
    <row r="30" spans="1:21" ht="26.4" x14ac:dyDescent="0.25">
      <c r="A30" s="3183"/>
      <c r="B30" s="3186"/>
      <c r="C30" s="3659"/>
      <c r="D30" s="623"/>
      <c r="E30" s="3703"/>
      <c r="F30" s="3306"/>
      <c r="G30" s="3309"/>
      <c r="H30" s="2850" t="s">
        <v>79</v>
      </c>
      <c r="I30" s="2852">
        <v>426.8</v>
      </c>
      <c r="J30" s="676">
        <v>383.7</v>
      </c>
      <c r="K30" s="916">
        <v>402.9</v>
      </c>
      <c r="L30" s="48" t="s">
        <v>109</v>
      </c>
      <c r="M30" s="54" t="s">
        <v>80</v>
      </c>
      <c r="N30" s="1052">
        <v>830</v>
      </c>
      <c r="O30" s="1052">
        <v>820</v>
      </c>
      <c r="P30" s="1053">
        <v>810</v>
      </c>
    </row>
    <row r="31" spans="1:21" ht="21.6" customHeight="1" x14ac:dyDescent="0.25">
      <c r="A31" s="3183"/>
      <c r="B31" s="3186"/>
      <c r="C31" s="3659"/>
      <c r="D31" s="623"/>
      <c r="E31" s="3703"/>
      <c r="F31" s="3306"/>
      <c r="G31" s="3309"/>
      <c r="H31" s="2850" t="s">
        <v>103</v>
      </c>
      <c r="I31" s="2851">
        <v>25942.9</v>
      </c>
      <c r="J31" s="676">
        <v>27165.8</v>
      </c>
      <c r="K31" s="916">
        <v>28524.1</v>
      </c>
      <c r="L31" s="57" t="s">
        <v>118</v>
      </c>
      <c r="M31" s="37" t="s">
        <v>70</v>
      </c>
      <c r="N31" s="1002">
        <v>46</v>
      </c>
      <c r="O31" s="1002">
        <v>48</v>
      </c>
      <c r="P31" s="1054">
        <v>50</v>
      </c>
    </row>
    <row r="32" spans="1:21" ht="37.200000000000003" customHeight="1" x14ac:dyDescent="0.25">
      <c r="A32" s="3183"/>
      <c r="B32" s="3186"/>
      <c r="C32" s="3659"/>
      <c r="D32" s="623"/>
      <c r="E32" s="3703"/>
      <c r="F32" s="3306"/>
      <c r="G32" s="3309"/>
      <c r="H32" s="624" t="s">
        <v>56</v>
      </c>
      <c r="I32" s="98">
        <v>116.9</v>
      </c>
      <c r="J32" s="676"/>
      <c r="K32" s="916"/>
      <c r="L32" s="56" t="s">
        <v>111</v>
      </c>
      <c r="M32" s="36" t="s">
        <v>68</v>
      </c>
      <c r="N32" s="925">
        <v>1</v>
      </c>
      <c r="O32" s="926" t="s">
        <v>66</v>
      </c>
      <c r="P32" s="934" t="s">
        <v>66</v>
      </c>
      <c r="R32" s="17"/>
      <c r="U32" s="160"/>
    </row>
    <row r="33" spans="1:16" ht="36.6" customHeight="1" x14ac:dyDescent="0.25">
      <c r="A33" s="3183"/>
      <c r="B33" s="3186"/>
      <c r="C33" s="3659"/>
      <c r="D33" s="623"/>
      <c r="E33" s="3703"/>
      <c r="F33" s="3306"/>
      <c r="G33" s="3309"/>
      <c r="H33" s="624" t="s">
        <v>67</v>
      </c>
      <c r="I33" s="98"/>
      <c r="J33" s="676"/>
      <c r="K33" s="916"/>
      <c r="L33" s="57" t="s">
        <v>112</v>
      </c>
      <c r="M33" s="37" t="s">
        <v>68</v>
      </c>
      <c r="N33" s="935">
        <v>1</v>
      </c>
      <c r="O33" s="936" t="s">
        <v>66</v>
      </c>
      <c r="P33" s="937" t="s">
        <v>66</v>
      </c>
    </row>
    <row r="34" spans="1:16" ht="51" customHeight="1" x14ac:dyDescent="0.25">
      <c r="A34" s="3183"/>
      <c r="B34" s="3186"/>
      <c r="C34" s="3659"/>
      <c r="D34" s="623"/>
      <c r="E34" s="3703"/>
      <c r="F34" s="3306"/>
      <c r="G34" s="3309"/>
      <c r="H34" s="624" t="s">
        <v>113</v>
      </c>
      <c r="I34" s="98">
        <v>2543.9</v>
      </c>
      <c r="J34" s="676">
        <v>2671.1</v>
      </c>
      <c r="K34" s="916">
        <v>2804.6</v>
      </c>
      <c r="L34" s="58" t="s">
        <v>114</v>
      </c>
      <c r="M34" s="37" t="s">
        <v>68</v>
      </c>
      <c r="N34" s="936" t="s">
        <v>66</v>
      </c>
      <c r="O34" s="936" t="s">
        <v>66</v>
      </c>
      <c r="P34" s="937" t="s">
        <v>66</v>
      </c>
    </row>
    <row r="35" spans="1:16" ht="51.6" customHeight="1" x14ac:dyDescent="0.25">
      <c r="A35" s="3183"/>
      <c r="B35" s="3186"/>
      <c r="C35" s="3659"/>
      <c r="D35" s="623"/>
      <c r="E35" s="3703"/>
      <c r="F35" s="3306"/>
      <c r="G35" s="3309"/>
      <c r="H35" s="624"/>
      <c r="I35" s="98"/>
      <c r="J35" s="676"/>
      <c r="K35" s="916"/>
      <c r="L35" s="49" t="s">
        <v>115</v>
      </c>
      <c r="M35" s="37" t="s">
        <v>70</v>
      </c>
      <c r="N35" s="925">
        <v>65</v>
      </c>
      <c r="O35" s="925">
        <v>80</v>
      </c>
      <c r="P35" s="934">
        <v>90</v>
      </c>
    </row>
    <row r="36" spans="1:16" ht="46.2" customHeight="1" x14ac:dyDescent="0.25">
      <c r="A36" s="3183"/>
      <c r="B36" s="3186"/>
      <c r="C36" s="3659"/>
      <c r="D36" s="623"/>
      <c r="E36" s="3703"/>
      <c r="F36" s="3306"/>
      <c r="G36" s="3309"/>
      <c r="H36" s="893"/>
      <c r="I36" s="892"/>
      <c r="J36" s="99"/>
      <c r="K36" s="913"/>
      <c r="L36" s="56" t="s">
        <v>117</v>
      </c>
      <c r="M36" s="36" t="s">
        <v>70</v>
      </c>
      <c r="N36" s="926">
        <v>9</v>
      </c>
      <c r="O36" s="925">
        <v>10</v>
      </c>
      <c r="P36" s="934">
        <v>11</v>
      </c>
    </row>
    <row r="37" spans="1:16" ht="23.4" customHeight="1" thickBot="1" x14ac:dyDescent="0.3">
      <c r="A37" s="3184"/>
      <c r="B37" s="3187"/>
      <c r="C37" s="3660"/>
      <c r="D37" s="642"/>
      <c r="E37" s="3200"/>
      <c r="F37" s="3307"/>
      <c r="G37" s="3310"/>
      <c r="H37" s="928" t="s">
        <v>7</v>
      </c>
      <c r="I37" s="918">
        <f>I28+I29+I30+I31+I32+I33+I34</f>
        <v>36235.900000000009</v>
      </c>
      <c r="J37" s="918">
        <f t="shared" ref="J37:K37" si="2">J28+J29+J30+J31+J32+J33+J34</f>
        <v>37493.4</v>
      </c>
      <c r="K37" s="918">
        <f t="shared" si="2"/>
        <v>39368.1</v>
      </c>
      <c r="L37" s="70"/>
      <c r="M37" s="740"/>
      <c r="N37" s="1309"/>
      <c r="O37" s="1309"/>
      <c r="P37" s="1310"/>
    </row>
    <row r="38" spans="1:16" ht="28.95" customHeight="1" x14ac:dyDescent="0.25">
      <c r="A38" s="3182" t="s">
        <v>6</v>
      </c>
      <c r="B38" s="3185" t="s">
        <v>6</v>
      </c>
      <c r="C38" s="3691" t="s">
        <v>50</v>
      </c>
      <c r="D38" s="619"/>
      <c r="E38" s="3302" t="s">
        <v>301</v>
      </c>
      <c r="F38" s="3694" t="s">
        <v>600</v>
      </c>
      <c r="G38" s="3308" t="s">
        <v>82</v>
      </c>
      <c r="H38" s="1842" t="s">
        <v>103</v>
      </c>
      <c r="I38" s="2299">
        <v>2274.6</v>
      </c>
      <c r="J38" s="677">
        <v>2402.6999999999998</v>
      </c>
      <c r="K38" s="886">
        <v>2522.9</v>
      </c>
      <c r="L38" s="59"/>
      <c r="M38" s="46"/>
      <c r="N38" s="1311"/>
      <c r="O38" s="1311"/>
      <c r="P38" s="1312"/>
    </row>
    <row r="39" spans="1:16" ht="22.2" customHeight="1" x14ac:dyDescent="0.25">
      <c r="A39" s="3183"/>
      <c r="B39" s="3186"/>
      <c r="C39" s="3692"/>
      <c r="D39" s="623"/>
      <c r="E39" s="3303"/>
      <c r="F39" s="3306"/>
      <c r="G39" s="3309"/>
      <c r="H39" s="893" t="s">
        <v>48</v>
      </c>
      <c r="I39" s="104"/>
      <c r="J39" s="99"/>
      <c r="K39" s="913"/>
      <c r="L39" s="57"/>
      <c r="M39" s="37"/>
      <c r="N39" s="1345"/>
      <c r="O39" s="1345"/>
      <c r="P39" s="1318"/>
    </row>
    <row r="40" spans="1:16" ht="25.2" customHeight="1" x14ac:dyDescent="0.25">
      <c r="A40" s="3183"/>
      <c r="B40" s="3186"/>
      <c r="C40" s="3692"/>
      <c r="D40" s="623"/>
      <c r="E40" s="3303"/>
      <c r="F40" s="3306"/>
      <c r="G40" s="3309"/>
      <c r="H40" s="624" t="s">
        <v>56</v>
      </c>
      <c r="I40" s="105"/>
      <c r="J40" s="676"/>
      <c r="K40" s="916"/>
      <c r="L40" s="60"/>
      <c r="M40" s="36"/>
      <c r="N40" s="1313"/>
      <c r="O40" s="1313"/>
      <c r="P40" s="1314"/>
    </row>
    <row r="41" spans="1:16" ht="28.2" customHeight="1" thickBot="1" x14ac:dyDescent="0.3">
      <c r="A41" s="3184"/>
      <c r="B41" s="3187"/>
      <c r="C41" s="3693"/>
      <c r="D41" s="642"/>
      <c r="E41" s="3200"/>
      <c r="F41" s="3307"/>
      <c r="G41" s="3310"/>
      <c r="H41" s="628" t="s">
        <v>7</v>
      </c>
      <c r="I41" s="696">
        <f>I38+I40+I39</f>
        <v>2274.6</v>
      </c>
      <c r="J41" s="101">
        <f t="shared" ref="J41:K41" si="3">J38+J40+J39</f>
        <v>2402.6999999999998</v>
      </c>
      <c r="K41" s="101">
        <f t="shared" si="3"/>
        <v>2522.9</v>
      </c>
      <c r="L41" s="919"/>
      <c r="M41" s="1340"/>
      <c r="N41" s="1320"/>
      <c r="O41" s="1320"/>
      <c r="P41" s="1341"/>
    </row>
    <row r="42" spans="1:16" ht="39.6" x14ac:dyDescent="0.25">
      <c r="A42" s="3710" t="s">
        <v>6</v>
      </c>
      <c r="B42" s="3185" t="s">
        <v>6</v>
      </c>
      <c r="C42" s="3671" t="s">
        <v>53</v>
      </c>
      <c r="D42" s="619"/>
      <c r="E42" s="3302" t="s">
        <v>302</v>
      </c>
      <c r="F42" s="3305" t="s">
        <v>601</v>
      </c>
      <c r="G42" s="3308" t="s">
        <v>82</v>
      </c>
      <c r="H42" s="1842" t="s">
        <v>48</v>
      </c>
      <c r="I42" s="2299">
        <v>2687.1</v>
      </c>
      <c r="J42" s="677">
        <v>2795.8</v>
      </c>
      <c r="K42" s="886">
        <v>2935.6</v>
      </c>
      <c r="L42" s="59" t="s">
        <v>119</v>
      </c>
      <c r="M42" s="46" t="s">
        <v>70</v>
      </c>
      <c r="N42" s="1311">
        <v>22</v>
      </c>
      <c r="O42" s="1311">
        <v>23</v>
      </c>
      <c r="P42" s="1312">
        <v>24</v>
      </c>
    </row>
    <row r="43" spans="1:16" ht="26.4" x14ac:dyDescent="0.25">
      <c r="A43" s="3183"/>
      <c r="B43" s="3186"/>
      <c r="C43" s="3659"/>
      <c r="D43" s="623"/>
      <c r="E43" s="3303"/>
      <c r="F43" s="3306"/>
      <c r="G43" s="3309"/>
      <c r="H43" s="2850" t="s">
        <v>56</v>
      </c>
      <c r="I43" s="2851">
        <v>542.5</v>
      </c>
      <c r="J43" s="676"/>
      <c r="K43" s="916"/>
      <c r="L43" s="60" t="s">
        <v>120</v>
      </c>
      <c r="M43" s="36" t="s">
        <v>70</v>
      </c>
      <c r="N43" s="1313">
        <v>15</v>
      </c>
      <c r="O43" s="1313">
        <v>16</v>
      </c>
      <c r="P43" s="1314">
        <v>17</v>
      </c>
    </row>
    <row r="44" spans="1:16" ht="26.4" x14ac:dyDescent="0.25">
      <c r="A44" s="3183"/>
      <c r="B44" s="3186"/>
      <c r="C44" s="3659"/>
      <c r="D44" s="623"/>
      <c r="E44" s="3303"/>
      <c r="F44" s="3306"/>
      <c r="G44" s="3309"/>
      <c r="H44" s="624" t="s">
        <v>67</v>
      </c>
      <c r="I44" s="675"/>
      <c r="J44" s="676"/>
      <c r="K44" s="916"/>
      <c r="L44" s="56" t="s">
        <v>121</v>
      </c>
      <c r="M44" s="1315" t="s">
        <v>501</v>
      </c>
      <c r="N44" s="1316">
        <v>1</v>
      </c>
      <c r="O44" s="1316">
        <v>1</v>
      </c>
      <c r="P44" s="1314">
        <v>1</v>
      </c>
    </row>
    <row r="45" spans="1:16" ht="26.4" x14ac:dyDescent="0.25">
      <c r="A45" s="3183"/>
      <c r="B45" s="3186"/>
      <c r="C45" s="3659"/>
      <c r="D45" s="623"/>
      <c r="E45" s="61"/>
      <c r="F45" s="3306"/>
      <c r="G45" s="3309"/>
      <c r="H45" s="2853" t="s">
        <v>103</v>
      </c>
      <c r="I45" s="2854">
        <v>241.9</v>
      </c>
      <c r="J45" s="99">
        <v>255.2</v>
      </c>
      <c r="K45" s="913">
        <v>267.89999999999998</v>
      </c>
      <c r="L45" s="938" t="s">
        <v>122</v>
      </c>
      <c r="M45" s="1315" t="s">
        <v>68</v>
      </c>
      <c r="N45" s="1317">
        <v>5</v>
      </c>
      <c r="O45" s="1317">
        <v>5</v>
      </c>
      <c r="P45" s="1318">
        <v>5</v>
      </c>
    </row>
    <row r="46" spans="1:16" ht="39.6" x14ac:dyDescent="0.25">
      <c r="A46" s="3183"/>
      <c r="B46" s="3186"/>
      <c r="C46" s="3659"/>
      <c r="D46" s="623"/>
      <c r="E46" s="61"/>
      <c r="F46" s="3306"/>
      <c r="G46" s="3309"/>
      <c r="H46" s="2855" t="s">
        <v>79</v>
      </c>
      <c r="I46" s="2856">
        <v>248.5</v>
      </c>
      <c r="J46" s="676">
        <v>225.7</v>
      </c>
      <c r="K46" s="916">
        <v>237</v>
      </c>
      <c r="L46" s="62" t="s">
        <v>123</v>
      </c>
      <c r="M46" s="1315" t="s">
        <v>80</v>
      </c>
      <c r="N46" s="1316">
        <v>110</v>
      </c>
      <c r="O46" s="1316">
        <v>115</v>
      </c>
      <c r="P46" s="1314">
        <v>120</v>
      </c>
    </row>
    <row r="47" spans="1:16" ht="26.4" x14ac:dyDescent="0.25">
      <c r="A47" s="3183"/>
      <c r="B47" s="3186"/>
      <c r="C47" s="3659"/>
      <c r="D47" s="623"/>
      <c r="E47" s="61"/>
      <c r="F47" s="3306"/>
      <c r="G47" s="3309"/>
      <c r="H47" s="674" t="s">
        <v>56</v>
      </c>
      <c r="I47" s="675"/>
      <c r="J47" s="676"/>
      <c r="K47" s="916"/>
      <c r="L47" s="62" t="s">
        <v>124</v>
      </c>
      <c r="M47" s="1315" t="s">
        <v>80</v>
      </c>
      <c r="N47" s="1316">
        <v>3550</v>
      </c>
      <c r="O47" s="1316">
        <v>3700</v>
      </c>
      <c r="P47" s="1314">
        <v>3700</v>
      </c>
    </row>
    <row r="48" spans="1:16" ht="26.4" x14ac:dyDescent="0.25">
      <c r="A48" s="3183"/>
      <c r="B48" s="3186"/>
      <c r="C48" s="3659"/>
      <c r="D48" s="623"/>
      <c r="E48" s="61"/>
      <c r="F48" s="3306"/>
      <c r="G48" s="3309"/>
      <c r="H48" s="674" t="s">
        <v>57</v>
      </c>
      <c r="I48" s="675">
        <v>49.4</v>
      </c>
      <c r="J48" s="675"/>
      <c r="K48" s="675"/>
      <c r="L48" s="62" t="s">
        <v>125</v>
      </c>
      <c r="M48" s="1315" t="s">
        <v>68</v>
      </c>
      <c r="N48" s="1316">
        <v>123</v>
      </c>
      <c r="O48" s="1316">
        <v>125</v>
      </c>
      <c r="P48" s="1314">
        <v>130</v>
      </c>
    </row>
    <row r="49" spans="1:23" ht="13.8" thickBot="1" x14ac:dyDescent="0.3">
      <c r="A49" s="3184"/>
      <c r="B49" s="3187"/>
      <c r="C49" s="3660"/>
      <c r="D49" s="642"/>
      <c r="E49" s="890"/>
      <c r="F49" s="3307"/>
      <c r="G49" s="3310"/>
      <c r="H49" s="628" t="s">
        <v>7</v>
      </c>
      <c r="I49" s="101">
        <f>I42+I43+I44+I45+I46+I47+I48</f>
        <v>3769.4</v>
      </c>
      <c r="J49" s="101">
        <f>J42+J43+J44+J45+J46+J47</f>
        <v>3276.7</v>
      </c>
      <c r="K49" s="101">
        <f>K42+K43+K44+K45+K46+K47</f>
        <v>3440.5</v>
      </c>
      <c r="L49" s="939"/>
      <c r="M49" s="1319"/>
      <c r="N49" s="1320"/>
      <c r="O49" s="1320"/>
      <c r="P49" s="1321"/>
    </row>
    <row r="50" spans="1:23" ht="13.8" thickBot="1" x14ac:dyDescent="0.3">
      <c r="A50" s="617" t="s">
        <v>6</v>
      </c>
      <c r="B50" s="629" t="s">
        <v>6</v>
      </c>
      <c r="C50" s="630"/>
      <c r="D50" s="631"/>
      <c r="E50" s="3203" t="s">
        <v>31</v>
      </c>
      <c r="F50" s="3203"/>
      <c r="G50" s="3204"/>
      <c r="H50" s="632" t="s">
        <v>7</v>
      </c>
      <c r="I50" s="102">
        <f>I24+I27+I37+I41+I49</f>
        <v>70327.600000000006</v>
      </c>
      <c r="J50" s="102">
        <f t="shared" ref="J50:K50" si="4">J24+J27+J37+J41+J49</f>
        <v>72030.899999999994</v>
      </c>
      <c r="K50" s="102">
        <f t="shared" si="4"/>
        <v>75632.5</v>
      </c>
      <c r="L50" s="633"/>
      <c r="M50" s="1322"/>
      <c r="N50" s="1323"/>
      <c r="O50" s="1323"/>
      <c r="P50" s="1324"/>
    </row>
    <row r="51" spans="1:23" ht="13.8" thickBot="1" x14ac:dyDescent="0.3">
      <c r="A51" s="617" t="s">
        <v>6</v>
      </c>
      <c r="B51" s="629" t="s">
        <v>8</v>
      </c>
      <c r="C51" s="77" t="s">
        <v>539</v>
      </c>
      <c r="D51" s="38"/>
      <c r="E51" s="637"/>
      <c r="F51" s="637"/>
      <c r="G51" s="637"/>
      <c r="H51" s="637"/>
      <c r="I51" s="637"/>
      <c r="J51" s="637"/>
      <c r="K51" s="637"/>
      <c r="L51" s="637"/>
      <c r="M51" s="1325"/>
      <c r="N51" s="1326"/>
      <c r="O51" s="1326"/>
      <c r="P51" s="1327"/>
    </row>
    <row r="52" spans="1:23" ht="40.200000000000003" thickBot="1" x14ac:dyDescent="0.3">
      <c r="A52" s="617"/>
      <c r="B52" s="629"/>
      <c r="C52" s="63"/>
      <c r="D52" s="64"/>
      <c r="E52" s="640"/>
      <c r="F52" s="640"/>
      <c r="G52" s="640"/>
      <c r="H52" s="640"/>
      <c r="I52" s="640"/>
      <c r="J52" s="640"/>
      <c r="K52" s="641"/>
      <c r="L52" s="65" t="s">
        <v>126</v>
      </c>
      <c r="M52" s="1328" t="s">
        <v>81</v>
      </c>
      <c r="N52" s="1329">
        <v>1</v>
      </c>
      <c r="O52" s="1329">
        <v>1</v>
      </c>
      <c r="P52" s="1330">
        <v>1</v>
      </c>
    </row>
    <row r="53" spans="1:23" ht="43.2" customHeight="1" thickBot="1" x14ac:dyDescent="0.3">
      <c r="A53" s="903"/>
      <c r="B53" s="904"/>
      <c r="C53" s="972"/>
      <c r="D53" s="905"/>
      <c r="E53" s="906"/>
      <c r="F53" s="906"/>
      <c r="G53" s="906"/>
      <c r="H53" s="906"/>
      <c r="I53" s="906"/>
      <c r="J53" s="906"/>
      <c r="K53" s="907"/>
      <c r="L53" s="66" t="s">
        <v>127</v>
      </c>
      <c r="M53" s="1328"/>
      <c r="N53" s="1331">
        <v>1</v>
      </c>
      <c r="O53" s="1331" t="s">
        <v>66</v>
      </c>
      <c r="P53" s="1332" t="s">
        <v>66</v>
      </c>
      <c r="V53" s="227"/>
    </row>
    <row r="54" spans="1:23" ht="39.6" x14ac:dyDescent="0.25">
      <c r="A54" s="3182" t="s">
        <v>6</v>
      </c>
      <c r="B54" s="3185" t="s">
        <v>8</v>
      </c>
      <c r="C54" s="3671" t="s">
        <v>6</v>
      </c>
      <c r="D54" s="619"/>
      <c r="E54" s="3702" t="s">
        <v>128</v>
      </c>
      <c r="F54" s="3384" t="s">
        <v>62</v>
      </c>
      <c r="G54" s="3308" t="s">
        <v>129</v>
      </c>
      <c r="H54" s="1842" t="s">
        <v>48</v>
      </c>
      <c r="I54" s="1843">
        <v>330.2</v>
      </c>
      <c r="J54" s="677">
        <v>198.2</v>
      </c>
      <c r="K54" s="886">
        <v>208</v>
      </c>
      <c r="L54" s="67" t="s">
        <v>130</v>
      </c>
      <c r="M54" s="46"/>
      <c r="N54" s="1333" t="s">
        <v>66</v>
      </c>
      <c r="O54" s="1333" t="s">
        <v>66</v>
      </c>
      <c r="P54" s="1334" t="s">
        <v>66</v>
      </c>
      <c r="Q54" s="228"/>
      <c r="R54" s="229"/>
      <c r="S54" s="230"/>
      <c r="U54" s="230"/>
      <c r="V54" s="230"/>
      <c r="W54" s="230"/>
    </row>
    <row r="55" spans="1:23" ht="26.4" x14ac:dyDescent="0.25">
      <c r="A55" s="3183"/>
      <c r="B55" s="3186"/>
      <c r="C55" s="3659"/>
      <c r="D55" s="623"/>
      <c r="E55" s="3703"/>
      <c r="F55" s="3306"/>
      <c r="G55" s="3309"/>
      <c r="H55" s="2850" t="s">
        <v>56</v>
      </c>
      <c r="I55" s="2852">
        <v>156.30000000000001</v>
      </c>
      <c r="J55" s="676"/>
      <c r="K55" s="916"/>
      <c r="L55" s="68" t="s">
        <v>131</v>
      </c>
      <c r="M55" s="36" t="s">
        <v>68</v>
      </c>
      <c r="N55" s="1316">
        <v>3800</v>
      </c>
      <c r="O55" s="1316">
        <v>3800</v>
      </c>
      <c r="P55" s="1335">
        <v>3900</v>
      </c>
    </row>
    <row r="56" spans="1:23" ht="39.6" x14ac:dyDescent="0.25">
      <c r="A56" s="3183"/>
      <c r="B56" s="3186"/>
      <c r="C56" s="3659"/>
      <c r="D56" s="623"/>
      <c r="E56" s="3703"/>
      <c r="F56" s="3306"/>
      <c r="G56" s="3309"/>
      <c r="H56" s="624" t="s">
        <v>55</v>
      </c>
      <c r="I56" s="98"/>
      <c r="J56" s="676"/>
      <c r="K56" s="916"/>
      <c r="L56" s="68" t="s">
        <v>132</v>
      </c>
      <c r="M56" s="44" t="s">
        <v>68</v>
      </c>
      <c r="N56" s="1316">
        <v>5500</v>
      </c>
      <c r="O56" s="1316">
        <v>5750</v>
      </c>
      <c r="P56" s="1335">
        <v>6000</v>
      </c>
    </row>
    <row r="57" spans="1:23" ht="26.4" x14ac:dyDescent="0.25">
      <c r="A57" s="3183"/>
      <c r="B57" s="3186"/>
      <c r="C57" s="3659"/>
      <c r="D57" s="623"/>
      <c r="E57" s="3703"/>
      <c r="F57" s="3306"/>
      <c r="G57" s="3309"/>
      <c r="H57" s="624" t="s">
        <v>79</v>
      </c>
      <c r="I57" s="98"/>
      <c r="J57" s="676"/>
      <c r="K57" s="916"/>
      <c r="L57" s="68" t="s">
        <v>133</v>
      </c>
      <c r="M57" s="1296" t="s">
        <v>68</v>
      </c>
      <c r="N57" s="1316">
        <v>0</v>
      </c>
      <c r="O57" s="1316">
        <v>1</v>
      </c>
      <c r="P57" s="1335">
        <v>1</v>
      </c>
    </row>
    <row r="58" spans="1:23" ht="27" customHeight="1" x14ac:dyDescent="0.25">
      <c r="A58" s="3183"/>
      <c r="B58" s="3186"/>
      <c r="C58" s="3659"/>
      <c r="D58" s="623"/>
      <c r="E58" s="3703"/>
      <c r="F58" s="3306"/>
      <c r="G58" s="3309"/>
      <c r="H58" s="624"/>
      <c r="I58" s="98"/>
      <c r="J58" s="676"/>
      <c r="K58" s="916"/>
      <c r="L58" s="55" t="s">
        <v>134</v>
      </c>
      <c r="M58" s="36" t="s">
        <v>68</v>
      </c>
      <c r="N58" s="1316">
        <v>2000</v>
      </c>
      <c r="O58" s="1316">
        <v>2100</v>
      </c>
      <c r="P58" s="1335">
        <v>2200</v>
      </c>
    </row>
    <row r="59" spans="1:23" ht="26.4" x14ac:dyDescent="0.25">
      <c r="A59" s="3183"/>
      <c r="B59" s="3186"/>
      <c r="C59" s="3659"/>
      <c r="D59" s="623"/>
      <c r="E59" s="3073"/>
      <c r="F59" s="3306"/>
      <c r="G59" s="3309"/>
      <c r="H59" s="624"/>
      <c r="I59" s="98"/>
      <c r="J59" s="676"/>
      <c r="K59" s="916"/>
      <c r="L59" s="55" t="s">
        <v>135</v>
      </c>
      <c r="M59" s="36" t="s">
        <v>80</v>
      </c>
      <c r="N59" s="1316">
        <v>500</v>
      </c>
      <c r="O59" s="1316">
        <v>525</v>
      </c>
      <c r="P59" s="1335">
        <v>550</v>
      </c>
    </row>
    <row r="60" spans="1:23" ht="26.4" x14ac:dyDescent="0.25">
      <c r="A60" s="3183"/>
      <c r="B60" s="3186"/>
      <c r="C60" s="3659"/>
      <c r="D60" s="623"/>
      <c r="E60" s="3073"/>
      <c r="F60" s="3306"/>
      <c r="G60" s="3309"/>
      <c r="H60" s="624"/>
      <c r="I60" s="98"/>
      <c r="J60" s="676"/>
      <c r="K60" s="916"/>
      <c r="L60" s="55" t="s">
        <v>136</v>
      </c>
      <c r="M60" s="36" t="s">
        <v>68</v>
      </c>
      <c r="N60" s="1316">
        <v>1</v>
      </c>
      <c r="O60" s="1316">
        <v>1</v>
      </c>
      <c r="P60" s="1335">
        <v>1</v>
      </c>
    </row>
    <row r="61" spans="1:23" ht="26.4" x14ac:dyDescent="0.25">
      <c r="A61" s="3183"/>
      <c r="B61" s="3186"/>
      <c r="C61" s="3659"/>
      <c r="D61" s="623"/>
      <c r="E61" s="3073"/>
      <c r="F61" s="3306"/>
      <c r="G61" s="3309"/>
      <c r="H61" s="624"/>
      <c r="I61" s="98"/>
      <c r="J61" s="676"/>
      <c r="K61" s="916"/>
      <c r="L61" s="55" t="s">
        <v>137</v>
      </c>
      <c r="M61" s="36" t="s">
        <v>70</v>
      </c>
      <c r="N61" s="1316">
        <v>80</v>
      </c>
      <c r="O61" s="1316">
        <v>80</v>
      </c>
      <c r="P61" s="1335">
        <v>80</v>
      </c>
    </row>
    <row r="62" spans="1:23" ht="30.6" customHeight="1" x14ac:dyDescent="0.25">
      <c r="A62" s="3183"/>
      <c r="B62" s="3186"/>
      <c r="C62" s="3659"/>
      <c r="D62" s="623"/>
      <c r="E62" s="3073"/>
      <c r="F62" s="3306"/>
      <c r="G62" s="3309"/>
      <c r="H62" s="624"/>
      <c r="I62" s="98"/>
      <c r="J62" s="676"/>
      <c r="K62" s="916"/>
      <c r="L62" s="55" t="s">
        <v>138</v>
      </c>
      <c r="M62" s="36" t="s">
        <v>68</v>
      </c>
      <c r="N62" s="1316">
        <v>45</v>
      </c>
      <c r="O62" s="1316">
        <v>48</v>
      </c>
      <c r="P62" s="1335">
        <v>48</v>
      </c>
    </row>
    <row r="63" spans="1:23" ht="24.6" customHeight="1" x14ac:dyDescent="0.25">
      <c r="A63" s="3183"/>
      <c r="B63" s="3186"/>
      <c r="C63" s="3659"/>
      <c r="D63" s="623"/>
      <c r="E63" s="3073"/>
      <c r="F63" s="3306"/>
      <c r="G63" s="3309"/>
      <c r="H63" s="624"/>
      <c r="I63" s="98"/>
      <c r="J63" s="676"/>
      <c r="K63" s="916"/>
      <c r="L63" s="60" t="s">
        <v>139</v>
      </c>
      <c r="M63" s="36" t="s">
        <v>68</v>
      </c>
      <c r="N63" s="1316">
        <v>45</v>
      </c>
      <c r="O63" s="1316">
        <v>48</v>
      </c>
      <c r="P63" s="1335">
        <v>48</v>
      </c>
    </row>
    <row r="64" spans="1:23" ht="26.4" x14ac:dyDescent="0.25">
      <c r="A64" s="3183"/>
      <c r="B64" s="3186"/>
      <c r="C64" s="3659"/>
      <c r="D64" s="623"/>
      <c r="E64" s="3073"/>
      <c r="F64" s="3306"/>
      <c r="G64" s="3309"/>
      <c r="H64" s="624"/>
      <c r="I64" s="98"/>
      <c r="J64" s="676"/>
      <c r="K64" s="916"/>
      <c r="L64" s="60" t="s">
        <v>140</v>
      </c>
      <c r="M64" s="36" t="s">
        <v>68</v>
      </c>
      <c r="N64" s="1316">
        <v>3</v>
      </c>
      <c r="O64" s="1316">
        <v>3</v>
      </c>
      <c r="P64" s="1335">
        <v>3</v>
      </c>
    </row>
    <row r="65" spans="1:16" ht="30" customHeight="1" x14ac:dyDescent="0.25">
      <c r="A65" s="3183"/>
      <c r="B65" s="3186"/>
      <c r="C65" s="3659"/>
      <c r="D65" s="623"/>
      <c r="E65" s="3073"/>
      <c r="F65" s="3306"/>
      <c r="G65" s="3309"/>
      <c r="H65" s="624"/>
      <c r="I65" s="98"/>
      <c r="J65" s="676"/>
      <c r="K65" s="916"/>
      <c r="L65" s="60" t="s">
        <v>303</v>
      </c>
      <c r="M65" s="36" t="s">
        <v>68</v>
      </c>
      <c r="N65" s="1316">
        <v>3</v>
      </c>
      <c r="O65" s="1316">
        <v>3</v>
      </c>
      <c r="P65" s="1335">
        <v>3</v>
      </c>
    </row>
    <row r="66" spans="1:16" ht="30" customHeight="1" x14ac:dyDescent="0.25">
      <c r="A66" s="3183"/>
      <c r="B66" s="3186"/>
      <c r="C66" s="3659"/>
      <c r="D66" s="623"/>
      <c r="E66" s="3073"/>
      <c r="F66" s="3306"/>
      <c r="G66" s="3309"/>
      <c r="H66" s="624"/>
      <c r="I66" s="98"/>
      <c r="J66" s="676"/>
      <c r="K66" s="916"/>
      <c r="L66" s="60" t="s">
        <v>141</v>
      </c>
      <c r="M66" s="36" t="s">
        <v>68</v>
      </c>
      <c r="N66" s="1316">
        <v>1</v>
      </c>
      <c r="O66" s="1316">
        <v>1</v>
      </c>
      <c r="P66" s="1335">
        <v>1</v>
      </c>
    </row>
    <row r="67" spans="1:16" ht="41.4" customHeight="1" x14ac:dyDescent="0.25">
      <c r="A67" s="3183"/>
      <c r="B67" s="3186"/>
      <c r="C67" s="3659"/>
      <c r="D67" s="623"/>
      <c r="E67" s="3073"/>
      <c r="F67" s="3306"/>
      <c r="G67" s="3309"/>
      <c r="H67" s="624"/>
      <c r="I67" s="98"/>
      <c r="J67" s="676"/>
      <c r="K67" s="916"/>
      <c r="L67" s="60" t="s">
        <v>142</v>
      </c>
      <c r="M67" s="36" t="s">
        <v>80</v>
      </c>
      <c r="N67" s="1316">
        <v>12</v>
      </c>
      <c r="O67" s="1316">
        <v>15</v>
      </c>
      <c r="P67" s="1335">
        <v>17</v>
      </c>
    </row>
    <row r="68" spans="1:16" ht="49.2" customHeight="1" x14ac:dyDescent="0.25">
      <c r="A68" s="3183"/>
      <c r="B68" s="3186"/>
      <c r="C68" s="3659"/>
      <c r="D68" s="623"/>
      <c r="E68" s="3073"/>
      <c r="F68" s="3306"/>
      <c r="G68" s="3309"/>
      <c r="H68" s="624"/>
      <c r="I68" s="98"/>
      <c r="J68" s="676"/>
      <c r="K68" s="916"/>
      <c r="L68" s="1336" t="s">
        <v>143</v>
      </c>
      <c r="M68" s="1296" t="s">
        <v>80</v>
      </c>
      <c r="N68" s="1337">
        <v>50</v>
      </c>
      <c r="O68" s="1316">
        <v>55</v>
      </c>
      <c r="P68" s="1335">
        <v>60</v>
      </c>
    </row>
    <row r="69" spans="1:16" ht="31.2" customHeight="1" x14ac:dyDescent="0.25">
      <c r="A69" s="3183"/>
      <c r="B69" s="3186"/>
      <c r="C69" s="3659"/>
      <c r="D69" s="623"/>
      <c r="E69" s="3073"/>
      <c r="F69" s="3306"/>
      <c r="G69" s="3309"/>
      <c r="H69" s="624"/>
      <c r="I69" s="98"/>
      <c r="J69" s="676"/>
      <c r="K69" s="916"/>
      <c r="L69" s="60" t="s">
        <v>144</v>
      </c>
      <c r="M69" s="36" t="s">
        <v>80</v>
      </c>
      <c r="N69" s="1316">
        <v>100</v>
      </c>
      <c r="O69" s="1316">
        <v>100</v>
      </c>
      <c r="P69" s="1335">
        <v>100</v>
      </c>
    </row>
    <row r="70" spans="1:16" ht="27.6" customHeight="1" x14ac:dyDescent="0.25">
      <c r="A70" s="3183"/>
      <c r="B70" s="3186"/>
      <c r="C70" s="3659"/>
      <c r="D70" s="623"/>
      <c r="E70" s="3073"/>
      <c r="F70" s="3306"/>
      <c r="G70" s="3309"/>
      <c r="H70" s="624"/>
      <c r="I70" s="98"/>
      <c r="J70" s="676"/>
      <c r="K70" s="916"/>
      <c r="L70" s="1336" t="s">
        <v>145</v>
      </c>
      <c r="M70" s="36" t="s">
        <v>68</v>
      </c>
      <c r="N70" s="1316">
        <v>0</v>
      </c>
      <c r="O70" s="1316">
        <v>5</v>
      </c>
      <c r="P70" s="1335">
        <v>5</v>
      </c>
    </row>
    <row r="71" spans="1:16" ht="33" customHeight="1" x14ac:dyDescent="0.25">
      <c r="A71" s="3183"/>
      <c r="B71" s="3186"/>
      <c r="C71" s="3659"/>
      <c r="D71" s="623"/>
      <c r="E71" s="3073"/>
      <c r="F71" s="3306"/>
      <c r="G71" s="3309"/>
      <c r="H71" s="624"/>
      <c r="I71" s="98"/>
      <c r="J71" s="676"/>
      <c r="K71" s="916"/>
      <c r="L71" s="60" t="s">
        <v>146</v>
      </c>
      <c r="M71" s="36" t="s">
        <v>68</v>
      </c>
      <c r="N71" s="1316">
        <v>41</v>
      </c>
      <c r="O71" s="1316">
        <v>45</v>
      </c>
      <c r="P71" s="1335">
        <v>45</v>
      </c>
    </row>
    <row r="72" spans="1:16" ht="17.399999999999999" customHeight="1" x14ac:dyDescent="0.25">
      <c r="A72" s="3183"/>
      <c r="B72" s="3186"/>
      <c r="C72" s="3659"/>
      <c r="D72" s="623"/>
      <c r="E72" s="3073"/>
      <c r="F72" s="3306"/>
      <c r="G72" s="3309"/>
      <c r="H72" s="940"/>
      <c r="I72" s="896"/>
      <c r="J72" s="941"/>
      <c r="K72" s="994"/>
      <c r="L72" s="1338" t="s">
        <v>174</v>
      </c>
      <c r="M72" s="1296" t="s">
        <v>68</v>
      </c>
      <c r="N72" s="1337" t="s">
        <v>66</v>
      </c>
      <c r="O72" s="1337" t="s">
        <v>66</v>
      </c>
      <c r="P72" s="1389" t="s">
        <v>66</v>
      </c>
    </row>
    <row r="73" spans="1:16" ht="25.95" customHeight="1" x14ac:dyDescent="0.25">
      <c r="A73" s="3183"/>
      <c r="B73" s="3186"/>
      <c r="C73" s="3659"/>
      <c r="D73" s="623"/>
      <c r="E73" s="3073"/>
      <c r="F73" s="3306"/>
      <c r="G73" s="3309"/>
      <c r="H73" s="940"/>
      <c r="I73" s="896"/>
      <c r="J73" s="941"/>
      <c r="K73" s="994"/>
      <c r="L73" s="1377" t="s">
        <v>594</v>
      </c>
      <c r="M73" s="1378" t="s">
        <v>80</v>
      </c>
      <c r="N73" s="1379">
        <v>1400</v>
      </c>
      <c r="O73" s="1379">
        <v>1800</v>
      </c>
      <c r="P73" s="1014">
        <v>2000</v>
      </c>
    </row>
    <row r="74" spans="1:16" ht="27" customHeight="1" x14ac:dyDescent="0.25">
      <c r="A74" s="3183"/>
      <c r="B74" s="3186"/>
      <c r="C74" s="3659"/>
      <c r="D74" s="623"/>
      <c r="E74" s="3073"/>
      <c r="F74" s="3306"/>
      <c r="G74" s="3309"/>
      <c r="H74" s="940"/>
      <c r="I74" s="896"/>
      <c r="J74" s="941"/>
      <c r="K74" s="994"/>
      <c r="L74" s="1377" t="s">
        <v>163</v>
      </c>
      <c r="M74" s="1378" t="s">
        <v>68</v>
      </c>
      <c r="N74" s="1379">
        <v>9</v>
      </c>
      <c r="O74" s="1379">
        <v>10</v>
      </c>
      <c r="P74" s="1014">
        <v>12</v>
      </c>
    </row>
    <row r="75" spans="1:16" ht="25.95" customHeight="1" x14ac:dyDescent="0.25">
      <c r="A75" s="3183"/>
      <c r="B75" s="3186"/>
      <c r="C75" s="3659"/>
      <c r="D75" s="623"/>
      <c r="E75" s="3073"/>
      <c r="F75" s="3306"/>
      <c r="G75" s="3309"/>
      <c r="H75" s="940"/>
      <c r="I75" s="896"/>
      <c r="J75" s="941"/>
      <c r="K75" s="942"/>
      <c r="L75" s="859" t="s">
        <v>110</v>
      </c>
      <c r="M75" s="1339" t="s">
        <v>68</v>
      </c>
      <c r="N75" s="936">
        <v>3</v>
      </c>
      <c r="O75" s="936"/>
      <c r="P75" s="937"/>
    </row>
    <row r="76" spans="1:16" ht="27.6" customHeight="1" thickBot="1" x14ac:dyDescent="0.3">
      <c r="A76" s="3184"/>
      <c r="B76" s="3187"/>
      <c r="C76" s="3660"/>
      <c r="D76" s="642"/>
      <c r="E76" s="3200"/>
      <c r="F76" s="3307"/>
      <c r="G76" s="3310"/>
      <c r="H76" s="643" t="s">
        <v>7</v>
      </c>
      <c r="I76" s="101">
        <f>I54+I55+I56+I57</f>
        <v>486.5</v>
      </c>
      <c r="J76" s="101">
        <f t="shared" ref="J76:K76" si="5">J54+J55+J56</f>
        <v>198.2</v>
      </c>
      <c r="K76" s="101">
        <f t="shared" si="5"/>
        <v>208</v>
      </c>
      <c r="L76" s="919"/>
      <c r="M76" s="1340"/>
      <c r="N76" s="1320"/>
      <c r="O76" s="1320"/>
      <c r="P76" s="1341"/>
    </row>
    <row r="77" spans="1:16" ht="31.95" customHeight="1" x14ac:dyDescent="0.25">
      <c r="A77" s="3182" t="s">
        <v>6</v>
      </c>
      <c r="B77" s="3185" t="s">
        <v>8</v>
      </c>
      <c r="C77" s="3671" t="s">
        <v>8</v>
      </c>
      <c r="D77" s="619"/>
      <c r="E77" s="3702" t="s">
        <v>502</v>
      </c>
      <c r="F77" s="3305" t="s">
        <v>602</v>
      </c>
      <c r="G77" s="3308" t="s">
        <v>82</v>
      </c>
      <c r="H77" s="620" t="s">
        <v>48</v>
      </c>
      <c r="I77" s="97">
        <v>66</v>
      </c>
      <c r="J77" s="677">
        <v>69.3</v>
      </c>
      <c r="K77" s="886">
        <v>72.8</v>
      </c>
      <c r="L77" s="34" t="s">
        <v>147</v>
      </c>
      <c r="M77" s="52" t="s">
        <v>68</v>
      </c>
      <c r="N77" s="86">
        <v>1</v>
      </c>
      <c r="O77" s="86">
        <v>1</v>
      </c>
      <c r="P77" s="933" t="s">
        <v>66</v>
      </c>
    </row>
    <row r="78" spans="1:16" ht="26.4" x14ac:dyDescent="0.25">
      <c r="A78" s="3183"/>
      <c r="B78" s="3186"/>
      <c r="C78" s="3659"/>
      <c r="D78" s="623"/>
      <c r="E78" s="3703"/>
      <c r="F78" s="3306"/>
      <c r="G78" s="3309"/>
      <c r="H78" s="2850" t="s">
        <v>103</v>
      </c>
      <c r="I78" s="2852">
        <v>422.3</v>
      </c>
      <c r="J78" s="676">
        <v>446.7</v>
      </c>
      <c r="K78" s="916">
        <v>469</v>
      </c>
      <c r="L78" s="55" t="s">
        <v>148</v>
      </c>
      <c r="M78" s="54"/>
      <c r="N78" s="926" t="s">
        <v>66</v>
      </c>
      <c r="O78" s="926" t="s">
        <v>66</v>
      </c>
      <c r="P78" s="934" t="s">
        <v>66</v>
      </c>
    </row>
    <row r="79" spans="1:16" ht="28.2" customHeight="1" x14ac:dyDescent="0.25">
      <c r="A79" s="3183"/>
      <c r="B79" s="3186"/>
      <c r="C79" s="3659"/>
      <c r="D79" s="623"/>
      <c r="E79" s="3703"/>
      <c r="F79" s="3306"/>
      <c r="G79" s="3309"/>
      <c r="H79" s="893" t="s">
        <v>57</v>
      </c>
      <c r="I79" s="892">
        <v>4.8</v>
      </c>
      <c r="J79" s="99"/>
      <c r="K79" s="916"/>
      <c r="L79" s="55"/>
      <c r="M79" s="54"/>
      <c r="N79" s="926"/>
      <c r="O79" s="926"/>
      <c r="P79" s="934"/>
    </row>
    <row r="80" spans="1:16" ht="19.2" customHeight="1" x14ac:dyDescent="0.25">
      <c r="A80" s="3183"/>
      <c r="B80" s="3186"/>
      <c r="C80" s="3659"/>
      <c r="D80" s="623"/>
      <c r="E80" s="3703"/>
      <c r="F80" s="3306"/>
      <c r="G80" s="3309"/>
      <c r="H80" s="893" t="s">
        <v>79</v>
      </c>
      <c r="I80" s="892">
        <v>4</v>
      </c>
      <c r="J80" s="99"/>
      <c r="K80" s="913"/>
      <c r="L80" s="55"/>
      <c r="M80" s="54"/>
      <c r="N80" s="926"/>
      <c r="O80" s="926"/>
      <c r="P80" s="934"/>
    </row>
    <row r="81" spans="1:18" ht="27" thickBot="1" x14ac:dyDescent="0.3">
      <c r="A81" s="3184"/>
      <c r="B81" s="3187"/>
      <c r="C81" s="3660"/>
      <c r="D81" s="642"/>
      <c r="E81" s="3200"/>
      <c r="F81" s="3307"/>
      <c r="G81" s="3310"/>
      <c r="H81" s="928" t="s">
        <v>7</v>
      </c>
      <c r="I81" s="918">
        <f>I77+I78+I79+I80</f>
        <v>497.1</v>
      </c>
      <c r="J81" s="918">
        <f t="shared" ref="J81:K81" si="6">J77+J78+J79+J80</f>
        <v>516</v>
      </c>
      <c r="K81" s="918">
        <f t="shared" si="6"/>
        <v>541.79999999999995</v>
      </c>
      <c r="L81" s="69" t="s">
        <v>304</v>
      </c>
      <c r="M81" s="888" t="s">
        <v>80</v>
      </c>
      <c r="N81" s="1342">
        <v>21</v>
      </c>
      <c r="O81" s="1342">
        <v>21</v>
      </c>
      <c r="P81" s="1343">
        <v>21</v>
      </c>
    </row>
    <row r="82" spans="1:18" ht="27" customHeight="1" thickBot="1" x14ac:dyDescent="0.3">
      <c r="A82" s="617" t="s">
        <v>6</v>
      </c>
      <c r="B82" s="629" t="s">
        <v>8</v>
      </c>
      <c r="C82" s="3203" t="s">
        <v>31</v>
      </c>
      <c r="D82" s="3203"/>
      <c r="E82" s="3203"/>
      <c r="F82" s="3203"/>
      <c r="G82" s="3204"/>
      <c r="H82" s="632" t="s">
        <v>7</v>
      </c>
      <c r="I82" s="102">
        <f>I76+I81</f>
        <v>983.6</v>
      </c>
      <c r="J82" s="102">
        <f t="shared" ref="J82:K82" si="7">J76+J81</f>
        <v>714.2</v>
      </c>
      <c r="K82" s="102">
        <f t="shared" si="7"/>
        <v>749.8</v>
      </c>
      <c r="L82" s="3672"/>
      <c r="M82" s="3673"/>
      <c r="N82" s="3673"/>
      <c r="O82" s="3673"/>
      <c r="P82" s="3674"/>
    </row>
    <row r="83" spans="1:18" ht="30" customHeight="1" thickBot="1" x14ac:dyDescent="0.3">
      <c r="A83" s="617" t="s">
        <v>6</v>
      </c>
      <c r="B83" s="629" t="s">
        <v>49</v>
      </c>
      <c r="C83" s="77" t="s">
        <v>540</v>
      </c>
      <c r="D83" s="38"/>
      <c r="E83" s="637"/>
      <c r="F83" s="637"/>
      <c r="G83" s="637"/>
      <c r="H83" s="637"/>
      <c r="I83" s="637"/>
      <c r="J83" s="637"/>
      <c r="K83" s="637"/>
      <c r="L83" s="637"/>
      <c r="M83" s="1325"/>
      <c r="N83" s="1326"/>
      <c r="O83" s="1326"/>
      <c r="P83" s="1327"/>
    </row>
    <row r="84" spans="1:18" ht="37.950000000000003" customHeight="1" x14ac:dyDescent="0.25">
      <c r="A84" s="3699"/>
      <c r="B84" s="3711"/>
      <c r="C84" s="1414"/>
      <c r="D84" s="962"/>
      <c r="E84" s="1415"/>
      <c r="F84" s="1415"/>
      <c r="G84" s="1415"/>
      <c r="H84" s="1415"/>
      <c r="I84" s="1415"/>
      <c r="J84" s="1415"/>
      <c r="K84" s="1416"/>
      <c r="L84" s="1017" t="s">
        <v>149</v>
      </c>
      <c r="M84" s="621" t="s">
        <v>70</v>
      </c>
      <c r="N84" s="1011">
        <v>27</v>
      </c>
      <c r="O84" s="1011">
        <v>29</v>
      </c>
      <c r="P84" s="1012">
        <v>31</v>
      </c>
      <c r="Q84" s="17"/>
    </row>
    <row r="85" spans="1:18" ht="63" customHeight="1" x14ac:dyDescent="0.25">
      <c r="A85" s="3700"/>
      <c r="B85" s="3712"/>
      <c r="C85" s="973"/>
      <c r="D85" s="966"/>
      <c r="E85" s="1417"/>
      <c r="F85" s="1417"/>
      <c r="G85" s="1417"/>
      <c r="H85" s="1417"/>
      <c r="I85" s="1417"/>
      <c r="J85" s="1417"/>
      <c r="K85" s="974"/>
      <c r="L85" s="1018" t="s">
        <v>150</v>
      </c>
      <c r="M85" s="866" t="s">
        <v>70</v>
      </c>
      <c r="N85" s="1013">
        <v>10</v>
      </c>
      <c r="O85" s="1013">
        <v>15</v>
      </c>
      <c r="P85" s="1014">
        <v>20</v>
      </c>
      <c r="Q85" s="17"/>
    </row>
    <row r="86" spans="1:18" ht="25.2" customHeight="1" x14ac:dyDescent="0.25">
      <c r="A86" s="3700"/>
      <c r="B86" s="3712"/>
      <c r="C86" s="973"/>
      <c r="D86" s="966"/>
      <c r="E86" s="1417"/>
      <c r="F86" s="1417"/>
      <c r="G86" s="1417"/>
      <c r="H86" s="1417"/>
      <c r="I86" s="1417"/>
      <c r="J86" s="1417"/>
      <c r="K86" s="974"/>
      <c r="L86" s="1019" t="s">
        <v>151</v>
      </c>
      <c r="M86" s="866" t="s">
        <v>152</v>
      </c>
      <c r="N86" s="1013">
        <v>25000</v>
      </c>
      <c r="O86" s="1013">
        <v>25000</v>
      </c>
      <c r="P86" s="1014">
        <v>27500</v>
      </c>
    </row>
    <row r="87" spans="1:18" ht="48.6" customHeight="1" thickBot="1" x14ac:dyDescent="0.3">
      <c r="A87" s="3701"/>
      <c r="B87" s="3713"/>
      <c r="C87" s="975"/>
      <c r="D87" s="969"/>
      <c r="E87" s="976"/>
      <c r="F87" s="976"/>
      <c r="G87" s="976"/>
      <c r="H87" s="976"/>
      <c r="I87" s="976"/>
      <c r="J87" s="976"/>
      <c r="K87" s="977"/>
      <c r="L87" s="1020" t="s">
        <v>153</v>
      </c>
      <c r="M87" s="611" t="s">
        <v>70</v>
      </c>
      <c r="N87" s="1021">
        <v>62</v>
      </c>
      <c r="O87" s="1021">
        <v>64</v>
      </c>
      <c r="P87" s="1022">
        <v>66</v>
      </c>
    </row>
    <row r="88" spans="1:18" ht="14.4" customHeight="1" x14ac:dyDescent="0.25">
      <c r="A88" s="3500" t="s">
        <v>6</v>
      </c>
      <c r="B88" s="3502" t="s">
        <v>49</v>
      </c>
      <c r="C88" s="3668" t="s">
        <v>6</v>
      </c>
      <c r="D88" s="943"/>
      <c r="E88" s="3715" t="s">
        <v>154</v>
      </c>
      <c r="F88" s="3704" t="s">
        <v>603</v>
      </c>
      <c r="G88" s="3718" t="s">
        <v>82</v>
      </c>
      <c r="H88" s="1842" t="s">
        <v>48</v>
      </c>
      <c r="I88" s="2299">
        <v>616</v>
      </c>
      <c r="J88" s="677">
        <v>608.29999999999995</v>
      </c>
      <c r="K88" s="886">
        <v>638.70000000000005</v>
      </c>
      <c r="L88" s="671" t="s">
        <v>155</v>
      </c>
      <c r="M88" s="1397" t="s">
        <v>80</v>
      </c>
      <c r="N88" s="1311">
        <v>28</v>
      </c>
      <c r="O88" s="1311">
        <v>29</v>
      </c>
      <c r="P88" s="1312">
        <v>30</v>
      </c>
      <c r="Q88" s="17"/>
      <c r="R88" s="213"/>
    </row>
    <row r="89" spans="1:18" ht="33" customHeight="1" x14ac:dyDescent="0.25">
      <c r="A89" s="3501"/>
      <c r="B89" s="3186"/>
      <c r="C89" s="3714"/>
      <c r="D89" s="944"/>
      <c r="E89" s="3716"/>
      <c r="F89" s="3306"/>
      <c r="G89" s="3719"/>
      <c r="H89" s="624" t="s">
        <v>103</v>
      </c>
      <c r="I89" s="98"/>
      <c r="J89" s="676"/>
      <c r="K89" s="916"/>
      <c r="L89" s="68" t="s">
        <v>305</v>
      </c>
      <c r="M89" s="1315" t="s">
        <v>81</v>
      </c>
      <c r="N89" s="1313">
        <v>4</v>
      </c>
      <c r="O89" s="1313">
        <v>4</v>
      </c>
      <c r="P89" s="1314">
        <v>4</v>
      </c>
    </row>
    <row r="90" spans="1:18" ht="37.950000000000003" customHeight="1" x14ac:dyDescent="0.25">
      <c r="A90" s="3501"/>
      <c r="B90" s="3186"/>
      <c r="C90" s="3714"/>
      <c r="D90" s="944"/>
      <c r="E90" s="3716"/>
      <c r="F90" s="3306"/>
      <c r="G90" s="3719"/>
      <c r="H90" s="893" t="s">
        <v>56</v>
      </c>
      <c r="I90" s="892"/>
      <c r="J90" s="99"/>
      <c r="K90" s="913"/>
      <c r="L90" s="1398" t="s">
        <v>156</v>
      </c>
      <c r="M90" s="1344" t="s">
        <v>81</v>
      </c>
      <c r="N90" s="1345">
        <v>30</v>
      </c>
      <c r="O90" s="1345">
        <v>40</v>
      </c>
      <c r="P90" s="1318">
        <v>50</v>
      </c>
    </row>
    <row r="91" spans="1:18" ht="60" customHeight="1" x14ac:dyDescent="0.25">
      <c r="A91" s="3501"/>
      <c r="B91" s="3186"/>
      <c r="C91" s="3714"/>
      <c r="D91" s="944"/>
      <c r="E91" s="3716"/>
      <c r="F91" s="3306"/>
      <c r="G91" s="3719"/>
      <c r="H91" s="624" t="s">
        <v>67</v>
      </c>
      <c r="I91" s="98"/>
      <c r="J91" s="676"/>
      <c r="K91" s="916"/>
      <c r="L91" s="945" t="s">
        <v>157</v>
      </c>
      <c r="M91" s="45" t="s">
        <v>68</v>
      </c>
      <c r="N91" s="1313">
        <v>5</v>
      </c>
      <c r="O91" s="1313">
        <v>5</v>
      </c>
      <c r="P91" s="1314">
        <v>5</v>
      </c>
    </row>
    <row r="92" spans="1:18" ht="39.6" x14ac:dyDescent="0.25">
      <c r="A92" s="3501"/>
      <c r="B92" s="3186"/>
      <c r="C92" s="3714"/>
      <c r="D92" s="944"/>
      <c r="E92" s="3716"/>
      <c r="F92" s="3306"/>
      <c r="G92" s="3719"/>
      <c r="H92" s="624" t="s">
        <v>57</v>
      </c>
      <c r="I92" s="675">
        <v>5.3</v>
      </c>
      <c r="J92" s="676"/>
      <c r="K92" s="916"/>
      <c r="L92" s="15" t="s">
        <v>158</v>
      </c>
      <c r="M92" s="1346" t="s">
        <v>68</v>
      </c>
      <c r="N92" s="1316">
        <v>12</v>
      </c>
      <c r="O92" s="1316">
        <v>14</v>
      </c>
      <c r="P92" s="1314">
        <v>16</v>
      </c>
    </row>
    <row r="93" spans="1:18" ht="33" customHeight="1" x14ac:dyDescent="0.25">
      <c r="A93" s="3501"/>
      <c r="B93" s="3186"/>
      <c r="C93" s="3714"/>
      <c r="D93" s="944"/>
      <c r="E93" s="3716"/>
      <c r="F93" s="3306"/>
      <c r="G93" s="3719"/>
      <c r="H93" s="2857" t="s">
        <v>55</v>
      </c>
      <c r="I93" s="2858">
        <v>124.8</v>
      </c>
      <c r="J93" s="941">
        <v>113.5</v>
      </c>
      <c r="K93" s="942">
        <v>119.2</v>
      </c>
      <c r="L93" s="71" t="s">
        <v>159</v>
      </c>
      <c r="M93" s="1347" t="s">
        <v>81</v>
      </c>
      <c r="N93" s="1348">
        <v>3</v>
      </c>
      <c r="O93" s="1348">
        <v>4</v>
      </c>
      <c r="P93" s="1349">
        <v>4</v>
      </c>
    </row>
    <row r="94" spans="1:18" ht="42.6" customHeight="1" x14ac:dyDescent="0.25">
      <c r="A94" s="3501"/>
      <c r="B94" s="3186"/>
      <c r="C94" s="3714"/>
      <c r="D94" s="944"/>
      <c r="E94" s="3716"/>
      <c r="F94" s="3306"/>
      <c r="G94" s="3719"/>
      <c r="H94" s="946" t="s">
        <v>79</v>
      </c>
      <c r="I94" s="896">
        <v>30</v>
      </c>
      <c r="J94" s="941">
        <v>27.3</v>
      </c>
      <c r="K94" s="942">
        <v>28.7</v>
      </c>
      <c r="L94" s="71" t="s">
        <v>160</v>
      </c>
      <c r="M94" s="1347" t="s">
        <v>81</v>
      </c>
      <c r="N94" s="1348">
        <v>15</v>
      </c>
      <c r="O94" s="1348">
        <v>16</v>
      </c>
      <c r="P94" s="1349">
        <v>17</v>
      </c>
    </row>
    <row r="95" spans="1:18" ht="58.2" customHeight="1" x14ac:dyDescent="0.25">
      <c r="A95" s="3501"/>
      <c r="B95" s="3186"/>
      <c r="C95" s="3714"/>
      <c r="D95" s="944"/>
      <c r="E95" s="3716"/>
      <c r="F95" s="3306"/>
      <c r="G95" s="3719"/>
      <c r="H95" s="946"/>
      <c r="I95" s="947"/>
      <c r="J95" s="941"/>
      <c r="K95" s="942"/>
      <c r="L95" s="71" t="s">
        <v>496</v>
      </c>
      <c r="M95" s="1315" t="s">
        <v>161</v>
      </c>
      <c r="N95" s="1348">
        <v>20000</v>
      </c>
      <c r="O95" s="1348">
        <v>20000</v>
      </c>
      <c r="P95" s="1349">
        <v>20000</v>
      </c>
    </row>
    <row r="96" spans="1:18" ht="43.95" customHeight="1" x14ac:dyDescent="0.25">
      <c r="A96" s="3501"/>
      <c r="B96" s="3186"/>
      <c r="C96" s="3714"/>
      <c r="D96" s="944"/>
      <c r="E96" s="3716"/>
      <c r="F96" s="3306"/>
      <c r="G96" s="3719"/>
      <c r="H96" s="948"/>
      <c r="I96" s="949"/>
      <c r="J96" s="949"/>
      <c r="K96" s="950"/>
      <c r="L96" s="951" t="s">
        <v>162</v>
      </c>
      <c r="M96" s="1350" t="s">
        <v>68</v>
      </c>
      <c r="N96" s="1351" t="s">
        <v>66</v>
      </c>
      <c r="O96" s="1351" t="s">
        <v>66</v>
      </c>
      <c r="P96" s="1314" t="s">
        <v>66</v>
      </c>
    </row>
    <row r="97" spans="1:16" ht="26.4" customHeight="1" thickBot="1" x14ac:dyDescent="0.3">
      <c r="A97" s="3667"/>
      <c r="B97" s="3511"/>
      <c r="C97" s="3669"/>
      <c r="D97" s="952"/>
      <c r="E97" s="3717"/>
      <c r="F97" s="3330"/>
      <c r="G97" s="3720"/>
      <c r="H97" s="917" t="s">
        <v>7</v>
      </c>
      <c r="I97" s="918">
        <f>I88+I89+I90+I91+I92+I93+I94</f>
        <v>776.09999999999991</v>
      </c>
      <c r="J97" s="918">
        <f>J88+J89+J90+J91+J92+J93+J94</f>
        <v>749.09999999999991</v>
      </c>
      <c r="K97" s="918">
        <f>K88+K89+K90+K91+K92+K93+K94</f>
        <v>786.60000000000014</v>
      </c>
      <c r="L97" s="1380"/>
      <c r="M97" s="1381"/>
      <c r="N97" s="1382"/>
      <c r="O97" s="1382"/>
      <c r="P97" s="1383"/>
    </row>
    <row r="98" spans="1:16" ht="34.200000000000003" customHeight="1" thickBot="1" x14ac:dyDescent="0.3">
      <c r="A98" s="617" t="s">
        <v>6</v>
      </c>
      <c r="B98" s="629" t="s">
        <v>49</v>
      </c>
      <c r="C98" s="3203" t="s">
        <v>31</v>
      </c>
      <c r="D98" s="3203"/>
      <c r="E98" s="3203"/>
      <c r="F98" s="3203"/>
      <c r="G98" s="3204"/>
      <c r="H98" s="632" t="s">
        <v>7</v>
      </c>
      <c r="I98" s="102">
        <f>I97*1</f>
        <v>776.09999999999991</v>
      </c>
      <c r="J98" s="102">
        <f t="shared" ref="J98:K98" si="8">J97*1</f>
        <v>749.09999999999991</v>
      </c>
      <c r="K98" s="102">
        <f t="shared" si="8"/>
        <v>786.60000000000014</v>
      </c>
      <c r="L98" s="3672"/>
      <c r="M98" s="3673"/>
      <c r="N98" s="3673"/>
      <c r="O98" s="3673"/>
      <c r="P98" s="3674"/>
    </row>
    <row r="99" spans="1:16" ht="19.95" customHeight="1" thickBot="1" x14ac:dyDescent="0.3">
      <c r="A99" s="953" t="s">
        <v>6</v>
      </c>
      <c r="B99" s="3721" t="s">
        <v>74</v>
      </c>
      <c r="C99" s="3722"/>
      <c r="D99" s="3722"/>
      <c r="E99" s="3722"/>
      <c r="F99" s="3722"/>
      <c r="G99" s="3722"/>
      <c r="H99" s="3722"/>
      <c r="I99" s="106">
        <f>I50+I82+I98</f>
        <v>72087.300000000017</v>
      </c>
      <c r="J99" s="106">
        <f>J50+J82+J98</f>
        <v>73494.2</v>
      </c>
      <c r="K99" s="106">
        <f>K50+K82+K98</f>
        <v>77168.900000000009</v>
      </c>
      <c r="L99" s="954"/>
      <c r="M99" s="1352"/>
      <c r="N99" s="1353"/>
      <c r="O99" s="1353"/>
      <c r="P99" s="1354"/>
    </row>
    <row r="100" spans="1:16" ht="28.95" customHeight="1" thickBot="1" x14ac:dyDescent="0.3">
      <c r="A100" s="955" t="s">
        <v>8</v>
      </c>
      <c r="B100" s="72" t="s">
        <v>164</v>
      </c>
      <c r="C100" s="73"/>
      <c r="D100" s="73"/>
      <c r="E100" s="74"/>
      <c r="F100" s="75"/>
      <c r="G100" s="75"/>
      <c r="H100" s="75"/>
      <c r="I100" s="75"/>
      <c r="J100" s="75"/>
      <c r="K100" s="75"/>
      <c r="L100" s="75"/>
      <c r="M100" s="1355"/>
      <c r="N100" s="1356"/>
      <c r="O100" s="1356"/>
      <c r="P100" s="1357"/>
    </row>
    <row r="101" spans="1:16" ht="36.6" customHeight="1" thickBot="1" x14ac:dyDescent="0.3">
      <c r="A101" s="617"/>
      <c r="B101" s="1390"/>
      <c r="C101" s="1391"/>
      <c r="D101" s="1391"/>
      <c r="E101" s="1391"/>
      <c r="F101" s="1391"/>
      <c r="G101" s="1391"/>
      <c r="H101" s="1391"/>
      <c r="I101" s="1391"/>
      <c r="J101" s="1391"/>
      <c r="K101" s="1392"/>
      <c r="L101" s="1393" t="s">
        <v>165</v>
      </c>
      <c r="M101" s="1394" t="s">
        <v>70</v>
      </c>
      <c r="N101" s="1395">
        <v>37.6</v>
      </c>
      <c r="O101" s="1395">
        <v>37.799999999999997</v>
      </c>
      <c r="P101" s="1396">
        <v>38</v>
      </c>
    </row>
    <row r="102" spans="1:16" ht="24" customHeight="1" thickBot="1" x14ac:dyDescent="0.3">
      <c r="A102" s="617" t="s">
        <v>8</v>
      </c>
      <c r="B102" s="682" t="s">
        <v>6</v>
      </c>
      <c r="C102" s="77" t="s">
        <v>541</v>
      </c>
      <c r="D102" s="78"/>
      <c r="E102" s="78"/>
      <c r="F102" s="78"/>
      <c r="G102" s="78"/>
      <c r="H102" s="78"/>
      <c r="I102" s="78"/>
      <c r="J102" s="78"/>
      <c r="K102" s="39"/>
      <c r="L102" s="39"/>
      <c r="M102" s="1358"/>
      <c r="N102" s="1359"/>
      <c r="O102" s="1359"/>
      <c r="P102" s="1360"/>
    </row>
    <row r="103" spans="1:16" ht="48.6" customHeight="1" thickBot="1" x14ac:dyDescent="0.3">
      <c r="A103" s="639"/>
      <c r="B103" s="868"/>
      <c r="C103" s="63"/>
      <c r="D103" s="79"/>
      <c r="E103" s="79"/>
      <c r="F103" s="79"/>
      <c r="G103" s="79"/>
      <c r="H103" s="79"/>
      <c r="I103" s="79"/>
      <c r="J103" s="79"/>
      <c r="K103" s="80"/>
      <c r="L103" s="1015" t="s">
        <v>166</v>
      </c>
      <c r="M103" s="1016" t="s">
        <v>167</v>
      </c>
      <c r="N103" s="1361">
        <v>72</v>
      </c>
      <c r="O103" s="1361">
        <v>74</v>
      </c>
      <c r="P103" s="1362">
        <v>76</v>
      </c>
    </row>
    <row r="104" spans="1:16" ht="40.5" customHeight="1" x14ac:dyDescent="0.25">
      <c r="A104" s="3182" t="s">
        <v>8</v>
      </c>
      <c r="B104" s="3185" t="s">
        <v>6</v>
      </c>
      <c r="C104" s="3188" t="s">
        <v>6</v>
      </c>
      <c r="D104" s="683"/>
      <c r="E104" s="3302" t="s">
        <v>168</v>
      </c>
      <c r="F104" s="3614" t="s">
        <v>62</v>
      </c>
      <c r="G104" s="3308" t="s">
        <v>82</v>
      </c>
      <c r="H104" s="620" t="s">
        <v>55</v>
      </c>
      <c r="I104" s="97">
        <v>214.8</v>
      </c>
      <c r="J104" s="677">
        <v>225.5</v>
      </c>
      <c r="K104" s="886">
        <v>236.8</v>
      </c>
      <c r="L104" s="81" t="s">
        <v>169</v>
      </c>
      <c r="M104" s="37" t="s">
        <v>68</v>
      </c>
      <c r="N104" s="1311">
        <v>12.5</v>
      </c>
      <c r="O104" s="1311">
        <v>12.5</v>
      </c>
      <c r="P104" s="1312">
        <v>12.5</v>
      </c>
    </row>
    <row r="105" spans="1:16" ht="35.4" customHeight="1" x14ac:dyDescent="0.25">
      <c r="A105" s="3183"/>
      <c r="B105" s="3186"/>
      <c r="C105" s="3189"/>
      <c r="D105" s="684"/>
      <c r="E105" s="3303"/>
      <c r="F105" s="3615"/>
      <c r="G105" s="3309"/>
      <c r="H105" s="624"/>
      <c r="I105" s="892"/>
      <c r="J105" s="99"/>
      <c r="K105" s="913"/>
      <c r="L105" s="55" t="s">
        <v>509</v>
      </c>
      <c r="M105" s="37" t="s">
        <v>68</v>
      </c>
      <c r="N105" s="1363">
        <v>2</v>
      </c>
      <c r="O105" s="1363">
        <v>4</v>
      </c>
      <c r="P105" s="1364">
        <v>6</v>
      </c>
    </row>
    <row r="106" spans="1:16" ht="31.2" customHeight="1" thickBot="1" x14ac:dyDescent="0.3">
      <c r="A106" s="3184"/>
      <c r="B106" s="3187"/>
      <c r="C106" s="3190"/>
      <c r="D106" s="685"/>
      <c r="E106" s="3200"/>
      <c r="F106" s="3616"/>
      <c r="G106" s="3310"/>
      <c r="H106" s="628" t="s">
        <v>7</v>
      </c>
      <c r="I106" s="101">
        <f>I104*1</f>
        <v>214.8</v>
      </c>
      <c r="J106" s="101">
        <f t="shared" ref="J106:K106" si="9">J104*1</f>
        <v>225.5</v>
      </c>
      <c r="K106" s="101">
        <f t="shared" si="9"/>
        <v>236.8</v>
      </c>
      <c r="L106" s="699"/>
      <c r="M106" s="1365"/>
      <c r="N106" s="1366"/>
      <c r="O106" s="1366"/>
      <c r="P106" s="1321"/>
    </row>
    <row r="107" spans="1:16" ht="26.4" x14ac:dyDescent="0.25">
      <c r="A107" s="3182" t="s">
        <v>8</v>
      </c>
      <c r="B107" s="3185" t="s">
        <v>6</v>
      </c>
      <c r="C107" s="3188" t="s">
        <v>8</v>
      </c>
      <c r="D107" s="683"/>
      <c r="E107" s="3302" t="s">
        <v>307</v>
      </c>
      <c r="F107" s="3384" t="s">
        <v>62</v>
      </c>
      <c r="G107" s="3308" t="s">
        <v>82</v>
      </c>
      <c r="H107" s="620"/>
      <c r="I107" s="97"/>
      <c r="J107" s="677"/>
      <c r="K107" s="886"/>
      <c r="L107" s="688" t="s">
        <v>170</v>
      </c>
      <c r="M107" s="621" t="s">
        <v>68</v>
      </c>
      <c r="N107" s="1011">
        <v>0</v>
      </c>
      <c r="O107" s="1011">
        <v>0</v>
      </c>
      <c r="P107" s="1012">
        <v>1</v>
      </c>
    </row>
    <row r="108" spans="1:16" ht="31.95" customHeight="1" x14ac:dyDescent="0.25">
      <c r="A108" s="3183"/>
      <c r="B108" s="3186"/>
      <c r="C108" s="3189"/>
      <c r="D108" s="684"/>
      <c r="E108" s="3303"/>
      <c r="F108" s="3306"/>
      <c r="G108" s="3309"/>
      <c r="H108" s="624"/>
      <c r="I108" s="98"/>
      <c r="J108" s="676"/>
      <c r="K108" s="916"/>
      <c r="L108" s="687" t="s">
        <v>306</v>
      </c>
      <c r="M108" s="887" t="s">
        <v>68</v>
      </c>
      <c r="N108" s="1013">
        <v>1</v>
      </c>
      <c r="O108" s="1013">
        <v>1</v>
      </c>
      <c r="P108" s="1014">
        <v>1</v>
      </c>
    </row>
    <row r="109" spans="1:16" ht="54" customHeight="1" x14ac:dyDescent="0.25">
      <c r="A109" s="3183"/>
      <c r="B109" s="3186"/>
      <c r="C109" s="3189"/>
      <c r="D109" s="684"/>
      <c r="E109" s="3303"/>
      <c r="F109" s="3306"/>
      <c r="G109" s="3309"/>
      <c r="H109" s="624"/>
      <c r="I109" s="98"/>
      <c r="J109" s="676"/>
      <c r="K109" s="916"/>
      <c r="L109" s="687" t="s">
        <v>171</v>
      </c>
      <c r="M109" s="866" t="s">
        <v>70</v>
      </c>
      <c r="N109" s="1013">
        <v>50</v>
      </c>
      <c r="O109" s="1013">
        <v>65</v>
      </c>
      <c r="P109" s="1014">
        <v>80</v>
      </c>
    </row>
    <row r="110" spans="1:16" ht="52.95" customHeight="1" x14ac:dyDescent="0.25">
      <c r="A110" s="3183"/>
      <c r="B110" s="3186"/>
      <c r="C110" s="3189"/>
      <c r="D110" s="684"/>
      <c r="E110" s="895"/>
      <c r="F110" s="3306"/>
      <c r="G110" s="3309"/>
      <c r="H110" s="624"/>
      <c r="I110" s="98"/>
      <c r="J110" s="676"/>
      <c r="K110" s="916"/>
      <c r="L110" s="1418" t="s">
        <v>172</v>
      </c>
      <c r="M110" s="866" t="s">
        <v>80</v>
      </c>
      <c r="N110" s="1013">
        <v>263</v>
      </c>
      <c r="O110" s="1013">
        <v>263</v>
      </c>
      <c r="P110" s="1014">
        <v>263</v>
      </c>
    </row>
    <row r="111" spans="1:16" ht="13.8" thickBot="1" x14ac:dyDescent="0.3">
      <c r="A111" s="3184"/>
      <c r="B111" s="3187"/>
      <c r="C111" s="3190"/>
      <c r="D111" s="685"/>
      <c r="E111" s="82"/>
      <c r="F111" s="3307"/>
      <c r="G111" s="3310"/>
      <c r="H111" s="628" t="s">
        <v>7</v>
      </c>
      <c r="I111" s="101"/>
      <c r="J111" s="101"/>
      <c r="K111" s="912"/>
      <c r="L111" s="699"/>
      <c r="M111" s="1365"/>
      <c r="N111" s="1366"/>
      <c r="O111" s="1366"/>
      <c r="P111" s="1321"/>
    </row>
    <row r="112" spans="1:16" ht="13.8" thickBot="1" x14ac:dyDescent="0.3">
      <c r="A112" s="701" t="s">
        <v>8</v>
      </c>
      <c r="B112" s="869" t="s">
        <v>6</v>
      </c>
      <c r="C112" s="3209" t="s">
        <v>31</v>
      </c>
      <c r="D112" s="3209"/>
      <c r="E112" s="3209"/>
      <c r="F112" s="3209"/>
      <c r="G112" s="3210"/>
      <c r="H112" s="956" t="s">
        <v>7</v>
      </c>
      <c r="I112" s="644">
        <f>I106+I111</f>
        <v>214.8</v>
      </c>
      <c r="J112" s="644">
        <f t="shared" ref="J112:K112" si="10">J106+J111</f>
        <v>225.5</v>
      </c>
      <c r="K112" s="644">
        <f t="shared" si="10"/>
        <v>236.8</v>
      </c>
      <c r="L112" s="3723"/>
      <c r="M112" s="3724"/>
      <c r="N112" s="3724"/>
      <c r="O112" s="3724"/>
      <c r="P112" s="3725"/>
    </row>
    <row r="113" spans="1:16" ht="13.8" thickBot="1" x14ac:dyDescent="0.3">
      <c r="A113" s="594" t="s">
        <v>8</v>
      </c>
      <c r="B113" s="3675" t="s">
        <v>74</v>
      </c>
      <c r="C113" s="3676"/>
      <c r="D113" s="3676"/>
      <c r="E113" s="3676"/>
      <c r="F113" s="3676"/>
      <c r="G113" s="3676"/>
      <c r="H113" s="3677"/>
      <c r="I113" s="106">
        <f>I106+I111</f>
        <v>214.8</v>
      </c>
      <c r="J113" s="106">
        <f t="shared" ref="J113:K113" si="11">J106+J111</f>
        <v>225.5</v>
      </c>
      <c r="K113" s="106">
        <f t="shared" si="11"/>
        <v>236.8</v>
      </c>
      <c r="L113" s="645"/>
      <c r="M113" s="1352"/>
      <c r="N113" s="1353"/>
      <c r="O113" s="1353"/>
      <c r="P113" s="1354"/>
    </row>
    <row r="114" spans="1:16" ht="13.8" thickBot="1" x14ac:dyDescent="0.3">
      <c r="A114" s="594"/>
      <c r="B114" s="3675" t="s">
        <v>78</v>
      </c>
      <c r="C114" s="3676"/>
      <c r="D114" s="3676"/>
      <c r="E114" s="3676"/>
      <c r="F114" s="3676"/>
      <c r="G114" s="3676"/>
      <c r="H114" s="3677"/>
      <c r="I114" s="106">
        <f>I115-I21-I29-I79-I92-I48</f>
        <v>71646.900000000009</v>
      </c>
      <c r="J114" s="106">
        <f>J115-J21-J29-J79-J92-J48</f>
        <v>73719.7</v>
      </c>
      <c r="K114" s="106">
        <f>K115-K21-K29-K79-K92-K48</f>
        <v>77405.700000000012</v>
      </c>
      <c r="L114" s="645"/>
      <c r="M114" s="1352"/>
      <c r="N114" s="1353"/>
      <c r="O114" s="1353"/>
      <c r="P114" s="1354"/>
    </row>
    <row r="115" spans="1:16" ht="13.8" thickBot="1" x14ac:dyDescent="0.3">
      <c r="A115" s="3222" t="s">
        <v>9</v>
      </c>
      <c r="B115" s="3223"/>
      <c r="C115" s="3223"/>
      <c r="D115" s="3223"/>
      <c r="E115" s="3223"/>
      <c r="F115" s="3223"/>
      <c r="G115" s="3223"/>
      <c r="H115" s="3224"/>
      <c r="I115" s="595">
        <f>I99+I113</f>
        <v>72302.10000000002</v>
      </c>
      <c r="J115" s="595">
        <f t="shared" ref="J115:K115" si="12">J99+J113</f>
        <v>73719.7</v>
      </c>
      <c r="K115" s="595">
        <f t="shared" si="12"/>
        <v>77405.700000000012</v>
      </c>
      <c r="L115" s="3229"/>
      <c r="M115" s="3230"/>
      <c r="N115" s="3230"/>
      <c r="O115" s="3230"/>
      <c r="P115" s="3231"/>
    </row>
    <row r="116" spans="1:16" x14ac:dyDescent="0.25">
      <c r="A116" s="579" t="s">
        <v>300</v>
      </c>
      <c r="B116" s="579"/>
      <c r="C116" s="579"/>
      <c r="D116" s="579"/>
      <c r="E116" s="579"/>
      <c r="F116" s="579"/>
      <c r="G116" s="579"/>
      <c r="H116" s="579"/>
      <c r="I116" s="579"/>
      <c r="J116" s="579"/>
      <c r="K116" s="579"/>
      <c r="L116" s="579"/>
      <c r="M116" s="1367"/>
      <c r="N116" s="1368"/>
      <c r="O116" s="1368"/>
      <c r="P116" s="1368"/>
    </row>
    <row r="117" spans="1:16" x14ac:dyDescent="0.25">
      <c r="A117" s="596"/>
      <c r="B117" s="596"/>
      <c r="C117" s="596"/>
      <c r="D117" s="596"/>
      <c r="E117" s="596"/>
      <c r="F117" s="596"/>
      <c r="G117" s="596"/>
      <c r="H117" s="596"/>
      <c r="I117" s="596"/>
      <c r="J117" s="596"/>
      <c r="K117" s="596"/>
      <c r="L117" s="596"/>
      <c r="M117" s="1367"/>
      <c r="N117" s="1368"/>
      <c r="O117" s="1368"/>
      <c r="P117" s="1368"/>
    </row>
    <row r="118" spans="1:16" x14ac:dyDescent="0.25">
      <c r="A118" s="596"/>
      <c r="B118" s="596"/>
      <c r="C118" s="596"/>
      <c r="D118" s="596"/>
      <c r="E118" s="596"/>
      <c r="F118" s="596"/>
      <c r="G118" s="596"/>
      <c r="H118" s="596" t="s">
        <v>48</v>
      </c>
      <c r="I118" s="2859">
        <f>I18+I28+I39+I42+I54+I77+I88</f>
        <v>25233.399999999998</v>
      </c>
      <c r="J118" s="597">
        <f>J18+J28+J39+J42+J54+J77+J88</f>
        <v>26253.8</v>
      </c>
      <c r="K118" s="597">
        <f>K18+K28+K39+K42+K54+K77+K88</f>
        <v>27566.5</v>
      </c>
      <c r="L118" s="596"/>
      <c r="M118" s="1367"/>
      <c r="N118" s="1368"/>
      <c r="O118" s="1368"/>
      <c r="P118" s="1368"/>
    </row>
    <row r="119" spans="1:16" x14ac:dyDescent="0.25">
      <c r="A119" s="596"/>
      <c r="B119" s="596"/>
      <c r="C119" s="596"/>
      <c r="D119" s="596"/>
      <c r="E119" s="596"/>
      <c r="F119" s="596"/>
      <c r="G119" s="596"/>
      <c r="H119" s="596" t="s">
        <v>79</v>
      </c>
      <c r="I119" s="2859">
        <f>I19+I30+I80+I94+I46</f>
        <v>2900.9</v>
      </c>
      <c r="J119" s="597">
        <f>J19+J30+J80+J94+J46</f>
        <v>2895.2999999999997</v>
      </c>
      <c r="K119" s="597">
        <f>K19+K30+K80+K94+K46</f>
        <v>3040.2</v>
      </c>
      <c r="L119" s="596"/>
      <c r="M119" s="1367"/>
      <c r="N119" s="1368"/>
      <c r="O119" s="1368"/>
      <c r="P119" s="1368"/>
    </row>
    <row r="120" spans="1:16" x14ac:dyDescent="0.25">
      <c r="A120" s="596"/>
      <c r="B120" s="596"/>
      <c r="C120" s="596"/>
      <c r="D120" s="596"/>
      <c r="E120" s="596"/>
      <c r="F120" s="596"/>
      <c r="G120" s="596"/>
      <c r="H120" s="596" t="s">
        <v>56</v>
      </c>
      <c r="I120" s="2859">
        <f>I22+I32+I43+I55+I90+I47+I40+I26</f>
        <v>1060.7</v>
      </c>
      <c r="J120" s="597">
        <f>J22+J32+J43+J55+J90+J47+J40+J26</f>
        <v>0</v>
      </c>
      <c r="K120" s="597">
        <f>K22+K32+K43+K55+K90+K47+K40+K26</f>
        <v>0</v>
      </c>
      <c r="L120" s="596"/>
      <c r="M120" s="1367"/>
      <c r="N120" s="1368"/>
      <c r="O120" s="1368"/>
      <c r="P120" s="1368"/>
    </row>
    <row r="121" spans="1:16" x14ac:dyDescent="0.25">
      <c r="A121" s="596"/>
      <c r="B121" s="596"/>
      <c r="C121" s="596"/>
      <c r="D121" s="596"/>
      <c r="E121" s="596"/>
      <c r="F121" s="596"/>
      <c r="G121" s="596"/>
      <c r="H121" s="596" t="s">
        <v>103</v>
      </c>
      <c r="I121" s="2859">
        <f>I20+I31+I45+I78+I89+I25+I38</f>
        <v>39568.400000000009</v>
      </c>
      <c r="J121" s="597">
        <f>J20+J31+J45+J78+J89+J25+J38</f>
        <v>41560.499999999993</v>
      </c>
      <c r="K121" s="597">
        <f>K20+K31+K45+K78+K89+K25+K38</f>
        <v>43638.400000000001</v>
      </c>
      <c r="L121" s="596"/>
      <c r="M121" s="1367"/>
      <c r="N121" s="1368"/>
      <c r="O121" s="1368"/>
      <c r="P121" s="1368"/>
    </row>
    <row r="122" spans="1:16" x14ac:dyDescent="0.25">
      <c r="A122" s="596"/>
      <c r="B122" s="596"/>
      <c r="C122" s="596"/>
      <c r="D122" s="596"/>
      <c r="E122" s="596"/>
      <c r="F122" s="596"/>
      <c r="G122" s="596"/>
      <c r="H122" s="596" t="s">
        <v>67</v>
      </c>
      <c r="I122" s="597">
        <f>I23+I33+I44+I91</f>
        <v>0</v>
      </c>
      <c r="J122" s="597">
        <f>J23+J33+J44+J91</f>
        <v>0</v>
      </c>
      <c r="K122" s="597">
        <f>K23+K33+K44+K91</f>
        <v>0</v>
      </c>
      <c r="L122" s="596"/>
      <c r="M122" s="1367"/>
      <c r="N122" s="1368"/>
      <c r="O122" s="1368"/>
      <c r="P122" s="1368"/>
    </row>
    <row r="123" spans="1:16" x14ac:dyDescent="0.25">
      <c r="A123" s="596"/>
      <c r="B123" s="596"/>
      <c r="C123" s="596"/>
      <c r="D123" s="596"/>
      <c r="E123" s="596"/>
      <c r="F123" s="596"/>
      <c r="G123" s="596"/>
      <c r="H123" s="596" t="s">
        <v>55</v>
      </c>
      <c r="I123" s="2859">
        <f>I56+I93+I104</f>
        <v>339.6</v>
      </c>
      <c r="J123" s="597">
        <f>J56+J93+J104</f>
        <v>339</v>
      </c>
      <c r="K123" s="597">
        <f>K56+K93+K104</f>
        <v>356</v>
      </c>
      <c r="L123" s="596"/>
      <c r="M123" s="1367"/>
      <c r="N123" s="1368"/>
      <c r="O123" s="1368"/>
      <c r="P123" s="1368"/>
    </row>
    <row r="124" spans="1:16" x14ac:dyDescent="0.25">
      <c r="A124" s="596"/>
      <c r="B124" s="596"/>
      <c r="C124" s="596"/>
      <c r="D124" s="596"/>
      <c r="E124" s="596"/>
      <c r="F124" s="596"/>
      <c r="G124" s="596"/>
      <c r="H124" s="596" t="s">
        <v>57</v>
      </c>
      <c r="I124" s="597">
        <f>I21+I29+I79+I92+I48</f>
        <v>655.19999999999993</v>
      </c>
      <c r="J124" s="597">
        <f>J21+J29+J79+J92</f>
        <v>0</v>
      </c>
      <c r="K124" s="597">
        <f>K21+K29+K79+K92</f>
        <v>0</v>
      </c>
      <c r="L124" s="596"/>
      <c r="M124" s="1367"/>
      <c r="N124" s="1368"/>
      <c r="O124" s="1368"/>
      <c r="P124" s="1368"/>
    </row>
    <row r="125" spans="1:16" x14ac:dyDescent="0.25">
      <c r="A125" s="596"/>
      <c r="B125" s="596"/>
      <c r="C125" s="596"/>
      <c r="D125" s="596"/>
      <c r="E125" s="596"/>
      <c r="F125" s="596"/>
      <c r="G125" s="596"/>
      <c r="H125" s="596" t="s">
        <v>113</v>
      </c>
      <c r="I125" s="2859">
        <f>I34</f>
        <v>2543.9</v>
      </c>
      <c r="J125" s="597">
        <f>J34</f>
        <v>2671.1</v>
      </c>
      <c r="K125" s="597">
        <f>K34</f>
        <v>2804.6</v>
      </c>
      <c r="L125" s="596"/>
      <c r="M125" s="1367"/>
      <c r="N125" s="1368"/>
      <c r="O125" s="1368"/>
      <c r="P125" s="1368"/>
    </row>
    <row r="126" spans="1:16" x14ac:dyDescent="0.25">
      <c r="A126" s="596"/>
      <c r="B126" s="598"/>
      <c r="C126" s="598"/>
      <c r="D126" s="598"/>
      <c r="E126" s="17"/>
      <c r="F126" s="17"/>
      <c r="G126" s="17"/>
      <c r="H126" s="17" t="s">
        <v>173</v>
      </c>
      <c r="I126" s="83">
        <f>I118+I119+I120+I121+I122+I123+I124+I125</f>
        <v>72302.100000000006</v>
      </c>
      <c r="J126" s="83">
        <f t="shared" ref="J126:K126" si="13">J118+J119+J120+J121+J122+J123+J124+J125</f>
        <v>73719.7</v>
      </c>
      <c r="K126" s="83">
        <f t="shared" si="13"/>
        <v>77405.700000000012</v>
      </c>
      <c r="L126" s="2860"/>
      <c r="M126" s="1369"/>
      <c r="N126" s="1368"/>
      <c r="O126" s="1368"/>
      <c r="P126" s="1368"/>
    </row>
    <row r="127" spans="1:16" x14ac:dyDescent="0.25">
      <c r="A127" s="583"/>
      <c r="B127" s="583"/>
      <c r="C127" s="583"/>
      <c r="D127" s="583"/>
      <c r="E127" s="17"/>
      <c r="F127" s="17"/>
      <c r="G127" s="17"/>
      <c r="H127" s="17"/>
      <c r="I127" s="1413"/>
      <c r="J127" s="17"/>
      <c r="K127" s="17"/>
      <c r="L127" s="583"/>
      <c r="M127" s="1370"/>
      <c r="N127" s="1297"/>
      <c r="O127" s="1297"/>
      <c r="P127" s="1297"/>
    </row>
    <row r="128" spans="1:16" ht="16.2" thickBot="1" x14ac:dyDescent="0.3">
      <c r="A128" s="583"/>
      <c r="B128" s="583"/>
      <c r="C128" s="583"/>
      <c r="D128" s="583"/>
      <c r="E128" s="3232" t="s">
        <v>10</v>
      </c>
      <c r="F128" s="3232"/>
      <c r="G128" s="3232"/>
      <c r="H128" s="3232"/>
      <c r="I128" s="3232"/>
      <c r="J128" s="3232"/>
      <c r="K128" s="3232"/>
      <c r="L128" s="648"/>
      <c r="M128" s="1371"/>
      <c r="N128" s="1297"/>
      <c r="O128" s="1297"/>
      <c r="P128" s="1297"/>
    </row>
    <row r="129" spans="1:16" ht="31.2" thickBot="1" x14ac:dyDescent="0.3">
      <c r="A129" s="10"/>
      <c r="B129" s="10"/>
      <c r="C129" s="10"/>
      <c r="D129" s="10"/>
      <c r="E129" s="608"/>
      <c r="F129" s="609"/>
      <c r="G129" s="609"/>
      <c r="H129" s="610"/>
      <c r="I129" s="582" t="s">
        <v>535</v>
      </c>
      <c r="J129" s="581" t="s">
        <v>76</v>
      </c>
      <c r="K129" s="582" t="s">
        <v>536</v>
      </c>
      <c r="L129" s="583"/>
      <c r="M129" s="1372"/>
      <c r="N129" s="1373"/>
      <c r="O129" s="1373"/>
      <c r="P129" s="1373"/>
    </row>
    <row r="130" spans="1:16" ht="13.8" thickBot="1" x14ac:dyDescent="0.3">
      <c r="A130" s="10"/>
      <c r="B130" s="10"/>
      <c r="C130" s="10"/>
      <c r="D130" s="10"/>
      <c r="E130" s="3233" t="s">
        <v>33</v>
      </c>
      <c r="F130" s="3234"/>
      <c r="G130" s="3234"/>
      <c r="H130" s="3235"/>
      <c r="I130" s="599">
        <f>SUM(I131:I142)</f>
        <v>72302.100000000006</v>
      </c>
      <c r="J130" s="1478">
        <f t="shared" ref="J130:K130" si="14">SUM(J131:J142)</f>
        <v>73719.700000000012</v>
      </c>
      <c r="K130" s="599">
        <f t="shared" si="14"/>
        <v>77405.700000000012</v>
      </c>
      <c r="L130" s="649"/>
      <c r="M130" s="1372"/>
      <c r="N130" s="1373"/>
      <c r="O130" s="1373"/>
      <c r="P130" s="1373"/>
    </row>
    <row r="131" spans="1:16" x14ac:dyDescent="0.25">
      <c r="A131" s="10"/>
      <c r="B131" s="10"/>
      <c r="C131" s="10"/>
      <c r="D131" s="10"/>
      <c r="E131" s="3236" t="s">
        <v>39</v>
      </c>
      <c r="F131" s="3237"/>
      <c r="G131" s="3237"/>
      <c r="H131" s="3238"/>
      <c r="I131" s="1844">
        <v>25233.4</v>
      </c>
      <c r="J131" s="601">
        <v>26253.8</v>
      </c>
      <c r="K131" s="600">
        <v>27566.5</v>
      </c>
      <c r="L131" s="583"/>
      <c r="M131" s="1372"/>
      <c r="N131" s="1373"/>
      <c r="O131" s="1373"/>
      <c r="P131" s="1373"/>
    </row>
    <row r="132" spans="1:16" ht="24.6" customHeight="1" x14ac:dyDescent="0.25">
      <c r="A132" s="10"/>
      <c r="B132" s="10"/>
      <c r="C132" s="10"/>
      <c r="D132" s="10"/>
      <c r="E132" s="3236" t="s">
        <v>638</v>
      </c>
      <c r="F132" s="3237"/>
      <c r="G132" s="3237"/>
      <c r="H132" s="3238"/>
      <c r="I132" s="1480"/>
      <c r="J132" s="1479"/>
      <c r="K132" s="1480"/>
      <c r="L132" s="583"/>
      <c r="M132" s="1372"/>
      <c r="N132" s="1373"/>
      <c r="O132" s="1373"/>
      <c r="P132" s="1373"/>
    </row>
    <row r="133" spans="1:16" ht="13.2" customHeight="1" x14ac:dyDescent="0.25">
      <c r="A133" s="10"/>
      <c r="B133" s="10"/>
      <c r="C133" s="10"/>
      <c r="D133" s="10"/>
      <c r="E133" s="3236" t="s">
        <v>40</v>
      </c>
      <c r="F133" s="3237"/>
      <c r="G133" s="3237"/>
      <c r="H133" s="3238"/>
      <c r="I133" s="2861">
        <v>2900.9</v>
      </c>
      <c r="J133" s="603">
        <v>2895.3</v>
      </c>
      <c r="K133" s="602">
        <v>3040.2</v>
      </c>
      <c r="L133" s="1474"/>
      <c r="M133" s="1372"/>
      <c r="N133" s="1373"/>
      <c r="O133" s="1373"/>
      <c r="P133" s="1373"/>
    </row>
    <row r="134" spans="1:16" x14ac:dyDescent="0.25">
      <c r="A134" s="10"/>
      <c r="B134" s="10"/>
      <c r="C134" s="10"/>
      <c r="D134" s="10"/>
      <c r="E134" s="3236" t="s">
        <v>41</v>
      </c>
      <c r="F134" s="3237"/>
      <c r="G134" s="3237"/>
      <c r="H134" s="3238"/>
      <c r="I134" s="2861">
        <v>1060.7</v>
      </c>
      <c r="J134" s="603"/>
      <c r="K134" s="602"/>
      <c r="L134" s="583"/>
      <c r="M134" s="1372"/>
      <c r="N134" s="1373"/>
      <c r="O134" s="1373"/>
      <c r="P134" s="1373"/>
    </row>
    <row r="135" spans="1:16" x14ac:dyDescent="0.25">
      <c r="A135" s="10"/>
      <c r="B135" s="10"/>
      <c r="C135" s="10"/>
      <c r="D135" s="10"/>
      <c r="E135" s="3236" t="s">
        <v>42</v>
      </c>
      <c r="F135" s="3237"/>
      <c r="G135" s="3237"/>
      <c r="H135" s="3238"/>
      <c r="I135" s="602"/>
      <c r="J135" s="603"/>
      <c r="K135" s="602"/>
      <c r="L135" s="583"/>
      <c r="M135" s="1372"/>
      <c r="N135" s="1373"/>
      <c r="O135" s="1373"/>
      <c r="P135" s="1373"/>
    </row>
    <row r="136" spans="1:16" ht="13.2" customHeight="1" x14ac:dyDescent="0.25">
      <c r="A136" s="10"/>
      <c r="B136" s="10"/>
      <c r="C136" s="10"/>
      <c r="D136" s="10"/>
      <c r="E136" s="3248" t="s">
        <v>43</v>
      </c>
      <c r="F136" s="3249"/>
      <c r="G136" s="3249"/>
      <c r="H136" s="3250"/>
      <c r="I136" s="604"/>
      <c r="J136" s="605"/>
      <c r="K136" s="604"/>
      <c r="L136" s="583"/>
      <c r="M136" s="1372"/>
      <c r="N136" s="1373"/>
      <c r="O136" s="1373"/>
      <c r="P136" s="1373"/>
    </row>
    <row r="137" spans="1:16" ht="14.4" customHeight="1" x14ac:dyDescent="0.25">
      <c r="A137" s="10"/>
      <c r="B137" s="10"/>
      <c r="C137" s="10"/>
      <c r="D137" s="10"/>
      <c r="E137" s="3239" t="s">
        <v>44</v>
      </c>
      <c r="F137" s="3240"/>
      <c r="G137" s="3240"/>
      <c r="H137" s="3241"/>
      <c r="I137" s="2861">
        <v>39568.400000000001</v>
      </c>
      <c r="J137" s="603">
        <v>41560.5</v>
      </c>
      <c r="K137" s="602">
        <v>43638.400000000001</v>
      </c>
      <c r="L137" s="1474"/>
      <c r="M137" s="1372"/>
      <c r="N137" s="1373"/>
      <c r="O137" s="1373"/>
      <c r="P137" s="1373"/>
    </row>
    <row r="138" spans="1:16" ht="25.2" customHeight="1" x14ac:dyDescent="0.25">
      <c r="A138" s="10"/>
      <c r="B138" s="10"/>
      <c r="C138" s="10"/>
      <c r="D138" s="10"/>
      <c r="E138" s="3236" t="s">
        <v>63</v>
      </c>
      <c r="F138" s="3237"/>
      <c r="G138" s="3237"/>
      <c r="H138" s="3238"/>
      <c r="I138" s="602"/>
      <c r="J138" s="603"/>
      <c r="K138" s="602"/>
      <c r="L138" s="583"/>
      <c r="M138" s="1372"/>
      <c r="N138" s="1374"/>
      <c r="O138" s="1374"/>
      <c r="P138" s="1374"/>
    </row>
    <row r="139" spans="1:16" ht="24" customHeight="1" x14ac:dyDescent="0.25">
      <c r="A139" s="10"/>
      <c r="B139" s="10"/>
      <c r="C139" s="10"/>
      <c r="D139" s="10"/>
      <c r="E139" s="3236" t="s">
        <v>64</v>
      </c>
      <c r="F139" s="3237"/>
      <c r="G139" s="3237"/>
      <c r="H139" s="3238"/>
      <c r="I139" s="606">
        <v>2543.9</v>
      </c>
      <c r="J139" s="607">
        <v>2671.1</v>
      </c>
      <c r="K139" s="606">
        <v>2804.6</v>
      </c>
      <c r="L139" s="583"/>
      <c r="M139" s="1372"/>
      <c r="N139" s="1373"/>
      <c r="O139" s="1373"/>
      <c r="P139" s="1373"/>
    </row>
    <row r="140" spans="1:16" x14ac:dyDescent="0.25">
      <c r="A140" s="10"/>
      <c r="B140" s="10"/>
      <c r="C140" s="10"/>
      <c r="D140" s="10"/>
      <c r="E140" s="3236" t="s">
        <v>47</v>
      </c>
      <c r="F140" s="3237"/>
      <c r="G140" s="3237"/>
      <c r="H140" s="3238"/>
      <c r="I140" s="606"/>
      <c r="J140" s="607"/>
      <c r="K140" s="606"/>
      <c r="L140" s="583"/>
      <c r="M140" s="1372"/>
      <c r="N140" s="1373"/>
      <c r="O140" s="1373"/>
      <c r="P140" s="1373"/>
    </row>
    <row r="141" spans="1:16" x14ac:dyDescent="0.25">
      <c r="A141" s="10"/>
      <c r="B141" s="10"/>
      <c r="C141" s="10"/>
      <c r="D141" s="10"/>
      <c r="E141" s="3236" t="s">
        <v>45</v>
      </c>
      <c r="F141" s="3237"/>
      <c r="G141" s="3237"/>
      <c r="H141" s="3238"/>
      <c r="I141" s="2862">
        <v>339.6</v>
      </c>
      <c r="J141" s="607">
        <v>339</v>
      </c>
      <c r="K141" s="606">
        <v>356</v>
      </c>
      <c r="L141" s="583"/>
      <c r="M141" s="1372"/>
      <c r="N141" s="1373"/>
      <c r="O141" s="1373"/>
      <c r="P141" s="1373"/>
    </row>
    <row r="142" spans="1:16" ht="13.2" customHeight="1" x14ac:dyDescent="0.25">
      <c r="A142" s="160"/>
      <c r="B142" s="160"/>
      <c r="C142" s="160"/>
      <c r="D142" s="160"/>
      <c r="E142" s="3236" t="s">
        <v>65</v>
      </c>
      <c r="F142" s="3237"/>
      <c r="G142" s="3237"/>
      <c r="H142" s="3238"/>
      <c r="I142" s="602">
        <v>655.20000000000005</v>
      </c>
      <c r="J142" s="603"/>
      <c r="K142" s="602"/>
      <c r="L142" s="583"/>
      <c r="M142" s="1372"/>
      <c r="N142" s="1375"/>
      <c r="O142" s="1375"/>
      <c r="P142" s="1375"/>
    </row>
    <row r="143" spans="1:16" ht="25.8" customHeight="1" thickBot="1" x14ac:dyDescent="0.3">
      <c r="A143" s="160"/>
      <c r="B143" s="160"/>
      <c r="C143" s="160"/>
      <c r="D143" s="160"/>
      <c r="E143" s="3678" t="s">
        <v>627</v>
      </c>
      <c r="F143" s="3679"/>
      <c r="G143" s="3679"/>
      <c r="H143" s="3680"/>
      <c r="I143" s="1481"/>
      <c r="J143" s="1482"/>
      <c r="K143" s="1481"/>
      <c r="L143" s="583"/>
      <c r="M143" s="1372"/>
      <c r="N143" s="1375"/>
      <c r="O143" s="1375"/>
      <c r="P143" s="1375"/>
    </row>
    <row r="144" spans="1:16" ht="13.8" thickBot="1" x14ac:dyDescent="0.3">
      <c r="A144" s="160"/>
      <c r="B144" s="160"/>
      <c r="C144" s="160"/>
      <c r="D144" s="160"/>
      <c r="E144" s="3251" t="s">
        <v>34</v>
      </c>
      <c r="F144" s="3252"/>
      <c r="G144" s="3252"/>
      <c r="H144" s="3252"/>
      <c r="I144" s="920"/>
      <c r="J144" s="1483"/>
      <c r="K144" s="920"/>
      <c r="L144" s="583"/>
      <c r="M144" s="1372"/>
      <c r="N144" s="1375"/>
      <c r="O144" s="1375"/>
      <c r="P144" s="1375"/>
    </row>
    <row r="145" spans="1:16" ht="13.8" thickBot="1" x14ac:dyDescent="0.3">
      <c r="A145" s="160"/>
      <c r="B145" s="160"/>
      <c r="C145" s="160"/>
      <c r="D145" s="160"/>
      <c r="E145" s="3253" t="s">
        <v>46</v>
      </c>
      <c r="F145" s="3254"/>
      <c r="G145" s="3254"/>
      <c r="H145" s="3255"/>
      <c r="I145" s="1484"/>
      <c r="J145" s="1485"/>
      <c r="K145" s="1484"/>
      <c r="L145" s="17"/>
      <c r="M145" s="1376"/>
      <c r="N145" s="1375"/>
      <c r="O145" s="1375"/>
      <c r="P145" s="1375"/>
    </row>
    <row r="146" spans="1:16" x14ac:dyDescent="0.25">
      <c r="E146" s="17"/>
      <c r="F146" s="17"/>
      <c r="G146" s="17"/>
      <c r="H146" s="17"/>
      <c r="I146" s="17"/>
      <c r="J146" s="17"/>
      <c r="K146" s="17"/>
      <c r="L146" s="17"/>
    </row>
  </sheetData>
  <mergeCells count="114">
    <mergeCell ref="C112:G112"/>
    <mergeCell ref="L112:P112"/>
    <mergeCell ref="B113:H113"/>
    <mergeCell ref="B114:H114"/>
    <mergeCell ref="A115:H115"/>
    <mergeCell ref="L115:P115"/>
    <mergeCell ref="E128:K128"/>
    <mergeCell ref="E144:H144"/>
    <mergeCell ref="E145:H145"/>
    <mergeCell ref="E141:H141"/>
    <mergeCell ref="E142:H142"/>
    <mergeCell ref="E134:H134"/>
    <mergeCell ref="E136:H136"/>
    <mergeCell ref="E137:H137"/>
    <mergeCell ref="E138:H138"/>
    <mergeCell ref="E139:H139"/>
    <mergeCell ref="E140:H140"/>
    <mergeCell ref="E130:H130"/>
    <mergeCell ref="E131:H131"/>
    <mergeCell ref="E133:H133"/>
    <mergeCell ref="E135:H135"/>
    <mergeCell ref="E132:H132"/>
    <mergeCell ref="E143:H143"/>
    <mergeCell ref="A104:A106"/>
    <mergeCell ref="B104:B106"/>
    <mergeCell ref="C104:C106"/>
    <mergeCell ref="E104:E106"/>
    <mergeCell ref="F104:F106"/>
    <mergeCell ref="G104:G106"/>
    <mergeCell ref="A107:A111"/>
    <mergeCell ref="B107:B111"/>
    <mergeCell ref="C107:C111"/>
    <mergeCell ref="E107:E109"/>
    <mergeCell ref="F107:F111"/>
    <mergeCell ref="G107:G111"/>
    <mergeCell ref="A88:A97"/>
    <mergeCell ref="B88:B97"/>
    <mergeCell ref="C88:C97"/>
    <mergeCell ref="E88:E97"/>
    <mergeCell ref="F88:F97"/>
    <mergeCell ref="G88:G97"/>
    <mergeCell ref="C98:G98"/>
    <mergeCell ref="L98:P98"/>
    <mergeCell ref="B99:H99"/>
    <mergeCell ref="A77:A81"/>
    <mergeCell ref="B77:B81"/>
    <mergeCell ref="C77:C81"/>
    <mergeCell ref="E77:E81"/>
    <mergeCell ref="F77:F81"/>
    <mergeCell ref="G77:G81"/>
    <mergeCell ref="C82:G82"/>
    <mergeCell ref="L82:P82"/>
    <mergeCell ref="A84:A87"/>
    <mergeCell ref="B84:B87"/>
    <mergeCell ref="L25:L27"/>
    <mergeCell ref="A28:A37"/>
    <mergeCell ref="B28:B37"/>
    <mergeCell ref="C28:C37"/>
    <mergeCell ref="E28:E37"/>
    <mergeCell ref="F28:F37"/>
    <mergeCell ref="G28:G37"/>
    <mergeCell ref="E50:G50"/>
    <mergeCell ref="A54:A76"/>
    <mergeCell ref="B54:B76"/>
    <mergeCell ref="C54:C76"/>
    <mergeCell ref="E54:E76"/>
    <mergeCell ref="F54:F76"/>
    <mergeCell ref="G54:G76"/>
    <mergeCell ref="A42:A49"/>
    <mergeCell ref="B42:B49"/>
    <mergeCell ref="C42:C49"/>
    <mergeCell ref="E42:E44"/>
    <mergeCell ref="F42:F49"/>
    <mergeCell ref="G42:G49"/>
    <mergeCell ref="A25:A27"/>
    <mergeCell ref="B25:B27"/>
    <mergeCell ref="C25:C27"/>
    <mergeCell ref="E25:E27"/>
    <mergeCell ref="F25:F27"/>
    <mergeCell ref="G25:G27"/>
    <mergeCell ref="A38:A41"/>
    <mergeCell ref="B38:B41"/>
    <mergeCell ref="C38:C41"/>
    <mergeCell ref="E38:E41"/>
    <mergeCell ref="F38:F41"/>
    <mergeCell ref="G38:G41"/>
    <mergeCell ref="A9:A10"/>
    <mergeCell ref="B9:B10"/>
    <mergeCell ref="A12:A17"/>
    <mergeCell ref="A18:A24"/>
    <mergeCell ref="B18:B24"/>
    <mergeCell ref="C18:C24"/>
    <mergeCell ref="E18:E24"/>
    <mergeCell ref="F18:F24"/>
    <mergeCell ref="G18:G24"/>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s>
  <phoneticPr fontId="39" type="noConversion"/>
  <pageMargins left="0.7" right="0.7" top="0.75" bottom="0.75" header="0.3" footer="0.3"/>
  <pageSetup paperSize="9" scale="7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workbookViewId="0">
      <selection activeCell="I5" sqref="I5:I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4.6" customHeight="1" x14ac:dyDescent="0.25">
      <c r="L1" s="2866" t="s">
        <v>1165</v>
      </c>
      <c r="M1" s="2866"/>
      <c r="N1" s="2866"/>
      <c r="O1" s="2866"/>
      <c r="P1" s="204"/>
    </row>
    <row r="2" spans="1:16" ht="13.8" x14ac:dyDescent="0.25">
      <c r="A2" s="3168" t="s">
        <v>1112</v>
      </c>
      <c r="B2" s="3168"/>
      <c r="C2" s="3168"/>
      <c r="D2" s="3168"/>
      <c r="E2" s="3168"/>
      <c r="F2" s="3168"/>
      <c r="G2" s="3168"/>
      <c r="H2" s="3168"/>
      <c r="I2" s="3168"/>
      <c r="J2" s="3168"/>
      <c r="K2" s="3168"/>
      <c r="L2" s="3168"/>
      <c r="M2" s="3168"/>
      <c r="N2" s="3168"/>
      <c r="O2" s="2610"/>
      <c r="P2" s="2610"/>
    </row>
    <row r="3" spans="1:16" ht="13.8" x14ac:dyDescent="0.25">
      <c r="A3" s="3726" t="s">
        <v>35</v>
      </c>
      <c r="B3" s="3726"/>
      <c r="C3" s="3726"/>
      <c r="D3" s="3726"/>
      <c r="E3" s="3726"/>
      <c r="F3" s="3726"/>
      <c r="G3" s="3726"/>
      <c r="H3" s="3726"/>
      <c r="I3" s="3726"/>
      <c r="J3" s="3726"/>
      <c r="K3" s="3726"/>
      <c r="L3" s="3726"/>
      <c r="M3" s="3726"/>
      <c r="N3" s="3726"/>
      <c r="O3" s="3726"/>
      <c r="P3" s="3726"/>
    </row>
    <row r="4" spans="1:16" ht="16.2" thickBot="1" x14ac:dyDescent="0.3">
      <c r="A4" s="1855"/>
      <c r="B4" s="1855"/>
      <c r="C4" s="1855"/>
      <c r="D4" s="1855"/>
      <c r="E4" s="1855"/>
      <c r="F4" s="1855"/>
      <c r="G4" s="1855"/>
      <c r="H4" s="1855"/>
      <c r="I4" s="1855"/>
      <c r="J4" s="1855"/>
      <c r="K4" s="1855"/>
      <c r="L4" s="1856"/>
      <c r="M4" s="1855"/>
      <c r="N4" s="1857"/>
      <c r="O4" s="3727" t="s">
        <v>294</v>
      </c>
      <c r="P4" s="3727"/>
    </row>
    <row r="5" spans="1:16" ht="14.4" thickBot="1" x14ac:dyDescent="0.3">
      <c r="A5" s="3171" t="s">
        <v>0</v>
      </c>
      <c r="B5" s="3171" t="s">
        <v>1</v>
      </c>
      <c r="C5" s="3150" t="s">
        <v>2</v>
      </c>
      <c r="D5" s="3171" t="s">
        <v>32</v>
      </c>
      <c r="E5" s="3174" t="s">
        <v>54</v>
      </c>
      <c r="F5" s="3153" t="s">
        <v>3</v>
      </c>
      <c r="G5" s="3150" t="s">
        <v>4</v>
      </c>
      <c r="H5" s="3153" t="s">
        <v>5</v>
      </c>
      <c r="I5" s="3156" t="s">
        <v>522</v>
      </c>
      <c r="J5" s="3153" t="s">
        <v>76</v>
      </c>
      <c r="K5" s="3153" t="s">
        <v>523</v>
      </c>
      <c r="L5" s="3159" t="s">
        <v>11</v>
      </c>
      <c r="M5" s="3160"/>
      <c r="N5" s="3160"/>
      <c r="O5" s="3160"/>
      <c r="P5" s="3161"/>
    </row>
    <row r="6" spans="1:16" ht="13.8" x14ac:dyDescent="0.25">
      <c r="A6" s="3172"/>
      <c r="B6" s="3172"/>
      <c r="C6" s="3151"/>
      <c r="D6" s="3172"/>
      <c r="E6" s="3175"/>
      <c r="F6" s="3154"/>
      <c r="G6" s="3151"/>
      <c r="H6" s="3154"/>
      <c r="I6" s="3157"/>
      <c r="J6" s="3154"/>
      <c r="K6" s="3154"/>
      <c r="L6" s="3162" t="s">
        <v>37</v>
      </c>
      <c r="M6" s="3164" t="s">
        <v>36</v>
      </c>
      <c r="N6" s="3739" t="s">
        <v>38</v>
      </c>
      <c r="O6" s="3739"/>
      <c r="P6" s="3740"/>
    </row>
    <row r="7" spans="1:16" ht="139.80000000000001" customHeight="1" thickBot="1" x14ac:dyDescent="0.3">
      <c r="A7" s="3173"/>
      <c r="B7" s="3173"/>
      <c r="C7" s="3152"/>
      <c r="D7" s="3173"/>
      <c r="E7" s="3176"/>
      <c r="F7" s="3155"/>
      <c r="G7" s="3152"/>
      <c r="H7" s="3155"/>
      <c r="I7" s="3158"/>
      <c r="J7" s="3155"/>
      <c r="K7" s="3155"/>
      <c r="L7" s="3163"/>
      <c r="M7" s="3165"/>
      <c r="N7" s="1858" t="s">
        <v>524</v>
      </c>
      <c r="O7" s="1858" t="s">
        <v>52</v>
      </c>
      <c r="P7" s="1859" t="s">
        <v>525</v>
      </c>
    </row>
    <row r="8" spans="1:16" ht="14.4" thickBot="1" x14ac:dyDescent="0.3">
      <c r="A8" s="2611" t="s">
        <v>6</v>
      </c>
      <c r="B8" s="2612" t="s">
        <v>841</v>
      </c>
      <c r="C8" s="2613"/>
      <c r="D8" s="2613"/>
      <c r="E8" s="2613"/>
      <c r="F8" s="2613"/>
      <c r="G8" s="2613"/>
      <c r="H8" s="2613"/>
      <c r="I8" s="2613"/>
      <c r="J8" s="2613"/>
      <c r="K8" s="2613"/>
      <c r="L8" s="2614"/>
      <c r="M8" s="2614"/>
      <c r="N8" s="2615"/>
      <c r="O8" s="2613"/>
      <c r="P8" s="2616"/>
    </row>
    <row r="9" spans="1:16" ht="41.4" x14ac:dyDescent="0.25">
      <c r="A9" s="2617"/>
      <c r="B9" s="2618"/>
      <c r="C9" s="2619"/>
      <c r="D9" s="2620"/>
      <c r="E9" s="2621"/>
      <c r="F9" s="2621"/>
      <c r="G9" s="2621"/>
      <c r="H9" s="2621"/>
      <c r="I9" s="2621"/>
      <c r="J9" s="2621"/>
      <c r="K9" s="2621"/>
      <c r="L9" s="2622" t="s">
        <v>1113</v>
      </c>
      <c r="M9" s="2623" t="s">
        <v>70</v>
      </c>
      <c r="N9" s="2624">
        <v>43</v>
      </c>
      <c r="O9" s="2625"/>
      <c r="P9" s="2626"/>
    </row>
    <row r="10" spans="1:16" ht="41.4" x14ac:dyDescent="0.25">
      <c r="A10" s="2627"/>
      <c r="B10" s="2628"/>
      <c r="C10" s="2629"/>
      <c r="D10" s="2630"/>
      <c r="E10" s="2631"/>
      <c r="F10" s="2631"/>
      <c r="G10" s="2631"/>
      <c r="H10" s="2631"/>
      <c r="I10" s="2631"/>
      <c r="J10" s="2631"/>
      <c r="K10" s="2631"/>
      <c r="L10" s="2632" t="s">
        <v>1114</v>
      </c>
      <c r="M10" s="2031" t="s">
        <v>70</v>
      </c>
      <c r="N10" s="2343">
        <v>25</v>
      </c>
      <c r="O10" s="2343"/>
      <c r="P10" s="2633"/>
    </row>
    <row r="11" spans="1:16" ht="28.2" thickBot="1" x14ac:dyDescent="0.3">
      <c r="A11" s="2634"/>
      <c r="B11" s="2628"/>
      <c r="C11" s="2629"/>
      <c r="D11" s="2630"/>
      <c r="E11" s="2631"/>
      <c r="F11" s="2631"/>
      <c r="G11" s="2631"/>
      <c r="H11" s="2631"/>
      <c r="I11" s="2631"/>
      <c r="J11" s="2631"/>
      <c r="K11" s="2631"/>
      <c r="L11" s="2635" t="s">
        <v>1115</v>
      </c>
      <c r="M11" s="2227" t="s">
        <v>68</v>
      </c>
      <c r="N11" s="2227">
        <v>6</v>
      </c>
      <c r="O11" s="2227">
        <v>6</v>
      </c>
      <c r="P11" s="2636">
        <v>6</v>
      </c>
    </row>
    <row r="12" spans="1:16" ht="14.4" thickBot="1" x14ac:dyDescent="0.3">
      <c r="A12" s="2637" t="s">
        <v>6</v>
      </c>
      <c r="B12" s="1876" t="s">
        <v>6</v>
      </c>
      <c r="C12" s="3743" t="s">
        <v>1116</v>
      </c>
      <c r="D12" s="3744"/>
      <c r="E12" s="3744"/>
      <c r="F12" s="3744"/>
      <c r="G12" s="3744"/>
      <c r="H12" s="3744"/>
      <c r="I12" s="3744"/>
      <c r="J12" s="3744"/>
      <c r="K12" s="3744"/>
      <c r="L12" s="3744"/>
      <c r="M12" s="3744"/>
      <c r="N12" s="3744"/>
      <c r="O12" s="3744"/>
      <c r="P12" s="3745"/>
    </row>
    <row r="13" spans="1:16" ht="28.2" thickBot="1" x14ac:dyDescent="0.3">
      <c r="A13" s="2637"/>
      <c r="B13" s="2638"/>
      <c r="C13" s="2639"/>
      <c r="D13" s="2630"/>
      <c r="E13" s="2631"/>
      <c r="F13" s="2631"/>
      <c r="G13" s="2631"/>
      <c r="H13" s="2631"/>
      <c r="I13" s="2631"/>
      <c r="J13" s="2631"/>
      <c r="K13" s="2631"/>
      <c r="L13" s="2640" t="s">
        <v>1117</v>
      </c>
      <c r="M13" s="2641" t="s">
        <v>81</v>
      </c>
      <c r="N13" s="2642">
        <v>2400</v>
      </c>
      <c r="O13" s="2642">
        <v>2500</v>
      </c>
      <c r="P13" s="2643">
        <v>2600</v>
      </c>
    </row>
    <row r="14" spans="1:16" ht="27.6" x14ac:dyDescent="0.25">
      <c r="A14" s="3728" t="s">
        <v>6</v>
      </c>
      <c r="B14" s="3000" t="s">
        <v>6</v>
      </c>
      <c r="C14" s="3731" t="s">
        <v>6</v>
      </c>
      <c r="D14" s="1882"/>
      <c r="E14" s="3072" t="s">
        <v>1118</v>
      </c>
      <c r="F14" s="3736" t="s">
        <v>62</v>
      </c>
      <c r="G14" s="3047" t="s">
        <v>228</v>
      </c>
      <c r="H14" s="2644" t="s">
        <v>48</v>
      </c>
      <c r="I14" s="1983"/>
      <c r="J14" s="2645"/>
      <c r="K14" s="2646"/>
      <c r="L14" s="2647" t="s">
        <v>1119</v>
      </c>
      <c r="M14" s="2648" t="s">
        <v>75</v>
      </c>
      <c r="N14" s="2649">
        <v>3</v>
      </c>
      <c r="O14" s="2649">
        <v>3</v>
      </c>
      <c r="P14" s="2650">
        <v>4</v>
      </c>
    </row>
    <row r="15" spans="1:16" ht="27.6" x14ac:dyDescent="0.25">
      <c r="A15" s="3729"/>
      <c r="B15" s="3001"/>
      <c r="C15" s="3732"/>
      <c r="D15" s="1891"/>
      <c r="E15" s="3734"/>
      <c r="F15" s="3737"/>
      <c r="G15" s="3048"/>
      <c r="H15" s="2651" t="s">
        <v>56</v>
      </c>
      <c r="I15" s="2652"/>
      <c r="J15" s="2653"/>
      <c r="K15" s="2654"/>
      <c r="L15" s="2655" t="s">
        <v>1120</v>
      </c>
      <c r="M15" s="2656" t="s">
        <v>75</v>
      </c>
      <c r="N15" s="2657">
        <v>2</v>
      </c>
      <c r="O15" s="2657">
        <v>2</v>
      </c>
      <c r="P15" s="2658">
        <v>3</v>
      </c>
    </row>
    <row r="16" spans="1:16" ht="42" customHeight="1" x14ac:dyDescent="0.25">
      <c r="A16" s="3729"/>
      <c r="B16" s="3001"/>
      <c r="C16" s="3732"/>
      <c r="D16" s="1891"/>
      <c r="E16" s="3734"/>
      <c r="F16" s="3737"/>
      <c r="G16" s="3048"/>
      <c r="H16" s="2651" t="s">
        <v>55</v>
      </c>
      <c r="I16" s="2652"/>
      <c r="J16" s="2653"/>
      <c r="K16" s="2654"/>
      <c r="L16" s="2655" t="s">
        <v>1121</v>
      </c>
      <c r="M16" s="2656" t="s">
        <v>80</v>
      </c>
      <c r="N16" s="2657">
        <v>100</v>
      </c>
      <c r="O16" s="2657">
        <v>150</v>
      </c>
      <c r="P16" s="2659">
        <v>200</v>
      </c>
    </row>
    <row r="17" spans="1:16" ht="14.4" thickBot="1" x14ac:dyDescent="0.3">
      <c r="A17" s="3730"/>
      <c r="B17" s="3002"/>
      <c r="C17" s="3733"/>
      <c r="D17" s="2660"/>
      <c r="E17" s="3735"/>
      <c r="F17" s="3738"/>
      <c r="G17" s="3049"/>
      <c r="H17" s="2661" t="s">
        <v>7</v>
      </c>
      <c r="I17" s="2662">
        <f>SUM(I14:I16)</f>
        <v>0</v>
      </c>
      <c r="J17" s="2662">
        <f>SUM(J14:J16)</f>
        <v>0</v>
      </c>
      <c r="K17" s="2662">
        <f>SUM(K14:K16)</f>
        <v>0</v>
      </c>
      <c r="L17" s="2663"/>
      <c r="M17" s="2664"/>
      <c r="N17" s="2665"/>
      <c r="O17" s="2665"/>
      <c r="P17" s="2666"/>
    </row>
    <row r="18" spans="1:16" ht="27.6" x14ac:dyDescent="0.25">
      <c r="A18" s="2997" t="s">
        <v>6</v>
      </c>
      <c r="B18" s="3000" t="s">
        <v>6</v>
      </c>
      <c r="C18" s="3731" t="s">
        <v>8</v>
      </c>
      <c r="D18" s="1882"/>
      <c r="E18" s="3072" t="s">
        <v>1122</v>
      </c>
      <c r="F18" s="3736" t="s">
        <v>62</v>
      </c>
      <c r="G18" s="3047" t="s">
        <v>228</v>
      </c>
      <c r="H18" s="2796" t="s">
        <v>48</v>
      </c>
      <c r="I18" s="2797">
        <v>10.8</v>
      </c>
      <c r="J18" s="2645">
        <v>13</v>
      </c>
      <c r="K18" s="2646">
        <v>14</v>
      </c>
      <c r="L18" s="2667" t="s">
        <v>1123</v>
      </c>
      <c r="M18" s="2648" t="s">
        <v>1124</v>
      </c>
      <c r="N18" s="2649">
        <v>30</v>
      </c>
      <c r="O18" s="2649">
        <v>35</v>
      </c>
      <c r="P18" s="2650">
        <v>40</v>
      </c>
    </row>
    <row r="19" spans="1:16" ht="13.8" x14ac:dyDescent="0.25">
      <c r="A19" s="2998"/>
      <c r="B19" s="3001"/>
      <c r="C19" s="3732"/>
      <c r="D19" s="1891"/>
      <c r="E19" s="3734"/>
      <c r="F19" s="3737"/>
      <c r="G19" s="3048"/>
      <c r="H19" s="2651" t="s">
        <v>56</v>
      </c>
      <c r="I19" s="2652"/>
      <c r="J19" s="2653"/>
      <c r="K19" s="2654"/>
      <c r="L19" s="2655" t="s">
        <v>1125</v>
      </c>
      <c r="M19" s="2656" t="s">
        <v>75</v>
      </c>
      <c r="N19" s="2657">
        <v>10</v>
      </c>
      <c r="O19" s="2657">
        <v>23</v>
      </c>
      <c r="P19" s="2658">
        <v>26</v>
      </c>
    </row>
    <row r="20" spans="1:16" ht="14.4" thickBot="1" x14ac:dyDescent="0.3">
      <c r="A20" s="2999"/>
      <c r="B20" s="3002"/>
      <c r="C20" s="3733"/>
      <c r="D20" s="2660"/>
      <c r="E20" s="3735"/>
      <c r="F20" s="3738"/>
      <c r="G20" s="3049"/>
      <c r="H20" s="2661" t="s">
        <v>7</v>
      </c>
      <c r="I20" s="2662">
        <f>SUM(I18:I19)</f>
        <v>10.8</v>
      </c>
      <c r="J20" s="2662">
        <f>SUM(J18:J19)</f>
        <v>13</v>
      </c>
      <c r="K20" s="2662">
        <f>SUM(K18:K19)</f>
        <v>14</v>
      </c>
      <c r="L20" s="2663"/>
      <c r="M20" s="2668"/>
      <c r="N20" s="2669"/>
      <c r="O20" s="2669"/>
      <c r="P20" s="2670"/>
    </row>
    <row r="21" spans="1:16" ht="41.4" x14ac:dyDescent="0.25">
      <c r="A21" s="2997" t="s">
        <v>6</v>
      </c>
      <c r="B21" s="3000" t="s">
        <v>6</v>
      </c>
      <c r="C21" s="3731" t="s">
        <v>49</v>
      </c>
      <c r="D21" s="1882"/>
      <c r="E21" s="3006" t="s">
        <v>1126</v>
      </c>
      <c r="F21" s="3741" t="s">
        <v>62</v>
      </c>
      <c r="G21" s="3047" t="s">
        <v>228</v>
      </c>
      <c r="H21" s="2796" t="s">
        <v>48</v>
      </c>
      <c r="I21" s="2798">
        <v>34.200000000000003</v>
      </c>
      <c r="J21" s="2645">
        <v>35</v>
      </c>
      <c r="K21" s="2646">
        <v>37</v>
      </c>
      <c r="L21" s="2671" t="s">
        <v>1127</v>
      </c>
      <c r="M21" s="2672" t="s">
        <v>68</v>
      </c>
      <c r="N21" s="2342">
        <v>25</v>
      </c>
      <c r="O21" s="2342">
        <v>25</v>
      </c>
      <c r="P21" s="2673">
        <v>30</v>
      </c>
    </row>
    <row r="22" spans="1:16" ht="27.6" x14ac:dyDescent="0.25">
      <c r="A22" s="2998"/>
      <c r="B22" s="3001"/>
      <c r="C22" s="3732"/>
      <c r="D22" s="1891"/>
      <c r="E22" s="3734"/>
      <c r="F22" s="3737"/>
      <c r="G22" s="3048"/>
      <c r="H22" s="2651" t="s">
        <v>56</v>
      </c>
      <c r="I22" s="2674"/>
      <c r="J22" s="2675"/>
      <c r="K22" s="2676"/>
      <c r="L22" s="2677" t="s">
        <v>1128</v>
      </c>
      <c r="M22" s="2678" t="s">
        <v>70</v>
      </c>
      <c r="N22" s="1991">
        <v>35</v>
      </c>
      <c r="O22" s="1991">
        <v>60</v>
      </c>
      <c r="P22" s="2679">
        <v>100</v>
      </c>
    </row>
    <row r="23" spans="1:16" ht="27.6" x14ac:dyDescent="0.25">
      <c r="A23" s="2998"/>
      <c r="B23" s="3001"/>
      <c r="C23" s="3732"/>
      <c r="D23" s="1891"/>
      <c r="E23" s="3734"/>
      <c r="F23" s="3737"/>
      <c r="G23" s="3048"/>
      <c r="H23" s="2651" t="s">
        <v>55</v>
      </c>
      <c r="I23" s="2674"/>
      <c r="J23" s="2675"/>
      <c r="K23" s="2676"/>
      <c r="L23" s="2680" t="s">
        <v>1129</v>
      </c>
      <c r="M23" s="2681" t="s">
        <v>80</v>
      </c>
      <c r="N23" s="1991">
        <v>30</v>
      </c>
      <c r="O23" s="1991">
        <v>35</v>
      </c>
      <c r="P23" s="2679">
        <v>40</v>
      </c>
    </row>
    <row r="24" spans="1:16" ht="27.6" x14ac:dyDescent="0.25">
      <c r="A24" s="2998"/>
      <c r="B24" s="3001"/>
      <c r="C24" s="3732"/>
      <c r="D24" s="1891"/>
      <c r="E24" s="3734"/>
      <c r="F24" s="3737"/>
      <c r="G24" s="3048"/>
      <c r="H24" s="2651"/>
      <c r="I24" s="2674"/>
      <c r="J24" s="2675"/>
      <c r="K24" s="2682"/>
      <c r="L24" s="2683" t="s">
        <v>1130</v>
      </c>
      <c r="M24" s="2684" t="s">
        <v>68</v>
      </c>
      <c r="N24" s="2685">
        <v>2</v>
      </c>
      <c r="O24" s="2685">
        <v>2</v>
      </c>
      <c r="P24" s="2686">
        <v>2</v>
      </c>
    </row>
    <row r="25" spans="1:16" ht="14.4" thickBot="1" x14ac:dyDescent="0.3">
      <c r="A25" s="2999"/>
      <c r="B25" s="3002"/>
      <c r="C25" s="3733"/>
      <c r="D25" s="2660"/>
      <c r="E25" s="3735"/>
      <c r="F25" s="3742"/>
      <c r="G25" s="3049"/>
      <c r="H25" s="2661" t="s">
        <v>7</v>
      </c>
      <c r="I25" s="2687">
        <f>SUM(I21:I23)</f>
        <v>34.200000000000003</v>
      </c>
      <c r="J25" s="2687">
        <f>SUM(J21:J23)</f>
        <v>35</v>
      </c>
      <c r="K25" s="2687">
        <f>SUM(K21:K23)</f>
        <v>37</v>
      </c>
      <c r="L25" s="2663"/>
      <c r="M25" s="2688"/>
      <c r="N25" s="2665"/>
      <c r="O25" s="2665"/>
      <c r="P25" s="2666"/>
    </row>
    <row r="26" spans="1:16" ht="14.4" thickBot="1" x14ac:dyDescent="0.3">
      <c r="A26" s="2167" t="s">
        <v>6</v>
      </c>
      <c r="B26" s="2689" t="s">
        <v>6</v>
      </c>
      <c r="C26" s="3746" t="s">
        <v>31</v>
      </c>
      <c r="D26" s="3746"/>
      <c r="E26" s="3746"/>
      <c r="F26" s="3746"/>
      <c r="G26" s="3747"/>
      <c r="H26" s="2690" t="s">
        <v>7</v>
      </c>
      <c r="I26" s="2691">
        <f>I25+I20+I17</f>
        <v>45</v>
      </c>
      <c r="J26" s="2691">
        <f>J25+J20+J17</f>
        <v>48</v>
      </c>
      <c r="K26" s="2691">
        <f>K25+K20+K17</f>
        <v>51</v>
      </c>
      <c r="L26" s="3748"/>
      <c r="M26" s="3749"/>
      <c r="N26" s="3749"/>
      <c r="O26" s="3749"/>
      <c r="P26" s="3750"/>
    </row>
    <row r="27" spans="1:16" ht="14.4" thickBot="1" x14ac:dyDescent="0.3">
      <c r="A27" s="2167" t="s">
        <v>6</v>
      </c>
      <c r="B27" s="2689" t="s">
        <v>8</v>
      </c>
      <c r="C27" s="3743" t="s">
        <v>1131</v>
      </c>
      <c r="D27" s="3744"/>
      <c r="E27" s="3744"/>
      <c r="F27" s="3744"/>
      <c r="G27" s="3744"/>
      <c r="H27" s="3744"/>
      <c r="I27" s="3744"/>
      <c r="J27" s="3744"/>
      <c r="K27" s="3744"/>
      <c r="L27" s="3744"/>
      <c r="M27" s="3744"/>
      <c r="N27" s="3744"/>
      <c r="O27" s="3744"/>
      <c r="P27" s="3745"/>
    </row>
    <row r="28" spans="1:16" ht="27.6" x14ac:dyDescent="0.25">
      <c r="A28" s="3141" t="s">
        <v>6</v>
      </c>
      <c r="B28" s="3070"/>
      <c r="C28" s="3751"/>
      <c r="D28" s="3752"/>
      <c r="E28" s="3752"/>
      <c r="F28" s="3752"/>
      <c r="G28" s="3752"/>
      <c r="H28" s="3752"/>
      <c r="I28" s="3752"/>
      <c r="J28" s="3752"/>
      <c r="K28" s="3753"/>
      <c r="L28" s="2692" t="s">
        <v>1132</v>
      </c>
      <c r="M28" s="2190" t="s">
        <v>68</v>
      </c>
      <c r="N28" s="2624">
        <v>90</v>
      </c>
      <c r="O28" s="2624">
        <v>100</v>
      </c>
      <c r="P28" s="2693">
        <v>110</v>
      </c>
    </row>
    <row r="29" spans="1:16" ht="42" thickBot="1" x14ac:dyDescent="0.3">
      <c r="A29" s="3143"/>
      <c r="B29" s="3071"/>
      <c r="C29" s="3754"/>
      <c r="D29" s="3755"/>
      <c r="E29" s="3755"/>
      <c r="F29" s="3755"/>
      <c r="G29" s="3755"/>
      <c r="H29" s="3755"/>
      <c r="I29" s="3755"/>
      <c r="J29" s="3755"/>
      <c r="K29" s="3756"/>
      <c r="L29" s="2694" t="s">
        <v>1133</v>
      </c>
      <c r="M29" s="1895" t="s">
        <v>68</v>
      </c>
      <c r="N29" s="2343">
        <v>100</v>
      </c>
      <c r="O29" s="2343">
        <v>110</v>
      </c>
      <c r="P29" s="2633">
        <v>120</v>
      </c>
    </row>
    <row r="30" spans="1:16" ht="27.6" x14ac:dyDescent="0.25">
      <c r="A30" s="3141" t="s">
        <v>6</v>
      </c>
      <c r="B30" s="3070" t="s">
        <v>8</v>
      </c>
      <c r="C30" s="3003" t="s">
        <v>6</v>
      </c>
      <c r="D30" s="3003"/>
      <c r="E30" s="3072" t="s">
        <v>1134</v>
      </c>
      <c r="F30" s="2695" t="s">
        <v>62</v>
      </c>
      <c r="G30" s="3047" t="s">
        <v>228</v>
      </c>
      <c r="H30" s="2644" t="s">
        <v>48</v>
      </c>
      <c r="I30" s="1983">
        <v>50</v>
      </c>
      <c r="J30" s="2645">
        <v>53</v>
      </c>
      <c r="K30" s="2646">
        <v>56</v>
      </c>
      <c r="L30" s="2327" t="s">
        <v>1135</v>
      </c>
      <c r="M30" s="1895" t="s">
        <v>68</v>
      </c>
      <c r="N30" s="2031">
        <v>25</v>
      </c>
      <c r="O30" s="2031">
        <v>27</v>
      </c>
      <c r="P30" s="2696">
        <v>29</v>
      </c>
    </row>
    <row r="31" spans="1:16" ht="27.6" x14ac:dyDescent="0.25">
      <c r="A31" s="3142"/>
      <c r="B31" s="3001"/>
      <c r="C31" s="3004"/>
      <c r="D31" s="3004"/>
      <c r="E31" s="3757"/>
      <c r="F31" s="2697"/>
      <c r="G31" s="3048"/>
      <c r="H31" s="2719" t="s">
        <v>56</v>
      </c>
      <c r="I31" s="2652">
        <v>59.4</v>
      </c>
      <c r="J31" s="2653"/>
      <c r="K31" s="2654"/>
      <c r="L31" s="2698" t="s">
        <v>1136</v>
      </c>
      <c r="M31" s="2699" t="s">
        <v>81</v>
      </c>
      <c r="N31" s="2700">
        <v>50</v>
      </c>
      <c r="O31" s="2700">
        <v>60</v>
      </c>
      <c r="P31" s="2701">
        <v>70</v>
      </c>
    </row>
    <row r="32" spans="1:16" ht="41.4" x14ac:dyDescent="0.25">
      <c r="A32" s="3142"/>
      <c r="B32" s="3001"/>
      <c r="C32" s="3004"/>
      <c r="D32" s="3004"/>
      <c r="E32" s="3757"/>
      <c r="F32" s="2702"/>
      <c r="G32" s="3048"/>
      <c r="H32" s="2651" t="s">
        <v>55</v>
      </c>
      <c r="I32" s="2652"/>
      <c r="J32" s="2653"/>
      <c r="K32" s="2654"/>
      <c r="L32" s="2703" t="s">
        <v>1137</v>
      </c>
      <c r="M32" s="2699" t="s">
        <v>81</v>
      </c>
      <c r="N32" s="2704" t="s">
        <v>1138</v>
      </c>
      <c r="O32" s="2705" t="s">
        <v>1139</v>
      </c>
      <c r="P32" s="2706" t="s">
        <v>1140</v>
      </c>
    </row>
    <row r="33" spans="1:16" ht="27.6" x14ac:dyDescent="0.25">
      <c r="A33" s="3142"/>
      <c r="B33" s="3001"/>
      <c r="C33" s="3004"/>
      <c r="D33" s="3004"/>
      <c r="E33" s="3757"/>
      <c r="F33" s="1976"/>
      <c r="G33" s="3048"/>
      <c r="H33" s="2651"/>
      <c r="I33" s="2652"/>
      <c r="J33" s="2653"/>
      <c r="K33" s="2654"/>
      <c r="L33" s="2703" t="s">
        <v>1141</v>
      </c>
      <c r="M33" s="2707" t="s">
        <v>70</v>
      </c>
      <c r="N33" s="2708">
        <v>70</v>
      </c>
      <c r="O33" s="2708">
        <v>75</v>
      </c>
      <c r="P33" s="2709">
        <v>80</v>
      </c>
    </row>
    <row r="34" spans="1:16" ht="27.6" x14ac:dyDescent="0.25">
      <c r="A34" s="3142"/>
      <c r="B34" s="3001"/>
      <c r="C34" s="3004"/>
      <c r="D34" s="3004"/>
      <c r="E34" s="3757"/>
      <c r="F34" s="1976"/>
      <c r="G34" s="3048"/>
      <c r="H34" s="2651"/>
      <c r="I34" s="2010"/>
      <c r="J34" s="2675"/>
      <c r="K34" s="2674"/>
      <c r="L34" s="2703" t="s">
        <v>1142</v>
      </c>
      <c r="M34" s="2707" t="s">
        <v>68</v>
      </c>
      <c r="N34" s="2708">
        <v>1</v>
      </c>
      <c r="O34" s="2708">
        <v>1</v>
      </c>
      <c r="P34" s="2709">
        <v>2</v>
      </c>
    </row>
    <row r="35" spans="1:16" ht="28.2" thickBot="1" x14ac:dyDescent="0.3">
      <c r="A35" s="3143"/>
      <c r="B35" s="3071"/>
      <c r="C35" s="3144"/>
      <c r="D35" s="3144"/>
      <c r="E35" s="3758"/>
      <c r="F35" s="2710"/>
      <c r="G35" s="3049"/>
      <c r="H35" s="2661" t="s">
        <v>7</v>
      </c>
      <c r="I35" s="2662">
        <f>SUM(I30:I34)</f>
        <v>109.4</v>
      </c>
      <c r="J35" s="2662">
        <f>SUM(J30:J34)</f>
        <v>53</v>
      </c>
      <c r="K35" s="2662">
        <f>SUM(K30:K34)</f>
        <v>56</v>
      </c>
      <c r="L35" s="2711" t="s">
        <v>1143</v>
      </c>
      <c r="M35" s="2712" t="s">
        <v>68</v>
      </c>
      <c r="N35" s="2713">
        <v>3</v>
      </c>
      <c r="O35" s="2713">
        <v>3</v>
      </c>
      <c r="P35" s="2714">
        <v>4</v>
      </c>
    </row>
    <row r="36" spans="1:16" ht="41.4" x14ac:dyDescent="0.25">
      <c r="A36" s="3141" t="s">
        <v>6</v>
      </c>
      <c r="B36" s="3070" t="s">
        <v>8</v>
      </c>
      <c r="C36" s="3003" t="s">
        <v>8</v>
      </c>
      <c r="D36" s="3003"/>
      <c r="E36" s="2344" t="s">
        <v>1144</v>
      </c>
      <c r="F36" s="3736" t="s">
        <v>62</v>
      </c>
      <c r="G36" s="3047" t="s">
        <v>228</v>
      </c>
      <c r="H36" s="2644" t="s">
        <v>48</v>
      </c>
      <c r="I36" s="2715">
        <v>0</v>
      </c>
      <c r="J36" s="2716"/>
      <c r="K36" s="2717"/>
      <c r="L36" s="2718" t="s">
        <v>1145</v>
      </c>
      <c r="M36" s="1895" t="s">
        <v>68</v>
      </c>
      <c r="N36" s="2343">
        <v>1</v>
      </c>
      <c r="O36" s="2343">
        <v>2</v>
      </c>
      <c r="P36" s="2633">
        <v>2</v>
      </c>
    </row>
    <row r="37" spans="1:16" ht="27.6" x14ac:dyDescent="0.25">
      <c r="A37" s="3142"/>
      <c r="B37" s="3001"/>
      <c r="C37" s="3004"/>
      <c r="D37" s="3004"/>
      <c r="E37" s="2169"/>
      <c r="F37" s="3737"/>
      <c r="G37" s="3048"/>
      <c r="H37" s="2719"/>
      <c r="I37" s="2010"/>
      <c r="J37" s="2675"/>
      <c r="K37" s="2010"/>
      <c r="L37" s="2720" t="s">
        <v>1146</v>
      </c>
      <c r="M37" s="2721" t="s">
        <v>1087</v>
      </c>
      <c r="N37" s="2031">
        <v>15</v>
      </c>
      <c r="O37" s="2031">
        <v>25</v>
      </c>
      <c r="P37" s="2696">
        <v>35</v>
      </c>
    </row>
    <row r="38" spans="1:16" ht="13.8" x14ac:dyDescent="0.25">
      <c r="A38" s="3142"/>
      <c r="B38" s="3001"/>
      <c r="C38" s="3004"/>
      <c r="D38" s="3004"/>
      <c r="E38" s="2169"/>
      <c r="F38" s="3737"/>
      <c r="G38" s="3048"/>
      <c r="H38" s="2651"/>
      <c r="I38" s="2010"/>
      <c r="J38" s="2675"/>
      <c r="K38" s="2010"/>
      <c r="L38" s="2722" t="s">
        <v>1147</v>
      </c>
      <c r="M38" s="1946" t="s">
        <v>68</v>
      </c>
      <c r="N38" s="2723">
        <v>1</v>
      </c>
      <c r="O38" s="2723"/>
      <c r="P38" s="1934"/>
    </row>
    <row r="39" spans="1:16" ht="41.4" x14ac:dyDescent="0.25">
      <c r="A39" s="3142"/>
      <c r="B39" s="3001"/>
      <c r="C39" s="3004"/>
      <c r="D39" s="3004"/>
      <c r="E39" s="2169"/>
      <c r="F39" s="3737"/>
      <c r="G39" s="3048"/>
      <c r="H39" s="2651"/>
      <c r="I39" s="2010"/>
      <c r="J39" s="2675"/>
      <c r="K39" s="2010"/>
      <c r="L39" s="2655" t="s">
        <v>1148</v>
      </c>
      <c r="M39" s="2724" t="s">
        <v>1149</v>
      </c>
      <c r="N39" s="2725" t="s">
        <v>1150</v>
      </c>
      <c r="O39" s="2725" t="s">
        <v>1151</v>
      </c>
      <c r="P39" s="2726" t="s">
        <v>1152</v>
      </c>
    </row>
    <row r="40" spans="1:16" ht="43.2" customHeight="1" x14ac:dyDescent="0.25">
      <c r="A40" s="3142"/>
      <c r="B40" s="3001"/>
      <c r="C40" s="3004"/>
      <c r="D40" s="3004"/>
      <c r="E40" s="2169"/>
      <c r="F40" s="3737"/>
      <c r="G40" s="3048"/>
      <c r="H40" s="2719"/>
      <c r="I40" s="2652"/>
      <c r="J40" s="2653"/>
      <c r="K40" s="2652"/>
      <c r="L40" s="1898" t="s">
        <v>1153</v>
      </c>
      <c r="M40" s="2721" t="s">
        <v>1087</v>
      </c>
      <c r="N40" s="2727" t="s">
        <v>1154</v>
      </c>
      <c r="O40" s="2727" t="s">
        <v>1155</v>
      </c>
      <c r="P40" s="2728" t="s">
        <v>1156</v>
      </c>
    </row>
    <row r="41" spans="1:16" ht="27.6" x14ac:dyDescent="0.25">
      <c r="A41" s="3142"/>
      <c r="B41" s="3001"/>
      <c r="C41" s="3004"/>
      <c r="D41" s="3004"/>
      <c r="E41" s="2169"/>
      <c r="F41" s="3737"/>
      <c r="G41" s="3048"/>
      <c r="H41" s="2729"/>
      <c r="I41" s="2730"/>
      <c r="J41" s="2731"/>
      <c r="K41" s="2682"/>
      <c r="L41" s="2732" t="s">
        <v>1157</v>
      </c>
      <c r="M41" s="2733" t="s">
        <v>70</v>
      </c>
      <c r="N41" s="2723">
        <v>1</v>
      </c>
      <c r="O41" s="2723">
        <v>3</v>
      </c>
      <c r="P41" s="1934">
        <v>5</v>
      </c>
    </row>
    <row r="42" spans="1:16" ht="25.8" customHeight="1" thickBot="1" x14ac:dyDescent="0.3">
      <c r="A42" s="3143"/>
      <c r="B42" s="3071"/>
      <c r="C42" s="3144"/>
      <c r="D42" s="3144"/>
      <c r="E42" s="2225"/>
      <c r="F42" s="3738"/>
      <c r="G42" s="3049"/>
      <c r="H42" s="2734" t="s">
        <v>7</v>
      </c>
      <c r="I42" s="2687"/>
      <c r="J42" s="2687"/>
      <c r="K42" s="2687"/>
      <c r="L42" s="2735"/>
      <c r="M42" s="2736"/>
      <c r="N42" s="2737"/>
      <c r="O42" s="2737"/>
      <c r="P42" s="2738"/>
    </row>
    <row r="43" spans="1:16" ht="19.8" customHeight="1" x14ac:dyDescent="0.25">
      <c r="A43" s="2997" t="s">
        <v>6</v>
      </c>
      <c r="B43" s="3000" t="s">
        <v>8</v>
      </c>
      <c r="C43" s="3731" t="s">
        <v>49</v>
      </c>
      <c r="D43" s="1882"/>
      <c r="E43" s="3072" t="s">
        <v>1158</v>
      </c>
      <c r="F43" s="3736" t="s">
        <v>62</v>
      </c>
      <c r="G43" s="3047" t="s">
        <v>228</v>
      </c>
      <c r="H43" s="2644" t="s">
        <v>48</v>
      </c>
      <c r="I43" s="1983"/>
      <c r="J43" s="2645"/>
      <c r="K43" s="2646"/>
      <c r="L43" s="2667" t="s">
        <v>1159</v>
      </c>
      <c r="M43" s="2739"/>
      <c r="N43" s="2649" t="s">
        <v>66</v>
      </c>
      <c r="O43" s="2649"/>
      <c r="P43" s="2650"/>
    </row>
    <row r="44" spans="1:16" ht="13.8" x14ac:dyDescent="0.25">
      <c r="A44" s="2998"/>
      <c r="B44" s="3001"/>
      <c r="C44" s="3732"/>
      <c r="D44" s="1891"/>
      <c r="E44" s="3734"/>
      <c r="F44" s="3737"/>
      <c r="G44" s="3048"/>
      <c r="H44" s="2651" t="s">
        <v>56</v>
      </c>
      <c r="I44" s="2652">
        <v>5.5</v>
      </c>
      <c r="J44" s="2653"/>
      <c r="K44" s="2654"/>
      <c r="L44" s="2655"/>
      <c r="M44" s="2740"/>
      <c r="N44" s="2657"/>
      <c r="O44" s="2657"/>
      <c r="P44" s="2658"/>
    </row>
    <row r="45" spans="1:16" ht="14.4" thickBot="1" x14ac:dyDescent="0.3">
      <c r="A45" s="2999"/>
      <c r="B45" s="3002"/>
      <c r="C45" s="3733"/>
      <c r="D45" s="2660"/>
      <c r="E45" s="3735"/>
      <c r="F45" s="3738"/>
      <c r="G45" s="3049"/>
      <c r="H45" s="2661" t="s">
        <v>7</v>
      </c>
      <c r="I45" s="2662">
        <f>SUM(I43:I44)</f>
        <v>5.5</v>
      </c>
      <c r="J45" s="2662">
        <f>SUM(J43:J44)</f>
        <v>0</v>
      </c>
      <c r="K45" s="2662">
        <f>SUM(K43:K44)</f>
        <v>0</v>
      </c>
      <c r="L45" s="2663"/>
      <c r="M45" s="2668"/>
      <c r="N45" s="2669"/>
      <c r="O45" s="2669"/>
      <c r="P45" s="2670"/>
    </row>
    <row r="46" spans="1:16" ht="14.4" thickBot="1" x14ac:dyDescent="0.3">
      <c r="A46" s="2167" t="s">
        <v>6</v>
      </c>
      <c r="B46" s="2689" t="s">
        <v>8</v>
      </c>
      <c r="C46" s="3746" t="s">
        <v>31</v>
      </c>
      <c r="D46" s="3746"/>
      <c r="E46" s="3746"/>
      <c r="F46" s="3746"/>
      <c r="G46" s="3747"/>
      <c r="H46" s="2690" t="s">
        <v>7</v>
      </c>
      <c r="I46" s="2691">
        <f>I35+I42+I45</f>
        <v>114.9</v>
      </c>
      <c r="J46" s="2691">
        <f>J35+J42</f>
        <v>53</v>
      </c>
      <c r="K46" s="2691">
        <f>K35+K42</f>
        <v>56</v>
      </c>
      <c r="L46" s="3748"/>
      <c r="M46" s="3749"/>
      <c r="N46" s="3749"/>
      <c r="O46" s="3749"/>
      <c r="P46" s="3750"/>
    </row>
    <row r="47" spans="1:16" ht="14.4" thickBot="1" x14ac:dyDescent="0.3">
      <c r="A47" s="1874" t="s">
        <v>6</v>
      </c>
      <c r="B47" s="2741" t="s">
        <v>49</v>
      </c>
      <c r="C47" s="3759" t="s">
        <v>1160</v>
      </c>
      <c r="D47" s="3760"/>
      <c r="E47" s="3760"/>
      <c r="F47" s="3760"/>
      <c r="G47" s="3760"/>
      <c r="H47" s="3760"/>
      <c r="I47" s="3761"/>
      <c r="J47" s="3761"/>
      <c r="K47" s="3761"/>
      <c r="L47" s="3761"/>
      <c r="M47" s="3761"/>
      <c r="N47" s="3761"/>
      <c r="O47" s="3761"/>
      <c r="P47" s="3762"/>
    </row>
    <row r="48" spans="1:16" ht="13.8" x14ac:dyDescent="0.25">
      <c r="A48" s="3141" t="s">
        <v>6</v>
      </c>
      <c r="B48" s="3070" t="s">
        <v>49</v>
      </c>
      <c r="C48" s="3070" t="s">
        <v>6</v>
      </c>
      <c r="D48" s="3763"/>
      <c r="E48" s="3050" t="s">
        <v>1161</v>
      </c>
      <c r="F48" s="3765">
        <v>288724610</v>
      </c>
      <c r="G48" s="3768" t="s">
        <v>82</v>
      </c>
      <c r="H48" s="2742" t="s">
        <v>48</v>
      </c>
      <c r="I48" s="2743">
        <v>30</v>
      </c>
      <c r="J48" s="2744">
        <v>32</v>
      </c>
      <c r="K48" s="2745">
        <v>34</v>
      </c>
      <c r="L48" s="2647" t="s">
        <v>1162</v>
      </c>
      <c r="M48" s="2746" t="s">
        <v>68</v>
      </c>
      <c r="N48" s="2747">
        <v>30</v>
      </c>
      <c r="O48" s="2747">
        <v>32</v>
      </c>
      <c r="P48" s="2748">
        <v>34</v>
      </c>
    </row>
    <row r="49" spans="1:16" ht="14.4" thickBot="1" x14ac:dyDescent="0.3">
      <c r="A49" s="3142"/>
      <c r="B49" s="3001"/>
      <c r="C49" s="3001"/>
      <c r="D49" s="3764"/>
      <c r="E49" s="3051"/>
      <c r="F49" s="3766"/>
      <c r="G49" s="3769"/>
      <c r="H49" s="2749"/>
      <c r="I49" s="2750"/>
      <c r="J49" s="2751"/>
      <c r="K49" s="2752"/>
      <c r="L49" s="2753"/>
      <c r="M49" s="2754"/>
      <c r="N49" s="2754"/>
      <c r="O49" s="2754"/>
      <c r="P49" s="1947"/>
    </row>
    <row r="50" spans="1:16" ht="14.4" thickBot="1" x14ac:dyDescent="0.3">
      <c r="A50" s="3143"/>
      <c r="B50" s="3071"/>
      <c r="C50" s="3071"/>
      <c r="D50" s="3764"/>
      <c r="E50" s="3758"/>
      <c r="F50" s="3767"/>
      <c r="G50" s="3770"/>
      <c r="H50" s="2755" t="s">
        <v>7</v>
      </c>
      <c r="I50" s="2662">
        <f>I48*1</f>
        <v>30</v>
      </c>
      <c r="J50" s="2662">
        <f t="shared" ref="J50:K50" si="0">J48*1</f>
        <v>32</v>
      </c>
      <c r="K50" s="2662">
        <f t="shared" si="0"/>
        <v>34</v>
      </c>
      <c r="L50" s="2756"/>
      <c r="M50" s="2757"/>
      <c r="N50" s="2757"/>
      <c r="O50" s="2757"/>
      <c r="P50" s="2758"/>
    </row>
    <row r="51" spans="1:16" ht="14.4" thickBot="1" x14ac:dyDescent="0.3">
      <c r="A51" s="2167" t="s">
        <v>6</v>
      </c>
      <c r="B51" s="2689" t="s">
        <v>49</v>
      </c>
      <c r="C51" s="3771" t="s">
        <v>31</v>
      </c>
      <c r="D51" s="3746"/>
      <c r="E51" s="3746"/>
      <c r="F51" s="3746"/>
      <c r="G51" s="3747"/>
      <c r="H51" s="2690" t="s">
        <v>7</v>
      </c>
      <c r="I51" s="2691">
        <f>I50*1</f>
        <v>30</v>
      </c>
      <c r="J51" s="2691">
        <f t="shared" ref="J51:K51" si="1">J50*1</f>
        <v>32</v>
      </c>
      <c r="K51" s="2691">
        <f t="shared" si="1"/>
        <v>34</v>
      </c>
      <c r="L51" s="3748"/>
      <c r="M51" s="3749"/>
      <c r="N51" s="3749"/>
      <c r="O51" s="3749"/>
      <c r="P51" s="3750"/>
    </row>
    <row r="52" spans="1:16" ht="14.4" thickBot="1" x14ac:dyDescent="0.3">
      <c r="A52" s="2759" t="s">
        <v>6</v>
      </c>
      <c r="B52" s="3772" t="s">
        <v>74</v>
      </c>
      <c r="C52" s="3773"/>
      <c r="D52" s="3773"/>
      <c r="E52" s="3773"/>
      <c r="F52" s="3773"/>
      <c r="G52" s="3773"/>
      <c r="H52" s="3774"/>
      <c r="I52" s="2760">
        <f>I26+I46+I51</f>
        <v>189.9</v>
      </c>
      <c r="J52" s="2760">
        <f>J26+J46+J51</f>
        <v>133</v>
      </c>
      <c r="K52" s="2760">
        <f>K26+K46+K51</f>
        <v>141</v>
      </c>
      <c r="L52" s="2761"/>
      <c r="M52" s="2761"/>
      <c r="N52" s="2761"/>
      <c r="O52" s="2761"/>
      <c r="P52" s="2762"/>
    </row>
    <row r="53" spans="1:16" ht="14.4" thickBot="1" x14ac:dyDescent="0.3">
      <c r="A53" s="3775" t="s">
        <v>9</v>
      </c>
      <c r="B53" s="3776"/>
      <c r="C53" s="3776"/>
      <c r="D53" s="3776"/>
      <c r="E53" s="3776"/>
      <c r="F53" s="3776"/>
      <c r="G53" s="3776"/>
      <c r="H53" s="3777"/>
      <c r="I53" s="2763">
        <f>I52*1</f>
        <v>189.9</v>
      </c>
      <c r="J53" s="2764">
        <f>J52*1</f>
        <v>133</v>
      </c>
      <c r="K53" s="2764">
        <f>K52*1</f>
        <v>141</v>
      </c>
      <c r="L53" s="3778"/>
      <c r="M53" s="3779"/>
      <c r="N53" s="3779"/>
      <c r="O53" s="3779"/>
      <c r="P53" s="3780"/>
    </row>
    <row r="54" spans="1:16" ht="13.8" x14ac:dyDescent="0.25">
      <c r="A54" s="2233" t="s">
        <v>300</v>
      </c>
      <c r="B54" s="2233"/>
      <c r="C54" s="2233"/>
      <c r="D54" s="2233"/>
      <c r="E54" s="2233"/>
      <c r="F54" s="2233"/>
      <c r="G54" s="2233"/>
      <c r="H54" s="2233"/>
      <c r="I54" s="2233"/>
      <c r="J54" s="2233"/>
      <c r="K54" s="2233"/>
      <c r="L54" s="2233"/>
      <c r="M54" s="2235"/>
      <c r="N54" s="2765"/>
      <c r="O54" s="2765"/>
      <c r="P54" s="2765"/>
    </row>
    <row r="55" spans="1:16" ht="16.2" thickBot="1" x14ac:dyDescent="0.3">
      <c r="A55" s="2610"/>
      <c r="B55" s="2610"/>
      <c r="C55" s="2610"/>
      <c r="D55" s="2610"/>
      <c r="E55" s="3781" t="s">
        <v>10</v>
      </c>
      <c r="F55" s="3781"/>
      <c r="G55" s="3781"/>
      <c r="H55" s="3781"/>
      <c r="I55" s="3781"/>
      <c r="J55" s="3781"/>
      <c r="K55" s="3781"/>
      <c r="L55" s="2766"/>
      <c r="M55" s="2766"/>
      <c r="N55" s="2610"/>
      <c r="O55" s="2610"/>
      <c r="P55" s="2610"/>
    </row>
    <row r="56" spans="1:16" ht="31.8" thickBot="1" x14ac:dyDescent="0.3">
      <c r="A56" s="2767"/>
      <c r="B56" s="2767"/>
      <c r="C56" s="2767"/>
      <c r="D56" s="2767"/>
      <c r="E56" s="2768"/>
      <c r="F56" s="2769"/>
      <c r="G56" s="2769"/>
      <c r="H56" s="2770"/>
      <c r="I56" s="2771" t="s">
        <v>535</v>
      </c>
      <c r="J56" s="2772" t="s">
        <v>76</v>
      </c>
      <c r="K56" s="2771" t="s">
        <v>536</v>
      </c>
      <c r="L56" s="2767"/>
      <c r="M56" s="2767"/>
      <c r="N56" s="2767"/>
      <c r="O56" s="2767"/>
      <c r="P56" s="2767"/>
    </row>
    <row r="57" spans="1:16" ht="13.8" thickBot="1" x14ac:dyDescent="0.3">
      <c r="A57" s="2767"/>
      <c r="B57" s="2767"/>
      <c r="C57" s="2767"/>
      <c r="D57" s="2767"/>
      <c r="E57" s="3782" t="s">
        <v>33</v>
      </c>
      <c r="F57" s="3783"/>
      <c r="G57" s="3783"/>
      <c r="H57" s="3784"/>
      <c r="I57" s="2773">
        <f>SUM(I58:I70)</f>
        <v>189.9</v>
      </c>
      <c r="J57" s="2773">
        <f t="shared" ref="J57:K57" si="2">SUM(J58:J70)</f>
        <v>133</v>
      </c>
      <c r="K57" s="2773">
        <f t="shared" si="2"/>
        <v>141</v>
      </c>
      <c r="L57" s="2774"/>
      <c r="M57" s="2767"/>
      <c r="N57" s="2767"/>
      <c r="O57" s="2767"/>
      <c r="P57" s="2767"/>
    </row>
    <row r="58" spans="1:16" x14ac:dyDescent="0.25">
      <c r="A58" s="2767"/>
      <c r="B58" s="2767"/>
      <c r="C58" s="2767"/>
      <c r="D58" s="2767"/>
      <c r="E58" s="3345" t="s">
        <v>39</v>
      </c>
      <c r="F58" s="3346"/>
      <c r="G58" s="3346"/>
      <c r="H58" s="3347"/>
      <c r="I58" s="2775">
        <v>125</v>
      </c>
      <c r="J58" s="2776">
        <v>133</v>
      </c>
      <c r="K58" s="2775">
        <v>141</v>
      </c>
      <c r="L58" s="2767"/>
      <c r="M58" s="2767"/>
      <c r="N58" s="2767"/>
      <c r="O58" s="2767"/>
      <c r="P58" s="2767"/>
    </row>
    <row r="59" spans="1:16" x14ac:dyDescent="0.25">
      <c r="A59" s="2767"/>
      <c r="B59" s="2767"/>
      <c r="C59" s="2767"/>
      <c r="D59" s="2767"/>
      <c r="E59" s="3345" t="s">
        <v>638</v>
      </c>
      <c r="F59" s="3346"/>
      <c r="G59" s="3346"/>
      <c r="H59" s="3347"/>
      <c r="I59" s="2777"/>
      <c r="J59" s="2778"/>
      <c r="K59" s="2777"/>
      <c r="L59" s="2767"/>
      <c r="M59" s="2767"/>
      <c r="N59" s="2767"/>
      <c r="O59" s="2767"/>
      <c r="P59" s="2767"/>
    </row>
    <row r="60" spans="1:16" x14ac:dyDescent="0.25">
      <c r="A60" s="2767"/>
      <c r="B60" s="2767"/>
      <c r="C60" s="2767"/>
      <c r="D60" s="2767"/>
      <c r="E60" s="3345" t="s">
        <v>40</v>
      </c>
      <c r="F60" s="3346"/>
      <c r="G60" s="3346"/>
      <c r="H60" s="3347"/>
      <c r="I60" s="2779"/>
      <c r="J60" s="2780"/>
      <c r="K60" s="2779"/>
      <c r="L60" s="2767"/>
      <c r="M60" s="2767"/>
      <c r="N60" s="2767"/>
      <c r="O60" s="2767"/>
      <c r="P60" s="2767"/>
    </row>
    <row r="61" spans="1:16" x14ac:dyDescent="0.25">
      <c r="A61" s="2767"/>
      <c r="B61" s="2767"/>
      <c r="C61" s="2767"/>
      <c r="D61" s="2767"/>
      <c r="E61" s="3345" t="s">
        <v>41</v>
      </c>
      <c r="F61" s="3346"/>
      <c r="G61" s="3346"/>
      <c r="H61" s="3347"/>
      <c r="I61" s="2779">
        <v>64.900000000000006</v>
      </c>
      <c r="J61" s="2780"/>
      <c r="K61" s="2779"/>
      <c r="L61" s="2767"/>
      <c r="M61" s="2767"/>
      <c r="N61" s="2767"/>
      <c r="O61" s="2767"/>
      <c r="P61" s="2767"/>
    </row>
    <row r="62" spans="1:16" x14ac:dyDescent="0.25">
      <c r="A62" s="2767"/>
      <c r="B62" s="2767"/>
      <c r="C62" s="2767"/>
      <c r="D62" s="2767"/>
      <c r="E62" s="3345" t="s">
        <v>42</v>
      </c>
      <c r="F62" s="3346"/>
      <c r="G62" s="3346"/>
      <c r="H62" s="3347"/>
      <c r="I62" s="2779"/>
      <c r="J62" s="2780"/>
      <c r="K62" s="2779"/>
      <c r="L62" s="2767"/>
      <c r="M62" s="2767"/>
      <c r="N62" s="2767"/>
      <c r="O62" s="2767"/>
      <c r="P62" s="2767"/>
    </row>
    <row r="63" spans="1:16" x14ac:dyDescent="0.25">
      <c r="A63" s="2767"/>
      <c r="B63" s="2767"/>
      <c r="C63" s="2767"/>
      <c r="D63" s="2767"/>
      <c r="E63" s="3248" t="s">
        <v>43</v>
      </c>
      <c r="F63" s="3249"/>
      <c r="G63" s="3249"/>
      <c r="H63" s="3250"/>
      <c r="I63" s="2781"/>
      <c r="J63" s="2782"/>
      <c r="K63" s="2781"/>
      <c r="L63" s="2767"/>
      <c r="M63" s="2767"/>
      <c r="N63" s="2767"/>
      <c r="O63" s="2767"/>
      <c r="P63" s="2767"/>
    </row>
    <row r="64" spans="1:16" x14ac:dyDescent="0.25">
      <c r="A64" s="2767"/>
      <c r="B64" s="2767"/>
      <c r="C64" s="2767"/>
      <c r="D64" s="2767"/>
      <c r="E64" s="2783" t="s">
        <v>44</v>
      </c>
      <c r="F64" s="2784"/>
      <c r="G64" s="2784"/>
      <c r="H64" s="2785"/>
      <c r="I64" s="2779"/>
      <c r="J64" s="2780"/>
      <c r="K64" s="2779"/>
      <c r="L64" s="2767"/>
      <c r="M64" s="2767"/>
      <c r="N64" s="2767"/>
      <c r="O64" s="2767"/>
      <c r="P64" s="2767"/>
    </row>
    <row r="65" spans="1:16" x14ac:dyDescent="0.25">
      <c r="A65" s="2767"/>
      <c r="B65" s="2767"/>
      <c r="C65" s="2767"/>
      <c r="D65" s="2767"/>
      <c r="E65" s="3345" t="s">
        <v>63</v>
      </c>
      <c r="F65" s="3346"/>
      <c r="G65" s="3346"/>
      <c r="H65" s="3347"/>
      <c r="I65" s="2779"/>
      <c r="J65" s="2780"/>
      <c r="K65" s="2779"/>
      <c r="L65" s="2767"/>
      <c r="M65" s="2767"/>
      <c r="N65" s="2786"/>
      <c r="O65" s="2786"/>
      <c r="P65" s="2786"/>
    </row>
    <row r="66" spans="1:16" x14ac:dyDescent="0.25">
      <c r="A66" s="2767"/>
      <c r="B66" s="2767"/>
      <c r="C66" s="2767"/>
      <c r="D66" s="2767"/>
      <c r="E66" s="3345" t="s">
        <v>64</v>
      </c>
      <c r="F66" s="3346"/>
      <c r="G66" s="3346"/>
      <c r="H66" s="3347"/>
      <c r="I66" s="2787"/>
      <c r="J66" s="2788"/>
      <c r="K66" s="2787"/>
      <c r="L66" s="2767"/>
      <c r="M66" s="2767"/>
      <c r="N66" s="2767"/>
      <c r="O66" s="2767"/>
      <c r="P66" s="2767"/>
    </row>
    <row r="67" spans="1:16" x14ac:dyDescent="0.25">
      <c r="A67" s="2767"/>
      <c r="B67" s="2767"/>
      <c r="C67" s="2767"/>
      <c r="D67" s="2767"/>
      <c r="E67" s="3345" t="s">
        <v>47</v>
      </c>
      <c r="F67" s="3346"/>
      <c r="G67" s="3346"/>
      <c r="H67" s="3347"/>
      <c r="I67" s="2787"/>
      <c r="J67" s="2788"/>
      <c r="K67" s="2787"/>
      <c r="L67" s="2767"/>
      <c r="M67" s="2767"/>
      <c r="N67" s="2767"/>
      <c r="O67" s="2767"/>
      <c r="P67" s="2767"/>
    </row>
    <row r="68" spans="1:16" x14ac:dyDescent="0.25">
      <c r="A68" s="2767"/>
      <c r="B68" s="2767"/>
      <c r="C68" s="2767"/>
      <c r="D68" s="2767"/>
      <c r="E68" s="3345" t="s">
        <v>45</v>
      </c>
      <c r="F68" s="3346"/>
      <c r="G68" s="3346"/>
      <c r="H68" s="3347"/>
      <c r="I68" s="2787"/>
      <c r="J68" s="2788"/>
      <c r="K68" s="2787"/>
      <c r="L68" s="2767"/>
      <c r="M68" s="2767"/>
      <c r="N68" s="2767"/>
      <c r="O68" s="2767"/>
      <c r="P68" s="2767"/>
    </row>
    <row r="69" spans="1:16" x14ac:dyDescent="0.25">
      <c r="A69" s="2789"/>
      <c r="B69" s="2789"/>
      <c r="C69" s="2789"/>
      <c r="D69" s="2789"/>
      <c r="E69" s="3345" t="s">
        <v>65</v>
      </c>
      <c r="F69" s="3346"/>
      <c r="G69" s="3346"/>
      <c r="H69" s="3347"/>
      <c r="I69" s="2779"/>
      <c r="J69" s="2780"/>
      <c r="K69" s="2779"/>
      <c r="L69" s="2767"/>
      <c r="M69" s="2767"/>
      <c r="N69" s="2789"/>
      <c r="O69" s="2789"/>
      <c r="P69" s="2789"/>
    </row>
    <row r="70" spans="1:16" ht="13.8" thickBot="1" x14ac:dyDescent="0.3">
      <c r="A70" s="2789"/>
      <c r="B70" s="2789"/>
      <c r="C70" s="2789"/>
      <c r="D70" s="2789"/>
      <c r="E70" s="3356" t="s">
        <v>627</v>
      </c>
      <c r="F70" s="3357"/>
      <c r="G70" s="3357"/>
      <c r="H70" s="3358"/>
      <c r="I70" s="2790"/>
      <c r="J70" s="2791"/>
      <c r="K70" s="2790"/>
      <c r="L70" s="2767"/>
      <c r="M70" s="2767"/>
      <c r="N70" s="2789"/>
      <c r="O70" s="2789"/>
      <c r="P70" s="2789"/>
    </row>
    <row r="71" spans="1:16" ht="13.8" thickBot="1" x14ac:dyDescent="0.3">
      <c r="A71" s="2789"/>
      <c r="B71" s="2789"/>
      <c r="C71" s="2789"/>
      <c r="D71" s="2789"/>
      <c r="E71" s="3785" t="s">
        <v>34</v>
      </c>
      <c r="F71" s="3786"/>
      <c r="G71" s="3786"/>
      <c r="H71" s="3786"/>
      <c r="I71" s="2792"/>
      <c r="J71" s="2793"/>
      <c r="K71" s="2792"/>
      <c r="L71" s="2767"/>
      <c r="M71" s="2767"/>
      <c r="N71" s="2789"/>
      <c r="O71" s="2789"/>
      <c r="P71" s="2789"/>
    </row>
    <row r="72" spans="1:16" x14ac:dyDescent="0.25">
      <c r="A72" s="2789"/>
      <c r="B72" s="2789"/>
      <c r="C72" s="2789"/>
      <c r="D72" s="2789"/>
      <c r="E72" s="3787" t="s">
        <v>538</v>
      </c>
      <c r="F72" s="3788"/>
      <c r="G72" s="3788"/>
      <c r="H72" s="3789"/>
      <c r="I72" s="2794"/>
      <c r="J72" s="2795"/>
      <c r="K72" s="2794"/>
      <c r="L72" s="2789"/>
      <c r="M72" s="2789"/>
      <c r="N72" s="2789"/>
      <c r="O72" s="2789"/>
      <c r="P72" s="2789"/>
    </row>
  </sheetData>
  <mergeCells count="93">
    <mergeCell ref="E70:H70"/>
    <mergeCell ref="E71:H71"/>
    <mergeCell ref="E72:H72"/>
    <mergeCell ref="E63:H63"/>
    <mergeCell ref="E65:H65"/>
    <mergeCell ref="E66:H66"/>
    <mergeCell ref="E67:H67"/>
    <mergeCell ref="E68:H68"/>
    <mergeCell ref="E69:H69"/>
    <mergeCell ref="E62:H62"/>
    <mergeCell ref="C51:G51"/>
    <mergeCell ref="L51:P51"/>
    <mergeCell ref="B52:H52"/>
    <mergeCell ref="A53:H53"/>
    <mergeCell ref="L53:P53"/>
    <mergeCell ref="E55:K55"/>
    <mergeCell ref="E57:H57"/>
    <mergeCell ref="E58:H58"/>
    <mergeCell ref="E59:H59"/>
    <mergeCell ref="E60:H60"/>
    <mergeCell ref="E61:H61"/>
    <mergeCell ref="C46:G46"/>
    <mergeCell ref="L46:P46"/>
    <mergeCell ref="C47:P47"/>
    <mergeCell ref="A48:A50"/>
    <mergeCell ref="B48:B50"/>
    <mergeCell ref="C48:C50"/>
    <mergeCell ref="D48:D50"/>
    <mergeCell ref="E48:E50"/>
    <mergeCell ref="F48:F50"/>
    <mergeCell ref="G48:G50"/>
    <mergeCell ref="G43:G45"/>
    <mergeCell ref="A36:A42"/>
    <mergeCell ref="B36:B42"/>
    <mergeCell ref="C36:C42"/>
    <mergeCell ref="D36:D42"/>
    <mergeCell ref="F36:F42"/>
    <mergeCell ref="G36:G42"/>
    <mergeCell ref="A43:A45"/>
    <mergeCell ref="B43:B45"/>
    <mergeCell ref="C43:C45"/>
    <mergeCell ref="E43:E45"/>
    <mergeCell ref="F43:F45"/>
    <mergeCell ref="G30:G35"/>
    <mergeCell ref="C26:G26"/>
    <mergeCell ref="L26:P26"/>
    <mergeCell ref="C27:P27"/>
    <mergeCell ref="A28:A29"/>
    <mergeCell ref="B28:B29"/>
    <mergeCell ref="C28:K29"/>
    <mergeCell ref="A30:A35"/>
    <mergeCell ref="B30:B35"/>
    <mergeCell ref="C30:C35"/>
    <mergeCell ref="D30:D35"/>
    <mergeCell ref="E30:E35"/>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K5:K7"/>
    <mergeCell ref="A14:A17"/>
    <mergeCell ref="B14:B17"/>
    <mergeCell ref="C14:C17"/>
    <mergeCell ref="E14:E17"/>
    <mergeCell ref="F14:F17"/>
    <mergeCell ref="L5:P5"/>
    <mergeCell ref="G14:G17"/>
    <mergeCell ref="L1:O1"/>
    <mergeCell ref="A2:N2"/>
    <mergeCell ref="A3:P3"/>
    <mergeCell ref="O4:P4"/>
    <mergeCell ref="A5:A7"/>
    <mergeCell ref="B5:B7"/>
    <mergeCell ref="C5:C7"/>
    <mergeCell ref="D5:D7"/>
    <mergeCell ref="E5:E7"/>
    <mergeCell ref="F5:F7"/>
    <mergeCell ref="G5:G7"/>
    <mergeCell ref="H5:H7"/>
    <mergeCell ref="I5:I7"/>
    <mergeCell ref="J5:J7"/>
  </mergeCells>
  <pageMargins left="0.7" right="0.7" top="0.75" bottom="0.75" header="0.3" footer="0.3"/>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8"/>
  <sheetViews>
    <sheetView workbookViewId="0">
      <selection activeCell="L6" sqref="L6:L7"/>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44.4" customHeight="1" x14ac:dyDescent="0.25">
      <c r="L1" s="2866" t="s">
        <v>1168</v>
      </c>
      <c r="M1" s="2866"/>
      <c r="N1" s="2866"/>
      <c r="O1" s="2866"/>
      <c r="P1" s="204"/>
      <c r="Q1" s="76"/>
    </row>
    <row r="2" spans="1:19" ht="13.95" customHeight="1" x14ac:dyDescent="0.25">
      <c r="A2" s="3286" t="s">
        <v>596</v>
      </c>
      <c r="B2" s="3286"/>
      <c r="C2" s="3286"/>
      <c r="D2" s="3286"/>
      <c r="E2" s="3286"/>
      <c r="F2" s="3286"/>
      <c r="G2" s="3286"/>
      <c r="H2" s="3286"/>
      <c r="I2" s="3286"/>
      <c r="J2" s="3286"/>
      <c r="K2" s="3286"/>
      <c r="L2" s="3286"/>
      <c r="M2" s="3286"/>
      <c r="N2" s="3286"/>
      <c r="O2" s="583"/>
      <c r="P2" s="583"/>
    </row>
    <row r="3" spans="1:19" ht="13.8" x14ac:dyDescent="0.25">
      <c r="A3" s="2887" t="s">
        <v>35</v>
      </c>
      <c r="B3" s="2887"/>
      <c r="C3" s="2887"/>
      <c r="D3" s="2887"/>
      <c r="E3" s="2887"/>
      <c r="F3" s="2887"/>
      <c r="G3" s="2887"/>
      <c r="H3" s="2887"/>
      <c r="I3" s="2887"/>
      <c r="J3" s="2887"/>
      <c r="K3" s="2887"/>
      <c r="L3" s="2887"/>
      <c r="M3" s="2887"/>
      <c r="N3" s="2887"/>
      <c r="O3" s="2887"/>
      <c r="P3" s="2887"/>
    </row>
    <row r="4" spans="1:19" ht="16.2" thickBot="1" x14ac:dyDescent="0.3">
      <c r="A4" s="656"/>
      <c r="B4" s="656"/>
      <c r="C4" s="656"/>
      <c r="D4" s="656"/>
      <c r="E4" s="656"/>
      <c r="F4" s="656"/>
      <c r="G4" s="656"/>
      <c r="H4" s="656"/>
      <c r="I4" s="656"/>
      <c r="J4" s="656"/>
      <c r="K4" s="656"/>
      <c r="L4" s="13"/>
      <c r="M4" s="656"/>
      <c r="N4" s="14"/>
      <c r="O4" s="3656" t="s">
        <v>294</v>
      </c>
      <c r="P4" s="3656"/>
    </row>
    <row r="5" spans="1:19" ht="14.4" customHeight="1" thickBot="1" x14ac:dyDescent="0.3">
      <c r="A5" s="2881" t="s">
        <v>0</v>
      </c>
      <c r="B5" s="2881" t="s">
        <v>1</v>
      </c>
      <c r="C5" s="2884" t="s">
        <v>2</v>
      </c>
      <c r="D5" s="2881" t="s">
        <v>32</v>
      </c>
      <c r="E5" s="2974" t="s">
        <v>54</v>
      </c>
      <c r="F5" s="2878" t="s">
        <v>3</v>
      </c>
      <c r="G5" s="2884" t="s">
        <v>4</v>
      </c>
      <c r="H5" s="2878" t="s">
        <v>5</v>
      </c>
      <c r="I5" s="2925" t="s">
        <v>522</v>
      </c>
      <c r="J5" s="2878" t="s">
        <v>76</v>
      </c>
      <c r="K5" s="2878" t="s">
        <v>523</v>
      </c>
      <c r="L5" s="2888" t="s">
        <v>11</v>
      </c>
      <c r="M5" s="2889"/>
      <c r="N5" s="2889"/>
      <c r="O5" s="2889"/>
      <c r="P5" s="2890"/>
    </row>
    <row r="6" spans="1:19" ht="13.8" x14ac:dyDescent="0.25">
      <c r="A6" s="2882"/>
      <c r="B6" s="2882"/>
      <c r="C6" s="2885"/>
      <c r="D6" s="2882"/>
      <c r="E6" s="2975"/>
      <c r="F6" s="2879"/>
      <c r="G6" s="2885"/>
      <c r="H6" s="2879"/>
      <c r="I6" s="2926"/>
      <c r="J6" s="2879"/>
      <c r="K6" s="2879"/>
      <c r="L6" s="2891" t="s">
        <v>37</v>
      </c>
      <c r="M6" s="2898" t="s">
        <v>36</v>
      </c>
      <c r="N6" s="2932" t="s">
        <v>38</v>
      </c>
      <c r="O6" s="2932"/>
      <c r="P6" s="2933"/>
    </row>
    <row r="7" spans="1:19" ht="151.94999999999999" customHeight="1" thickBot="1" x14ac:dyDescent="0.3">
      <c r="A7" s="2883"/>
      <c r="B7" s="2883"/>
      <c r="C7" s="2886"/>
      <c r="D7" s="2883"/>
      <c r="E7" s="2976"/>
      <c r="F7" s="2880"/>
      <c r="G7" s="2886"/>
      <c r="H7" s="2880"/>
      <c r="I7" s="2927"/>
      <c r="J7" s="2880"/>
      <c r="K7" s="2880"/>
      <c r="L7" s="2892"/>
      <c r="M7" s="2899"/>
      <c r="N7" s="20" t="s">
        <v>524</v>
      </c>
      <c r="O7" s="20" t="s">
        <v>52</v>
      </c>
      <c r="P7" s="21" t="s">
        <v>525</v>
      </c>
    </row>
    <row r="8" spans="1:19" ht="14.4" thickBot="1" x14ac:dyDescent="0.3">
      <c r="A8" s="861" t="s">
        <v>6</v>
      </c>
      <c r="B8" s="3849" t="s">
        <v>544</v>
      </c>
      <c r="C8" s="3850"/>
      <c r="D8" s="3850"/>
      <c r="E8" s="3850"/>
      <c r="F8" s="3850"/>
      <c r="G8" s="3850"/>
      <c r="H8" s="3850"/>
      <c r="I8" s="3850"/>
      <c r="J8" s="3850"/>
      <c r="K8" s="3850"/>
      <c r="L8" s="3850"/>
      <c r="M8" s="40"/>
      <c r="N8" s="908"/>
      <c r="O8" s="909"/>
      <c r="P8" s="910"/>
    </row>
    <row r="9" spans="1:19" ht="22.2" customHeight="1" thickBot="1" x14ac:dyDescent="0.3">
      <c r="A9" s="911"/>
      <c r="B9" s="655"/>
      <c r="C9" s="980"/>
      <c r="D9" s="980"/>
      <c r="E9" s="981"/>
      <c r="F9" s="980"/>
      <c r="G9" s="980"/>
      <c r="H9" s="980"/>
      <c r="I9" s="980"/>
      <c r="J9" s="980"/>
      <c r="K9" s="982"/>
      <c r="L9" s="50" t="s">
        <v>177</v>
      </c>
      <c r="M9" s="41" t="s">
        <v>70</v>
      </c>
      <c r="N9" s="877">
        <v>99.9</v>
      </c>
      <c r="O9" s="877">
        <v>99.9</v>
      </c>
      <c r="P9" s="983">
        <v>99.9</v>
      </c>
    </row>
    <row r="10" spans="1:19" ht="13.8" thickBot="1" x14ac:dyDescent="0.3">
      <c r="A10" s="617" t="s">
        <v>6</v>
      </c>
      <c r="B10" s="869" t="s">
        <v>6</v>
      </c>
      <c r="C10" s="3863" t="s">
        <v>545</v>
      </c>
      <c r="D10" s="3864"/>
      <c r="E10" s="3864"/>
      <c r="F10" s="3864"/>
      <c r="G10" s="3864"/>
      <c r="H10" s="3864"/>
      <c r="I10" s="3864"/>
      <c r="J10" s="3864"/>
      <c r="K10" s="3864"/>
      <c r="L10" s="3864"/>
      <c r="M10" s="3864"/>
      <c r="N10" s="3864"/>
      <c r="O10" s="3864"/>
      <c r="P10" s="3865"/>
    </row>
    <row r="11" spans="1:19" ht="40.200000000000003" thickBot="1" x14ac:dyDescent="0.3">
      <c r="A11" s="978"/>
      <c r="B11" s="979"/>
      <c r="C11" s="3866"/>
      <c r="D11" s="3867"/>
      <c r="E11" s="3867"/>
      <c r="F11" s="3867"/>
      <c r="G11" s="3867"/>
      <c r="H11" s="3867"/>
      <c r="I11" s="3867"/>
      <c r="J11" s="3867"/>
      <c r="K11" s="3868"/>
      <c r="L11" s="659" t="s">
        <v>178</v>
      </c>
      <c r="M11" s="42" t="s">
        <v>70</v>
      </c>
      <c r="N11" s="611">
        <v>93</v>
      </c>
      <c r="O11" s="611">
        <v>95</v>
      </c>
      <c r="P11" s="612">
        <v>97</v>
      </c>
    </row>
    <row r="12" spans="1:19" ht="13.2" customHeight="1" x14ac:dyDescent="0.25">
      <c r="A12" s="3182" t="s">
        <v>6</v>
      </c>
      <c r="B12" s="3185" t="s">
        <v>6</v>
      </c>
      <c r="C12" s="3659" t="s">
        <v>6</v>
      </c>
      <c r="D12" s="623"/>
      <c r="E12" s="3191" t="s">
        <v>179</v>
      </c>
      <c r="F12" s="3829" t="s">
        <v>62</v>
      </c>
      <c r="G12" s="3793" t="s">
        <v>180</v>
      </c>
      <c r="H12" s="989" t="s">
        <v>67</v>
      </c>
      <c r="I12" s="2832">
        <v>2226.4</v>
      </c>
      <c r="J12" s="892">
        <v>1971</v>
      </c>
      <c r="K12" s="892">
        <v>2070</v>
      </c>
      <c r="L12" s="1017" t="s">
        <v>181</v>
      </c>
      <c r="M12" s="997" t="s">
        <v>80</v>
      </c>
      <c r="N12" s="1051" t="s">
        <v>548</v>
      </c>
      <c r="O12" s="992" t="s">
        <v>549</v>
      </c>
      <c r="P12" s="993" t="s">
        <v>550</v>
      </c>
    </row>
    <row r="13" spans="1:19" ht="26.4" x14ac:dyDescent="0.25">
      <c r="A13" s="3183"/>
      <c r="B13" s="3186"/>
      <c r="C13" s="3659"/>
      <c r="D13" s="623"/>
      <c r="E13" s="3192"/>
      <c r="F13" s="3812"/>
      <c r="G13" s="3794"/>
      <c r="H13" s="865" t="s">
        <v>182</v>
      </c>
      <c r="I13" s="2833">
        <v>25791.1</v>
      </c>
      <c r="J13" s="892">
        <v>25660</v>
      </c>
      <c r="K13" s="892">
        <v>26940</v>
      </c>
      <c r="L13" s="1059" t="s">
        <v>551</v>
      </c>
      <c r="M13" s="1007" t="s">
        <v>68</v>
      </c>
      <c r="N13" s="1060" t="s">
        <v>71</v>
      </c>
      <c r="O13" s="1003" t="s">
        <v>71</v>
      </c>
      <c r="P13" s="1005" t="s">
        <v>71</v>
      </c>
    </row>
    <row r="14" spans="1:19" ht="13.8" thickBot="1" x14ac:dyDescent="0.3">
      <c r="A14" s="3183"/>
      <c r="B14" s="3186"/>
      <c r="C14" s="3659"/>
      <c r="D14" s="623"/>
      <c r="E14" s="3192"/>
      <c r="F14" s="3812"/>
      <c r="G14" s="3794"/>
      <c r="H14" s="990" t="s">
        <v>56</v>
      </c>
      <c r="I14" s="2834">
        <v>547.6</v>
      </c>
      <c r="J14" s="985">
        <v>0</v>
      </c>
      <c r="K14" s="985">
        <v>0</v>
      </c>
      <c r="L14" s="1061"/>
      <c r="M14" s="1001"/>
      <c r="N14" s="1062"/>
      <c r="O14" s="914"/>
      <c r="P14" s="915"/>
    </row>
    <row r="15" spans="1:19" ht="13.8" thickBot="1" x14ac:dyDescent="0.3">
      <c r="A15" s="3184"/>
      <c r="B15" s="3187"/>
      <c r="C15" s="3660"/>
      <c r="D15" s="642"/>
      <c r="E15" s="3285"/>
      <c r="F15" s="3830"/>
      <c r="G15" s="3795"/>
      <c r="H15" s="917" t="s">
        <v>7</v>
      </c>
      <c r="I15" s="2835">
        <f>I12+I13+I14</f>
        <v>28565.1</v>
      </c>
      <c r="J15" s="918">
        <f t="shared" ref="J15:K15" si="0">J12+J13+J14</f>
        <v>27631</v>
      </c>
      <c r="K15" s="918">
        <f t="shared" si="0"/>
        <v>29010</v>
      </c>
      <c r="L15" s="1008"/>
      <c r="M15" s="860"/>
      <c r="N15" s="1009"/>
      <c r="O15" s="1004"/>
      <c r="P15" s="1006"/>
    </row>
    <row r="16" spans="1:19" ht="13.2" customHeight="1" x14ac:dyDescent="0.25">
      <c r="A16" s="3182" t="s">
        <v>6</v>
      </c>
      <c r="B16" s="3185" t="s">
        <v>6</v>
      </c>
      <c r="C16" s="3659" t="s">
        <v>8</v>
      </c>
      <c r="D16" s="623"/>
      <c r="E16" s="3191" t="s">
        <v>183</v>
      </c>
      <c r="F16" s="3829" t="s">
        <v>62</v>
      </c>
      <c r="G16" s="3793" t="s">
        <v>180</v>
      </c>
      <c r="H16" s="893" t="s">
        <v>48</v>
      </c>
      <c r="I16" s="892">
        <v>8753.7000000000007</v>
      </c>
      <c r="J16" s="892">
        <v>7020</v>
      </c>
      <c r="K16" s="892">
        <v>7370</v>
      </c>
      <c r="L16" s="1017" t="s">
        <v>181</v>
      </c>
      <c r="M16" s="997" t="s">
        <v>80</v>
      </c>
      <c r="N16" s="992" t="s">
        <v>552</v>
      </c>
      <c r="O16" s="992" t="s">
        <v>553</v>
      </c>
      <c r="P16" s="993" t="s">
        <v>554</v>
      </c>
      <c r="R16" s="17"/>
      <c r="S16" s="160"/>
    </row>
    <row r="17" spans="1:18" ht="22.2" customHeight="1" x14ac:dyDescent="0.25">
      <c r="A17" s="3183"/>
      <c r="B17" s="3186"/>
      <c r="C17" s="3659"/>
      <c r="D17" s="623"/>
      <c r="E17" s="3192"/>
      <c r="F17" s="3812"/>
      <c r="G17" s="3794"/>
      <c r="H17" s="624" t="s">
        <v>56</v>
      </c>
      <c r="I17" s="104">
        <v>659.9</v>
      </c>
      <c r="J17" s="892">
        <v>0</v>
      </c>
      <c r="K17" s="892">
        <v>0</v>
      </c>
      <c r="L17" s="1059" t="s">
        <v>551</v>
      </c>
      <c r="M17" s="1007" t="s">
        <v>68</v>
      </c>
      <c r="N17" s="1003" t="s">
        <v>71</v>
      </c>
      <c r="O17" s="1003" t="s">
        <v>71</v>
      </c>
      <c r="P17" s="1005" t="s">
        <v>71</v>
      </c>
      <c r="R17" s="17"/>
    </row>
    <row r="18" spans="1:18" ht="13.8" thickBot="1" x14ac:dyDescent="0.3">
      <c r="A18" s="3183"/>
      <c r="B18" s="3186"/>
      <c r="C18" s="3659"/>
      <c r="D18" s="623"/>
      <c r="E18" s="3192"/>
      <c r="F18" s="3812"/>
      <c r="G18" s="3794"/>
      <c r="H18" s="990" t="s">
        <v>57</v>
      </c>
      <c r="I18" s="985">
        <v>1106.9000000000001</v>
      </c>
      <c r="J18" s="985">
        <v>0</v>
      </c>
      <c r="K18" s="985">
        <v>0</v>
      </c>
      <c r="L18" s="1061"/>
      <c r="M18" s="1063"/>
      <c r="N18" s="1064"/>
      <c r="O18" s="1064"/>
      <c r="P18" s="1065"/>
    </row>
    <row r="19" spans="1:18" ht="13.8" thickBot="1" x14ac:dyDescent="0.3">
      <c r="A19" s="3184"/>
      <c r="B19" s="3187"/>
      <c r="C19" s="3660"/>
      <c r="D19" s="642"/>
      <c r="E19" s="3285"/>
      <c r="F19" s="3830"/>
      <c r="G19" s="3795"/>
      <c r="H19" s="917" t="s">
        <v>7</v>
      </c>
      <c r="I19" s="918">
        <f>I16+I17+I18</f>
        <v>10520.5</v>
      </c>
      <c r="J19" s="918">
        <f t="shared" ref="J19:K19" si="1">J16+J17+J18</f>
        <v>7020</v>
      </c>
      <c r="K19" s="918">
        <f t="shared" si="1"/>
        <v>7370</v>
      </c>
      <c r="L19" s="1008"/>
      <c r="M19" s="1033"/>
      <c r="N19" s="1034"/>
      <c r="O19" s="1034"/>
      <c r="P19" s="1035"/>
    </row>
    <row r="20" spans="1:18" ht="13.2" customHeight="1" x14ac:dyDescent="0.25">
      <c r="A20" s="3182" t="s">
        <v>6</v>
      </c>
      <c r="B20" s="3185" t="s">
        <v>6</v>
      </c>
      <c r="C20" s="3659" t="s">
        <v>49</v>
      </c>
      <c r="D20" s="623"/>
      <c r="E20" s="3191" t="s">
        <v>503</v>
      </c>
      <c r="F20" s="3829" t="s">
        <v>184</v>
      </c>
      <c r="G20" s="3846" t="s">
        <v>185</v>
      </c>
      <c r="H20" s="893" t="s">
        <v>48</v>
      </c>
      <c r="I20" s="2833">
        <v>187.9</v>
      </c>
      <c r="J20" s="892">
        <v>195</v>
      </c>
      <c r="K20" s="892">
        <v>205</v>
      </c>
      <c r="L20" s="3857" t="s">
        <v>186</v>
      </c>
      <c r="M20" s="3860" t="s">
        <v>80</v>
      </c>
      <c r="N20" s="3851" t="s">
        <v>547</v>
      </c>
      <c r="O20" s="3851" t="s">
        <v>547</v>
      </c>
      <c r="P20" s="3854" t="s">
        <v>547</v>
      </c>
    </row>
    <row r="21" spans="1:18" x14ac:dyDescent="0.25">
      <c r="A21" s="3183"/>
      <c r="B21" s="3186"/>
      <c r="C21" s="3659"/>
      <c r="D21" s="623"/>
      <c r="E21" s="3192"/>
      <c r="F21" s="3812"/>
      <c r="G21" s="3847"/>
      <c r="H21" s="893" t="s">
        <v>67</v>
      </c>
      <c r="I21" s="2833">
        <v>371.9</v>
      </c>
      <c r="J21" s="892">
        <v>185</v>
      </c>
      <c r="K21" s="892">
        <v>190</v>
      </c>
      <c r="L21" s="3858"/>
      <c r="M21" s="3861"/>
      <c r="N21" s="3852"/>
      <c r="O21" s="3852"/>
      <c r="P21" s="3855"/>
    </row>
    <row r="22" spans="1:18" x14ac:dyDescent="0.25">
      <c r="A22" s="3183"/>
      <c r="B22" s="3186"/>
      <c r="C22" s="3659"/>
      <c r="D22" s="623"/>
      <c r="E22" s="3192"/>
      <c r="F22" s="3812"/>
      <c r="G22" s="3847"/>
      <c r="H22" s="893" t="s">
        <v>113</v>
      </c>
      <c r="I22" s="892">
        <v>74.400000000000006</v>
      </c>
      <c r="J22" s="892">
        <v>78</v>
      </c>
      <c r="K22" s="892">
        <v>82</v>
      </c>
      <c r="L22" s="3858"/>
      <c r="M22" s="3861"/>
      <c r="N22" s="3852"/>
      <c r="O22" s="3852"/>
      <c r="P22" s="3855"/>
    </row>
    <row r="23" spans="1:18" x14ac:dyDescent="0.25">
      <c r="A23" s="3183"/>
      <c r="B23" s="3186"/>
      <c r="C23" s="3659"/>
      <c r="D23" s="623"/>
      <c r="E23" s="3192"/>
      <c r="F23" s="3812"/>
      <c r="G23" s="3847"/>
      <c r="H23" s="893" t="s">
        <v>79</v>
      </c>
      <c r="I23" s="892">
        <v>152.4</v>
      </c>
      <c r="J23" s="892">
        <v>160</v>
      </c>
      <c r="K23" s="892">
        <v>168</v>
      </c>
      <c r="L23" s="3858"/>
      <c r="M23" s="3861"/>
      <c r="N23" s="3852"/>
      <c r="O23" s="3852"/>
      <c r="P23" s="3855"/>
    </row>
    <row r="24" spans="1:18" x14ac:dyDescent="0.25">
      <c r="A24" s="3183"/>
      <c r="B24" s="3186"/>
      <c r="C24" s="3659"/>
      <c r="D24" s="623"/>
      <c r="E24" s="3192"/>
      <c r="F24" s="3812"/>
      <c r="G24" s="3847"/>
      <c r="H24" s="893" t="s">
        <v>103</v>
      </c>
      <c r="I24" s="2833">
        <v>177.5</v>
      </c>
      <c r="J24" s="892">
        <v>165</v>
      </c>
      <c r="K24" s="892">
        <v>170</v>
      </c>
      <c r="L24" s="3858"/>
      <c r="M24" s="3861"/>
      <c r="N24" s="3852"/>
      <c r="O24" s="3852"/>
      <c r="P24" s="3855"/>
    </row>
    <row r="25" spans="1:18" x14ac:dyDescent="0.25">
      <c r="A25" s="3183"/>
      <c r="B25" s="3186"/>
      <c r="C25" s="3659"/>
      <c r="D25" s="623"/>
      <c r="E25" s="3192"/>
      <c r="F25" s="3812"/>
      <c r="G25" s="3847"/>
      <c r="H25" s="624" t="s">
        <v>56</v>
      </c>
      <c r="I25" s="892">
        <v>21.1</v>
      </c>
      <c r="J25" s="892">
        <v>0</v>
      </c>
      <c r="K25" s="892">
        <v>0</v>
      </c>
      <c r="L25" s="3858"/>
      <c r="M25" s="3861"/>
      <c r="N25" s="3852"/>
      <c r="O25" s="3852"/>
      <c r="P25" s="3855"/>
    </row>
    <row r="26" spans="1:18" ht="13.8" thickBot="1" x14ac:dyDescent="0.3">
      <c r="A26" s="3183"/>
      <c r="B26" s="3186"/>
      <c r="C26" s="3659"/>
      <c r="D26" s="623"/>
      <c r="E26" s="3192"/>
      <c r="F26" s="3812"/>
      <c r="G26" s="3847"/>
      <c r="H26" s="990" t="s">
        <v>57</v>
      </c>
      <c r="I26" s="985">
        <v>17</v>
      </c>
      <c r="J26" s="985">
        <v>0</v>
      </c>
      <c r="K26" s="985">
        <v>0</v>
      </c>
      <c r="L26" s="3858"/>
      <c r="M26" s="3861"/>
      <c r="N26" s="3852"/>
      <c r="O26" s="3852"/>
      <c r="P26" s="3855"/>
    </row>
    <row r="27" spans="1:18" ht="13.8" thickBot="1" x14ac:dyDescent="0.3">
      <c r="A27" s="3184"/>
      <c r="B27" s="3187"/>
      <c r="C27" s="3660"/>
      <c r="D27" s="642"/>
      <c r="E27" s="3285"/>
      <c r="F27" s="3830"/>
      <c r="G27" s="3848"/>
      <c r="H27" s="917" t="s">
        <v>7</v>
      </c>
      <c r="I27" s="2835">
        <f>SUM(I20:I26)</f>
        <v>1002.1999999999999</v>
      </c>
      <c r="J27" s="918">
        <f t="shared" ref="J27:K27" si="2">SUM(J20:J26)</f>
        <v>783</v>
      </c>
      <c r="K27" s="918">
        <f t="shared" si="2"/>
        <v>815</v>
      </c>
      <c r="L27" s="3859"/>
      <c r="M27" s="3862"/>
      <c r="N27" s="3853"/>
      <c r="O27" s="3853"/>
      <c r="P27" s="3856"/>
    </row>
    <row r="28" spans="1:18" ht="13.2" customHeight="1" x14ac:dyDescent="0.25">
      <c r="A28" s="3182" t="s">
        <v>6</v>
      </c>
      <c r="B28" s="3185" t="s">
        <v>6</v>
      </c>
      <c r="C28" s="3671" t="s">
        <v>50</v>
      </c>
      <c r="D28" s="619"/>
      <c r="E28" s="3872" t="s">
        <v>187</v>
      </c>
      <c r="F28" s="3874" t="s">
        <v>83</v>
      </c>
      <c r="G28" s="3846" t="s">
        <v>185</v>
      </c>
      <c r="H28" s="991" t="s">
        <v>48</v>
      </c>
      <c r="I28" s="97">
        <v>322.2</v>
      </c>
      <c r="J28" s="97">
        <v>338</v>
      </c>
      <c r="K28" s="97">
        <v>355</v>
      </c>
      <c r="L28" s="3869" t="s">
        <v>186</v>
      </c>
      <c r="M28" s="3860" t="s">
        <v>80</v>
      </c>
      <c r="N28" s="3851" t="s">
        <v>555</v>
      </c>
      <c r="O28" s="3851" t="s">
        <v>555</v>
      </c>
      <c r="P28" s="3854" t="s">
        <v>555</v>
      </c>
    </row>
    <row r="29" spans="1:18" x14ac:dyDescent="0.25">
      <c r="A29" s="3183"/>
      <c r="B29" s="3186"/>
      <c r="C29" s="3659"/>
      <c r="D29" s="623"/>
      <c r="E29" s="3199"/>
      <c r="F29" s="3812"/>
      <c r="G29" s="3847"/>
      <c r="H29" s="625" t="s">
        <v>67</v>
      </c>
      <c r="I29" s="2833">
        <v>535.20000000000005</v>
      </c>
      <c r="J29" s="892">
        <v>270</v>
      </c>
      <c r="K29" s="892">
        <v>285</v>
      </c>
      <c r="L29" s="3870"/>
      <c r="M29" s="3861"/>
      <c r="N29" s="3852"/>
      <c r="O29" s="3852"/>
      <c r="P29" s="3855"/>
    </row>
    <row r="30" spans="1:18" x14ac:dyDescent="0.25">
      <c r="A30" s="3183"/>
      <c r="B30" s="3186"/>
      <c r="C30" s="3659"/>
      <c r="D30" s="623"/>
      <c r="E30" s="3199"/>
      <c r="F30" s="3812"/>
      <c r="G30" s="3847"/>
      <c r="H30" s="987" t="s">
        <v>56</v>
      </c>
      <c r="I30" s="892">
        <v>30.2</v>
      </c>
      <c r="J30" s="892">
        <v>0</v>
      </c>
      <c r="K30" s="892">
        <v>0</v>
      </c>
      <c r="L30" s="3870"/>
      <c r="M30" s="3861"/>
      <c r="N30" s="3852"/>
      <c r="O30" s="3852"/>
      <c r="P30" s="3855"/>
    </row>
    <row r="31" spans="1:18" x14ac:dyDescent="0.25">
      <c r="A31" s="3183"/>
      <c r="B31" s="3186"/>
      <c r="C31" s="3659"/>
      <c r="D31" s="623"/>
      <c r="E31" s="3199"/>
      <c r="F31" s="3812"/>
      <c r="G31" s="3847"/>
      <c r="H31" s="940" t="s">
        <v>79</v>
      </c>
      <c r="I31" s="98">
        <v>70</v>
      </c>
      <c r="J31" s="98">
        <v>74</v>
      </c>
      <c r="K31" s="98">
        <v>77</v>
      </c>
      <c r="L31" s="3870"/>
      <c r="M31" s="3861"/>
      <c r="N31" s="3852"/>
      <c r="O31" s="3852"/>
      <c r="P31" s="3855"/>
    </row>
    <row r="32" spans="1:18" ht="13.8" thickBot="1" x14ac:dyDescent="0.3">
      <c r="A32" s="3183"/>
      <c r="B32" s="3186"/>
      <c r="C32" s="3659"/>
      <c r="D32" s="623"/>
      <c r="E32" s="3199"/>
      <c r="F32" s="3812"/>
      <c r="G32" s="3847"/>
      <c r="H32" s="988" t="s">
        <v>57</v>
      </c>
      <c r="I32" s="985">
        <v>8.8000000000000007</v>
      </c>
      <c r="J32" s="985">
        <v>0</v>
      </c>
      <c r="K32" s="985">
        <v>0</v>
      </c>
      <c r="L32" s="3870"/>
      <c r="M32" s="3861"/>
      <c r="N32" s="3852"/>
      <c r="O32" s="3852"/>
      <c r="P32" s="3855"/>
    </row>
    <row r="33" spans="1:20" ht="13.8" thickBot="1" x14ac:dyDescent="0.3">
      <c r="A33" s="3184"/>
      <c r="B33" s="3187"/>
      <c r="C33" s="3660"/>
      <c r="D33" s="642"/>
      <c r="E33" s="3873"/>
      <c r="F33" s="3830"/>
      <c r="G33" s="3848"/>
      <c r="H33" s="917" t="s">
        <v>7</v>
      </c>
      <c r="I33" s="2835">
        <f>SUM(I28:I32)</f>
        <v>966.40000000000009</v>
      </c>
      <c r="J33" s="918">
        <f t="shared" ref="J33:K33" si="3">SUM(J28:J32)</f>
        <v>682</v>
      </c>
      <c r="K33" s="918">
        <f t="shared" si="3"/>
        <v>717</v>
      </c>
      <c r="L33" s="3871"/>
      <c r="M33" s="3862"/>
      <c r="N33" s="3853"/>
      <c r="O33" s="3853"/>
      <c r="P33" s="3856"/>
    </row>
    <row r="34" spans="1:20" ht="13.2" customHeight="1" x14ac:dyDescent="0.25">
      <c r="A34" s="3182" t="s">
        <v>6</v>
      </c>
      <c r="B34" s="3185" t="s">
        <v>6</v>
      </c>
      <c r="C34" s="3671" t="s">
        <v>53</v>
      </c>
      <c r="D34" s="619"/>
      <c r="E34" s="3191" t="s">
        <v>188</v>
      </c>
      <c r="F34" s="3874" t="s">
        <v>189</v>
      </c>
      <c r="G34" s="3846" t="s">
        <v>185</v>
      </c>
      <c r="H34" s="620" t="s">
        <v>48</v>
      </c>
      <c r="I34" s="97">
        <v>187.1</v>
      </c>
      <c r="J34" s="677">
        <v>196</v>
      </c>
      <c r="K34" s="677">
        <v>206</v>
      </c>
      <c r="L34" s="3857" t="s">
        <v>181</v>
      </c>
      <c r="M34" s="3860" t="s">
        <v>80</v>
      </c>
      <c r="N34" s="3882" t="s">
        <v>556</v>
      </c>
      <c r="O34" s="3882" t="s">
        <v>556</v>
      </c>
      <c r="P34" s="3875" t="s">
        <v>556</v>
      </c>
    </row>
    <row r="35" spans="1:20" x14ac:dyDescent="0.25">
      <c r="A35" s="3183"/>
      <c r="B35" s="3186"/>
      <c r="C35" s="3659"/>
      <c r="D35" s="623"/>
      <c r="E35" s="3192"/>
      <c r="F35" s="3812"/>
      <c r="G35" s="3847"/>
      <c r="H35" s="624" t="s">
        <v>55</v>
      </c>
      <c r="I35" s="892">
        <v>0.6</v>
      </c>
      <c r="J35" s="99">
        <v>0</v>
      </c>
      <c r="K35" s="99">
        <v>0</v>
      </c>
      <c r="L35" s="3858"/>
      <c r="M35" s="3861"/>
      <c r="N35" s="3883"/>
      <c r="O35" s="3883"/>
      <c r="P35" s="3876"/>
    </row>
    <row r="36" spans="1:20" x14ac:dyDescent="0.25">
      <c r="A36" s="3183"/>
      <c r="B36" s="3186"/>
      <c r="C36" s="3659"/>
      <c r="D36" s="623"/>
      <c r="E36" s="3192"/>
      <c r="F36" s="3812"/>
      <c r="G36" s="3847"/>
      <c r="H36" s="624" t="s">
        <v>57</v>
      </c>
      <c r="I36" s="98">
        <v>2.2999999999999998</v>
      </c>
      <c r="J36" s="676">
        <v>0</v>
      </c>
      <c r="K36" s="676">
        <v>0</v>
      </c>
      <c r="L36" s="3858"/>
      <c r="M36" s="3861"/>
      <c r="N36" s="3883"/>
      <c r="O36" s="3883"/>
      <c r="P36" s="3876"/>
    </row>
    <row r="37" spans="1:20" ht="13.8" thickBot="1" x14ac:dyDescent="0.3">
      <c r="A37" s="3183"/>
      <c r="B37" s="3186"/>
      <c r="C37" s="3659"/>
      <c r="D37" s="623"/>
      <c r="E37" s="3192"/>
      <c r="F37" s="3812"/>
      <c r="G37" s="3847"/>
      <c r="H37" s="984" t="s">
        <v>56</v>
      </c>
      <c r="I37" s="985">
        <v>1.6</v>
      </c>
      <c r="J37" s="986">
        <v>0</v>
      </c>
      <c r="K37" s="986">
        <v>0</v>
      </c>
      <c r="L37" s="3858"/>
      <c r="M37" s="3861"/>
      <c r="N37" s="3883"/>
      <c r="O37" s="3883"/>
      <c r="P37" s="3876"/>
    </row>
    <row r="38" spans="1:20" ht="13.8" thickBot="1" x14ac:dyDescent="0.3">
      <c r="A38" s="3184"/>
      <c r="B38" s="3187"/>
      <c r="C38" s="3660"/>
      <c r="D38" s="642"/>
      <c r="E38" s="3285"/>
      <c r="F38" s="3830"/>
      <c r="G38" s="3848"/>
      <c r="H38" s="917" t="s">
        <v>7</v>
      </c>
      <c r="I38" s="918">
        <f>SUM(I34:I37)</f>
        <v>191.6</v>
      </c>
      <c r="J38" s="918">
        <f t="shared" ref="J38:K38" si="4">SUM(J34:J37)</f>
        <v>196</v>
      </c>
      <c r="K38" s="918">
        <f t="shared" si="4"/>
        <v>206</v>
      </c>
      <c r="L38" s="3859"/>
      <c r="M38" s="3862"/>
      <c r="N38" s="3884"/>
      <c r="O38" s="3884"/>
      <c r="P38" s="3877"/>
    </row>
    <row r="39" spans="1:20" ht="13.2" customHeight="1" x14ac:dyDescent="0.25">
      <c r="A39" s="3182" t="s">
        <v>6</v>
      </c>
      <c r="B39" s="3185" t="s">
        <v>6</v>
      </c>
      <c r="C39" s="3659" t="s">
        <v>58</v>
      </c>
      <c r="D39" s="623"/>
      <c r="E39" s="3191" t="s">
        <v>190</v>
      </c>
      <c r="F39" s="3829" t="s">
        <v>191</v>
      </c>
      <c r="G39" s="3846" t="s">
        <v>185</v>
      </c>
      <c r="H39" s="625" t="s">
        <v>48</v>
      </c>
      <c r="I39" s="97">
        <v>3089.2</v>
      </c>
      <c r="J39" s="97">
        <v>3210</v>
      </c>
      <c r="K39" s="97">
        <v>3370</v>
      </c>
      <c r="L39" s="3869" t="s">
        <v>192</v>
      </c>
      <c r="M39" s="3860" t="s">
        <v>80</v>
      </c>
      <c r="N39" s="3878" t="s">
        <v>557</v>
      </c>
      <c r="O39" s="3878" t="s">
        <v>558</v>
      </c>
      <c r="P39" s="3880" t="s">
        <v>559</v>
      </c>
    </row>
    <row r="40" spans="1:20" x14ac:dyDescent="0.25">
      <c r="A40" s="3183"/>
      <c r="B40" s="3186"/>
      <c r="C40" s="3659"/>
      <c r="D40" s="623"/>
      <c r="E40" s="3192"/>
      <c r="F40" s="3812"/>
      <c r="G40" s="3847"/>
      <c r="H40" s="625" t="s">
        <v>67</v>
      </c>
      <c r="I40" s="2833">
        <v>930.7</v>
      </c>
      <c r="J40" s="892">
        <v>1103</v>
      </c>
      <c r="K40" s="892">
        <v>1160</v>
      </c>
      <c r="L40" s="3870"/>
      <c r="M40" s="3861"/>
      <c r="N40" s="3879"/>
      <c r="O40" s="3879"/>
      <c r="P40" s="3881"/>
    </row>
    <row r="41" spans="1:20" x14ac:dyDescent="0.25">
      <c r="A41" s="3183"/>
      <c r="B41" s="3186"/>
      <c r="C41" s="3659"/>
      <c r="D41" s="623"/>
      <c r="E41" s="3192"/>
      <c r="F41" s="3812"/>
      <c r="G41" s="3847"/>
      <c r="H41" s="987" t="s">
        <v>56</v>
      </c>
      <c r="I41" s="892">
        <v>156.5</v>
      </c>
      <c r="J41" s="892">
        <v>0</v>
      </c>
      <c r="K41" s="892">
        <v>0</v>
      </c>
      <c r="L41" s="3870"/>
      <c r="M41" s="3861"/>
      <c r="N41" s="3879"/>
      <c r="O41" s="3879"/>
      <c r="P41" s="3881"/>
      <c r="T41" s="160"/>
    </row>
    <row r="42" spans="1:20" x14ac:dyDescent="0.25">
      <c r="A42" s="3183"/>
      <c r="B42" s="3186"/>
      <c r="C42" s="3659"/>
      <c r="D42" s="623"/>
      <c r="E42" s="3192"/>
      <c r="F42" s="3812"/>
      <c r="G42" s="3847"/>
      <c r="H42" s="940" t="s">
        <v>79</v>
      </c>
      <c r="I42" s="98">
        <v>135</v>
      </c>
      <c r="J42" s="98">
        <v>141</v>
      </c>
      <c r="K42" s="98">
        <v>150</v>
      </c>
      <c r="L42" s="3870"/>
      <c r="M42" s="3861"/>
      <c r="N42" s="3879"/>
      <c r="O42" s="3879"/>
      <c r="P42" s="3881"/>
    </row>
    <row r="43" spans="1:20" ht="13.8" thickBot="1" x14ac:dyDescent="0.3">
      <c r="A43" s="3183"/>
      <c r="B43" s="3186"/>
      <c r="C43" s="3659"/>
      <c r="D43" s="623"/>
      <c r="E43" s="3192"/>
      <c r="F43" s="3812"/>
      <c r="G43" s="3847"/>
      <c r="H43" s="988" t="s">
        <v>57</v>
      </c>
      <c r="I43" s="985">
        <v>24.9</v>
      </c>
      <c r="J43" s="985">
        <v>0</v>
      </c>
      <c r="K43" s="985">
        <v>0</v>
      </c>
      <c r="L43" s="3870"/>
      <c r="M43" s="3861"/>
      <c r="N43" s="3879"/>
      <c r="O43" s="3879"/>
      <c r="P43" s="3881"/>
    </row>
    <row r="44" spans="1:20" ht="13.8" thickBot="1" x14ac:dyDescent="0.3">
      <c r="A44" s="3184"/>
      <c r="B44" s="3187"/>
      <c r="C44" s="3660"/>
      <c r="D44" s="642"/>
      <c r="E44" s="3285"/>
      <c r="F44" s="3830"/>
      <c r="G44" s="3848"/>
      <c r="H44" s="917" t="s">
        <v>7</v>
      </c>
      <c r="I44" s="2835">
        <f>SUM(I39:I43)</f>
        <v>4336.2999999999993</v>
      </c>
      <c r="J44" s="918">
        <f t="shared" ref="J44:K44" si="5">SUM(J39:J43)</f>
        <v>4454</v>
      </c>
      <c r="K44" s="918">
        <f t="shared" si="5"/>
        <v>4680</v>
      </c>
      <c r="L44" s="3859"/>
      <c r="M44" s="3862"/>
      <c r="N44" s="3826"/>
      <c r="O44" s="3826"/>
      <c r="P44" s="3828"/>
    </row>
    <row r="45" spans="1:20" ht="13.2" customHeight="1" x14ac:dyDescent="0.25">
      <c r="A45" s="3182" t="s">
        <v>6</v>
      </c>
      <c r="B45" s="3185" t="s">
        <v>6</v>
      </c>
      <c r="C45" s="3659" t="s">
        <v>59</v>
      </c>
      <c r="D45" s="623"/>
      <c r="E45" s="3302" t="s">
        <v>193</v>
      </c>
      <c r="F45" s="3829" t="s">
        <v>62</v>
      </c>
      <c r="G45" s="3846" t="s">
        <v>185</v>
      </c>
      <c r="H45" s="893" t="s">
        <v>48</v>
      </c>
      <c r="I45" s="892">
        <v>711</v>
      </c>
      <c r="J45" s="892">
        <v>380</v>
      </c>
      <c r="K45" s="892">
        <v>395</v>
      </c>
      <c r="L45" s="59" t="s">
        <v>194</v>
      </c>
      <c r="M45" s="52" t="s">
        <v>68</v>
      </c>
      <c r="N45" s="1036" t="s">
        <v>560</v>
      </c>
      <c r="O45" s="1036" t="s">
        <v>354</v>
      </c>
      <c r="P45" s="1037" t="s">
        <v>547</v>
      </c>
    </row>
    <row r="46" spans="1:20" ht="39.6" x14ac:dyDescent="0.25">
      <c r="A46" s="3183"/>
      <c r="B46" s="3186"/>
      <c r="C46" s="3659"/>
      <c r="D46" s="623"/>
      <c r="E46" s="3303"/>
      <c r="F46" s="3812"/>
      <c r="G46" s="3847"/>
      <c r="H46" s="624" t="s">
        <v>56</v>
      </c>
      <c r="I46" s="2833">
        <v>323</v>
      </c>
      <c r="J46" s="892">
        <v>0</v>
      </c>
      <c r="K46" s="892">
        <v>0</v>
      </c>
      <c r="L46" s="100" t="s">
        <v>195</v>
      </c>
      <c r="M46" s="44" t="s">
        <v>70</v>
      </c>
      <c r="N46" s="1038" t="s">
        <v>561</v>
      </c>
      <c r="O46" s="1038" t="s">
        <v>555</v>
      </c>
      <c r="P46" s="1039" t="s">
        <v>562</v>
      </c>
    </row>
    <row r="47" spans="1:20" x14ac:dyDescent="0.25">
      <c r="A47" s="3183"/>
      <c r="B47" s="3186"/>
      <c r="C47" s="3659"/>
      <c r="D47" s="623"/>
      <c r="E47" s="3303"/>
      <c r="F47" s="3812"/>
      <c r="G47" s="3847"/>
      <c r="H47" s="625" t="s">
        <v>67</v>
      </c>
      <c r="I47" s="2833">
        <v>37</v>
      </c>
      <c r="J47" s="892">
        <v>0</v>
      </c>
      <c r="K47" s="892">
        <v>0</v>
      </c>
      <c r="L47" s="1513"/>
      <c r="M47" s="1511"/>
      <c r="N47" s="1512"/>
      <c r="O47" s="1512"/>
      <c r="P47" s="1510"/>
    </row>
    <row r="48" spans="1:20" x14ac:dyDescent="0.25">
      <c r="A48" s="3183"/>
      <c r="B48" s="3186"/>
      <c r="C48" s="3659"/>
      <c r="D48" s="623"/>
      <c r="E48" s="3303"/>
      <c r="F48" s="3812"/>
      <c r="G48" s="3847"/>
      <c r="H48" s="624" t="s">
        <v>57</v>
      </c>
      <c r="I48" s="892">
        <v>6.6</v>
      </c>
      <c r="J48" s="892">
        <v>0</v>
      </c>
      <c r="K48" s="892">
        <v>0</v>
      </c>
      <c r="L48" s="3816" t="s">
        <v>196</v>
      </c>
      <c r="M48" s="3834" t="s">
        <v>68</v>
      </c>
      <c r="N48" s="3825" t="s">
        <v>563</v>
      </c>
      <c r="O48" s="3825" t="s">
        <v>560</v>
      </c>
      <c r="P48" s="3827" t="s">
        <v>547</v>
      </c>
    </row>
    <row r="49" spans="1:17" ht="26.4" customHeight="1" thickBot="1" x14ac:dyDescent="0.3">
      <c r="A49" s="3184"/>
      <c r="B49" s="3187"/>
      <c r="C49" s="3660"/>
      <c r="D49" s="642"/>
      <c r="E49" s="3304"/>
      <c r="F49" s="3830"/>
      <c r="G49" s="3848"/>
      <c r="H49" s="917" t="s">
        <v>7</v>
      </c>
      <c r="I49" s="2835">
        <f>SUM(I45:I48)</f>
        <v>1077.5999999999999</v>
      </c>
      <c r="J49" s="918">
        <f t="shared" ref="J49:K49" si="6">SUM(J45:J48)</f>
        <v>380</v>
      </c>
      <c r="K49" s="918">
        <f t="shared" si="6"/>
        <v>395</v>
      </c>
      <c r="L49" s="3817"/>
      <c r="M49" s="3836"/>
      <c r="N49" s="3826"/>
      <c r="O49" s="3826"/>
      <c r="P49" s="3828"/>
    </row>
    <row r="50" spans="1:17" ht="13.2" customHeight="1" x14ac:dyDescent="0.25">
      <c r="A50" s="3182" t="s">
        <v>6</v>
      </c>
      <c r="B50" s="3185" t="s">
        <v>6</v>
      </c>
      <c r="C50" s="3671" t="s">
        <v>60</v>
      </c>
      <c r="D50" s="619"/>
      <c r="E50" s="3702" t="s">
        <v>197</v>
      </c>
      <c r="F50" s="3829" t="s">
        <v>62</v>
      </c>
      <c r="G50" s="3831"/>
      <c r="H50" s="620" t="s">
        <v>48</v>
      </c>
      <c r="I50" s="97">
        <v>0</v>
      </c>
      <c r="J50" s="97">
        <v>85</v>
      </c>
      <c r="K50" s="97">
        <v>88</v>
      </c>
      <c r="L50" s="47" t="s">
        <v>198</v>
      </c>
      <c r="M50" s="52" t="s">
        <v>80</v>
      </c>
      <c r="N50" s="46">
        <v>200</v>
      </c>
      <c r="O50" s="1040">
        <v>200</v>
      </c>
      <c r="P50" s="1041">
        <v>200</v>
      </c>
    </row>
    <row r="51" spans="1:17" ht="13.2" customHeight="1" x14ac:dyDescent="0.25">
      <c r="A51" s="3183"/>
      <c r="B51" s="3186"/>
      <c r="C51" s="3659"/>
      <c r="D51" s="623"/>
      <c r="E51" s="3703"/>
      <c r="F51" s="3812"/>
      <c r="G51" s="3832"/>
      <c r="H51" s="625" t="s">
        <v>56</v>
      </c>
      <c r="I51" s="98">
        <v>37</v>
      </c>
      <c r="J51" s="98">
        <v>92</v>
      </c>
      <c r="K51" s="98">
        <v>97</v>
      </c>
      <c r="L51" s="3796" t="s">
        <v>84</v>
      </c>
      <c r="M51" s="3834" t="s">
        <v>68</v>
      </c>
      <c r="N51" s="3837"/>
      <c r="O51" s="3840">
        <v>1</v>
      </c>
      <c r="P51" s="3843"/>
    </row>
    <row r="52" spans="1:17" x14ac:dyDescent="0.25">
      <c r="A52" s="3183"/>
      <c r="B52" s="3186"/>
      <c r="C52" s="3659"/>
      <c r="D52" s="623"/>
      <c r="E52" s="3703"/>
      <c r="F52" s="3812"/>
      <c r="G52" s="3832"/>
      <c r="H52" s="624" t="s">
        <v>57</v>
      </c>
      <c r="I52" s="98">
        <v>0</v>
      </c>
      <c r="J52" s="98">
        <v>0</v>
      </c>
      <c r="K52" s="98">
        <v>0</v>
      </c>
      <c r="L52" s="3797"/>
      <c r="M52" s="3835"/>
      <c r="N52" s="3838"/>
      <c r="O52" s="3841"/>
      <c r="P52" s="3844"/>
    </row>
    <row r="53" spans="1:17" ht="45.6" customHeight="1" thickBot="1" x14ac:dyDescent="0.3">
      <c r="A53" s="3184"/>
      <c r="B53" s="3187"/>
      <c r="C53" s="3660"/>
      <c r="D53" s="642"/>
      <c r="E53" s="3282"/>
      <c r="F53" s="3830"/>
      <c r="G53" s="3833"/>
      <c r="H53" s="628" t="s">
        <v>7</v>
      </c>
      <c r="I53" s="101">
        <f>SUM(I50:I52)</f>
        <v>37</v>
      </c>
      <c r="J53" s="101">
        <f t="shared" ref="J53:K53" si="7">SUM(J50:J52)</f>
        <v>177</v>
      </c>
      <c r="K53" s="101">
        <f t="shared" si="7"/>
        <v>185</v>
      </c>
      <c r="L53" s="3798"/>
      <c r="M53" s="3836"/>
      <c r="N53" s="3839"/>
      <c r="O53" s="3842"/>
      <c r="P53" s="3845"/>
    </row>
    <row r="54" spans="1:17" ht="39.6" customHeight="1" x14ac:dyDescent="0.25">
      <c r="A54" s="3805" t="s">
        <v>6</v>
      </c>
      <c r="B54" s="3808" t="s">
        <v>6</v>
      </c>
      <c r="C54" s="618" t="s">
        <v>61</v>
      </c>
      <c r="D54" s="619"/>
      <c r="E54" s="3702" t="s">
        <v>199</v>
      </c>
      <c r="F54" s="3811" t="s">
        <v>62</v>
      </c>
      <c r="G54" s="3793" t="s">
        <v>200</v>
      </c>
      <c r="H54" s="620" t="s">
        <v>48</v>
      </c>
      <c r="I54" s="97">
        <v>148.5</v>
      </c>
      <c r="J54" s="97">
        <v>200</v>
      </c>
      <c r="K54" s="97">
        <v>210</v>
      </c>
      <c r="L54" s="47" t="s">
        <v>201</v>
      </c>
      <c r="M54" s="44" t="s">
        <v>70</v>
      </c>
      <c r="N54" s="1040">
        <v>92</v>
      </c>
      <c r="O54" s="1040">
        <v>95</v>
      </c>
      <c r="P54" s="1041">
        <v>96</v>
      </c>
    </row>
    <row r="55" spans="1:17" ht="52.8" x14ac:dyDescent="0.25">
      <c r="A55" s="3806"/>
      <c r="B55" s="3809"/>
      <c r="C55" s="622"/>
      <c r="D55" s="623"/>
      <c r="E55" s="3703"/>
      <c r="F55" s="3812"/>
      <c r="G55" s="3794"/>
      <c r="H55" s="865" t="s">
        <v>56</v>
      </c>
      <c r="I55" s="105">
        <v>390.8</v>
      </c>
      <c r="J55" s="98">
        <v>0</v>
      </c>
      <c r="K55" s="98">
        <v>0</v>
      </c>
      <c r="L55" s="100" t="s">
        <v>202</v>
      </c>
      <c r="M55" s="44" t="s">
        <v>70</v>
      </c>
      <c r="N55" s="1042">
        <v>84</v>
      </c>
      <c r="O55" s="1042">
        <v>86</v>
      </c>
      <c r="P55" s="1043">
        <v>90</v>
      </c>
    </row>
    <row r="56" spans="1:17" x14ac:dyDescent="0.25">
      <c r="A56" s="3806"/>
      <c r="B56" s="3809"/>
      <c r="C56" s="622"/>
      <c r="D56" s="623"/>
      <c r="E56" s="3703"/>
      <c r="F56" s="3812"/>
      <c r="G56" s="3794"/>
      <c r="H56" s="3814" t="s">
        <v>57</v>
      </c>
      <c r="I56" s="3815">
        <v>0</v>
      </c>
      <c r="J56" s="3815">
        <v>0</v>
      </c>
      <c r="K56" s="3815">
        <v>0</v>
      </c>
      <c r="L56" s="100" t="s">
        <v>203</v>
      </c>
      <c r="M56" s="43" t="s">
        <v>204</v>
      </c>
      <c r="N56" s="1042"/>
      <c r="O56" s="1042">
        <v>1</v>
      </c>
      <c r="P56" s="1043">
        <v>1</v>
      </c>
    </row>
    <row r="57" spans="1:17" ht="13.2" customHeight="1" x14ac:dyDescent="0.25">
      <c r="A57" s="3806"/>
      <c r="B57" s="3809"/>
      <c r="C57" s="622"/>
      <c r="D57" s="623"/>
      <c r="E57" s="3703"/>
      <c r="F57" s="3812"/>
      <c r="G57" s="3794"/>
      <c r="H57" s="3312"/>
      <c r="I57" s="3314"/>
      <c r="J57" s="3314"/>
      <c r="K57" s="3314"/>
      <c r="L57" s="660" t="s">
        <v>205</v>
      </c>
      <c r="M57" s="43" t="s">
        <v>204</v>
      </c>
      <c r="N57" s="1044">
        <v>2</v>
      </c>
      <c r="O57" s="1044">
        <v>2</v>
      </c>
      <c r="P57" s="1043">
        <v>3</v>
      </c>
    </row>
    <row r="58" spans="1:17" ht="31.95" customHeight="1" x14ac:dyDescent="0.25">
      <c r="A58" s="3806"/>
      <c r="B58" s="3809"/>
      <c r="C58" s="622"/>
      <c r="D58" s="623"/>
      <c r="E58" s="3703"/>
      <c r="F58" s="3812"/>
      <c r="G58" s="3794"/>
      <c r="H58" s="3313"/>
      <c r="I58" s="3315"/>
      <c r="J58" s="3315"/>
      <c r="K58" s="3315"/>
      <c r="L58" s="3816" t="s">
        <v>206</v>
      </c>
      <c r="M58" s="3818" t="s">
        <v>204</v>
      </c>
      <c r="N58" s="3820"/>
      <c r="O58" s="3820">
        <v>1</v>
      </c>
      <c r="P58" s="3822">
        <v>1</v>
      </c>
    </row>
    <row r="59" spans="1:17" ht="45.6" customHeight="1" thickBot="1" x14ac:dyDescent="0.3">
      <c r="A59" s="3807"/>
      <c r="B59" s="3810"/>
      <c r="C59" s="626"/>
      <c r="D59" s="627"/>
      <c r="E59" s="3282"/>
      <c r="F59" s="3813"/>
      <c r="G59" s="3795"/>
      <c r="H59" s="628" t="s">
        <v>7</v>
      </c>
      <c r="I59" s="101">
        <f>I54+I55+I56</f>
        <v>539.29999999999995</v>
      </c>
      <c r="J59" s="101">
        <f t="shared" ref="J59:K59" si="8">J54+J55+J56</f>
        <v>200</v>
      </c>
      <c r="K59" s="101">
        <f t="shared" si="8"/>
        <v>210</v>
      </c>
      <c r="L59" s="3817"/>
      <c r="M59" s="3819"/>
      <c r="N59" s="3821"/>
      <c r="O59" s="3821"/>
      <c r="P59" s="3804"/>
    </row>
    <row r="60" spans="1:17" ht="13.2" customHeight="1" thickBot="1" x14ac:dyDescent="0.3">
      <c r="A60" s="3805" t="s">
        <v>6</v>
      </c>
      <c r="B60" s="3808" t="s">
        <v>6</v>
      </c>
      <c r="C60" s="618" t="s">
        <v>175</v>
      </c>
      <c r="D60" s="619"/>
      <c r="E60" s="3302" t="s">
        <v>207</v>
      </c>
      <c r="F60" s="3811" t="s">
        <v>62</v>
      </c>
      <c r="G60" s="3793" t="s">
        <v>180</v>
      </c>
      <c r="H60" s="620" t="s">
        <v>48</v>
      </c>
      <c r="I60" s="97">
        <v>1261.5</v>
      </c>
      <c r="J60" s="97">
        <v>1140</v>
      </c>
      <c r="K60" s="97">
        <v>1195</v>
      </c>
      <c r="L60" s="1045" t="s">
        <v>208</v>
      </c>
      <c r="M60" s="1046" t="s">
        <v>70</v>
      </c>
      <c r="N60" s="1047">
        <v>40</v>
      </c>
      <c r="O60" s="1047">
        <v>45</v>
      </c>
      <c r="P60" s="1048">
        <v>50</v>
      </c>
    </row>
    <row r="61" spans="1:17" ht="13.2" customHeight="1" x14ac:dyDescent="0.25">
      <c r="A61" s="3806"/>
      <c r="B61" s="3809"/>
      <c r="C61" s="622"/>
      <c r="D61" s="623"/>
      <c r="E61" s="3303"/>
      <c r="F61" s="3812"/>
      <c r="G61" s="3794"/>
      <c r="H61" s="624" t="s">
        <v>56</v>
      </c>
      <c r="I61" s="98">
        <v>100.7</v>
      </c>
      <c r="J61" s="98">
        <v>0</v>
      </c>
      <c r="K61" s="98">
        <v>0</v>
      </c>
      <c r="L61" s="3280" t="s">
        <v>209</v>
      </c>
      <c r="M61" s="3823" t="s">
        <v>204</v>
      </c>
      <c r="N61" s="3799">
        <v>5</v>
      </c>
      <c r="O61" s="3799">
        <v>5</v>
      </c>
      <c r="P61" s="3802">
        <v>5</v>
      </c>
    </row>
    <row r="62" spans="1:17" x14ac:dyDescent="0.25">
      <c r="A62" s="3806"/>
      <c r="B62" s="3809"/>
      <c r="C62" s="622"/>
      <c r="D62" s="623"/>
      <c r="E62" s="3303"/>
      <c r="F62" s="3812"/>
      <c r="G62" s="3794"/>
      <c r="H62" s="625" t="s">
        <v>67</v>
      </c>
      <c r="I62" s="2836">
        <v>2658.1</v>
      </c>
      <c r="J62" s="98">
        <v>980</v>
      </c>
      <c r="K62" s="98">
        <v>1030</v>
      </c>
      <c r="L62" s="3707"/>
      <c r="M62" s="3824"/>
      <c r="N62" s="3800"/>
      <c r="O62" s="3800"/>
      <c r="P62" s="3803"/>
    </row>
    <row r="63" spans="1:17" ht="39.6" customHeight="1" x14ac:dyDescent="0.25">
      <c r="A63" s="3806"/>
      <c r="B63" s="3809"/>
      <c r="C63" s="622"/>
      <c r="D63" s="623"/>
      <c r="E63" s="3303"/>
      <c r="F63" s="3812"/>
      <c r="G63" s="3794"/>
      <c r="H63" s="624" t="s">
        <v>57</v>
      </c>
      <c r="I63" s="98">
        <v>4.2</v>
      </c>
      <c r="J63" s="98">
        <v>0</v>
      </c>
      <c r="K63" s="98">
        <v>0</v>
      </c>
      <c r="L63" s="3707"/>
      <c r="M63" s="3824"/>
      <c r="N63" s="3800"/>
      <c r="O63" s="3800"/>
      <c r="P63" s="3803"/>
      <c r="Q63" s="575"/>
    </row>
    <row r="64" spans="1:17" ht="24.6" customHeight="1" thickBot="1" x14ac:dyDescent="0.3">
      <c r="A64" s="3807"/>
      <c r="B64" s="3810"/>
      <c r="C64" s="626"/>
      <c r="D64" s="627"/>
      <c r="E64" s="3304"/>
      <c r="F64" s="3813"/>
      <c r="G64" s="3795"/>
      <c r="H64" s="628" t="s">
        <v>7</v>
      </c>
      <c r="I64" s="2837">
        <f>SUM(I60:I63)</f>
        <v>4024.5</v>
      </c>
      <c r="J64" s="101">
        <f t="shared" ref="J64:K64" si="9">SUM(J60:J63)</f>
        <v>2120</v>
      </c>
      <c r="K64" s="101">
        <f t="shared" si="9"/>
        <v>2225</v>
      </c>
      <c r="L64" s="3262"/>
      <c r="M64" s="3819"/>
      <c r="N64" s="3801"/>
      <c r="O64" s="3801"/>
      <c r="P64" s="3804"/>
    </row>
    <row r="65" spans="1:17" ht="26.4" customHeight="1" thickBot="1" x14ac:dyDescent="0.3">
      <c r="A65" s="617" t="s">
        <v>6</v>
      </c>
      <c r="B65" s="629" t="s">
        <v>6</v>
      </c>
      <c r="C65" s="630"/>
      <c r="D65" s="631"/>
      <c r="E65" s="3203" t="s">
        <v>31</v>
      </c>
      <c r="F65" s="3203"/>
      <c r="G65" s="3204"/>
      <c r="H65" s="632" t="s">
        <v>7</v>
      </c>
      <c r="I65" s="2838">
        <f>SUM(I15,I19,I27,I33,I38,I44,I49,I53,I59,I64)</f>
        <v>51260.499999999993</v>
      </c>
      <c r="J65" s="102">
        <f>SUM(J15,J19,J27,J33,J38,J44,J49,J53,J59,J64)</f>
        <v>43643</v>
      </c>
      <c r="K65" s="102">
        <f>SUM(K15,K19,K27,K33,K38,K44,K49,K53,K59,K64)</f>
        <v>45813</v>
      </c>
      <c r="L65" s="633"/>
      <c r="M65" s="634"/>
      <c r="N65" s="635"/>
      <c r="O65" s="635"/>
      <c r="P65" s="636"/>
    </row>
    <row r="66" spans="1:17" ht="55.2" customHeight="1" thickBot="1" x14ac:dyDescent="0.3">
      <c r="A66" s="617" t="s">
        <v>6</v>
      </c>
      <c r="B66" s="629" t="s">
        <v>8</v>
      </c>
      <c r="C66" s="661" t="s">
        <v>210</v>
      </c>
      <c r="D66" s="38"/>
      <c r="E66" s="637"/>
      <c r="F66" s="637"/>
      <c r="G66" s="637"/>
      <c r="H66" s="637"/>
      <c r="I66" s="637"/>
      <c r="J66" s="637"/>
      <c r="K66" s="637"/>
      <c r="L66" s="637"/>
      <c r="M66" s="637"/>
      <c r="N66" s="637"/>
      <c r="O66" s="637"/>
      <c r="P66" s="638"/>
    </row>
    <row r="67" spans="1:17" ht="13.2" customHeight="1" thickBot="1" x14ac:dyDescent="0.3">
      <c r="A67" s="617"/>
      <c r="B67" s="629"/>
      <c r="C67" s="63"/>
      <c r="D67" s="64"/>
      <c r="E67" s="640"/>
      <c r="F67" s="640"/>
      <c r="G67" s="640"/>
      <c r="H67" s="640"/>
      <c r="I67" s="640"/>
      <c r="J67" s="640"/>
      <c r="K67" s="641"/>
      <c r="L67" s="103" t="s">
        <v>211</v>
      </c>
      <c r="M67" s="42" t="s">
        <v>80</v>
      </c>
      <c r="N67" s="1450">
        <v>270</v>
      </c>
      <c r="O67" s="1450">
        <v>268</v>
      </c>
      <c r="P67" s="1451">
        <v>265</v>
      </c>
    </row>
    <row r="68" spans="1:17" ht="13.2" customHeight="1" x14ac:dyDescent="0.25">
      <c r="A68" s="3182" t="s">
        <v>6</v>
      </c>
      <c r="B68" s="3185" t="s">
        <v>8</v>
      </c>
      <c r="C68" s="3671" t="s">
        <v>6</v>
      </c>
      <c r="D68" s="619"/>
      <c r="E68" s="3302" t="s">
        <v>212</v>
      </c>
      <c r="F68" s="3790" t="s">
        <v>62</v>
      </c>
      <c r="G68" s="3793" t="s">
        <v>180</v>
      </c>
      <c r="H68" s="620" t="s">
        <v>48</v>
      </c>
      <c r="I68" s="97">
        <v>300</v>
      </c>
      <c r="J68" s="97">
        <v>315</v>
      </c>
      <c r="K68" s="97">
        <v>330</v>
      </c>
      <c r="L68" s="59" t="s">
        <v>213</v>
      </c>
      <c r="M68" s="52" t="s">
        <v>80</v>
      </c>
      <c r="N68" s="1049">
        <v>50</v>
      </c>
      <c r="O68" s="1049">
        <v>65</v>
      </c>
      <c r="P68" s="1050">
        <v>65</v>
      </c>
    </row>
    <row r="69" spans="1:17" x14ac:dyDescent="0.25">
      <c r="A69" s="3183"/>
      <c r="B69" s="3186"/>
      <c r="C69" s="3659"/>
      <c r="D69" s="623"/>
      <c r="E69" s="3303"/>
      <c r="F69" s="3791"/>
      <c r="G69" s="3794"/>
      <c r="H69" s="625" t="s">
        <v>67</v>
      </c>
      <c r="I69" s="892">
        <v>248</v>
      </c>
      <c r="J69" s="892">
        <v>275</v>
      </c>
      <c r="K69" s="892">
        <v>285</v>
      </c>
      <c r="L69" s="3796" t="s">
        <v>214</v>
      </c>
      <c r="M69" s="3834" t="s">
        <v>80</v>
      </c>
      <c r="N69" s="3885">
        <v>270</v>
      </c>
      <c r="O69" s="3885">
        <v>268</v>
      </c>
      <c r="P69" s="3888">
        <v>265</v>
      </c>
    </row>
    <row r="70" spans="1:17" ht="48.6" customHeight="1" x14ac:dyDescent="0.25">
      <c r="A70" s="3183"/>
      <c r="B70" s="3186"/>
      <c r="C70" s="3659"/>
      <c r="D70" s="623"/>
      <c r="E70" s="3303"/>
      <c r="F70" s="3791"/>
      <c r="G70" s="3794"/>
      <c r="H70" s="624" t="s">
        <v>55</v>
      </c>
      <c r="I70" s="892">
        <v>10</v>
      </c>
      <c r="J70" s="99">
        <v>0</v>
      </c>
      <c r="K70" s="99">
        <v>0</v>
      </c>
      <c r="L70" s="3797"/>
      <c r="M70" s="3835"/>
      <c r="N70" s="3886"/>
      <c r="O70" s="3886"/>
      <c r="P70" s="3889"/>
    </row>
    <row r="71" spans="1:17" ht="13.2" customHeight="1" thickBot="1" x14ac:dyDescent="0.3">
      <c r="A71" s="3184"/>
      <c r="B71" s="3187"/>
      <c r="C71" s="3660"/>
      <c r="D71" s="642"/>
      <c r="E71" s="3304"/>
      <c r="F71" s="3792"/>
      <c r="G71" s="3795"/>
      <c r="H71" s="643" t="s">
        <v>7</v>
      </c>
      <c r="I71" s="101">
        <f>SUM(I68:I70)</f>
        <v>558</v>
      </c>
      <c r="J71" s="101">
        <f t="shared" ref="J71:K71" si="10">SUM(J68:J70)</f>
        <v>590</v>
      </c>
      <c r="K71" s="101">
        <f t="shared" si="10"/>
        <v>615</v>
      </c>
      <c r="L71" s="3798"/>
      <c r="M71" s="3836"/>
      <c r="N71" s="3887"/>
      <c r="O71" s="3887"/>
      <c r="P71" s="3890"/>
      <c r="Q71" s="574"/>
    </row>
    <row r="72" spans="1:17" ht="21" customHeight="1" thickBot="1" x14ac:dyDescent="0.3">
      <c r="A72" s="617" t="s">
        <v>6</v>
      </c>
      <c r="B72" s="629" t="s">
        <v>8</v>
      </c>
      <c r="C72" s="3203" t="s">
        <v>31</v>
      </c>
      <c r="D72" s="3203"/>
      <c r="E72" s="3203"/>
      <c r="F72" s="3203"/>
      <c r="G72" s="3204"/>
      <c r="H72" s="632" t="s">
        <v>7</v>
      </c>
      <c r="I72" s="102">
        <f>SUM(I71)</f>
        <v>558</v>
      </c>
      <c r="J72" s="102">
        <f>SUM(J71)</f>
        <v>590</v>
      </c>
      <c r="K72" s="102">
        <f>SUM(K71)</f>
        <v>615</v>
      </c>
      <c r="L72" s="3672"/>
      <c r="M72" s="3673"/>
      <c r="N72" s="3673"/>
      <c r="O72" s="3673"/>
      <c r="P72" s="3674"/>
    </row>
    <row r="73" spans="1:17" ht="28.2" customHeight="1" thickBot="1" x14ac:dyDescent="0.3">
      <c r="A73" s="594" t="s">
        <v>6</v>
      </c>
      <c r="B73" s="3675" t="s">
        <v>74</v>
      </c>
      <c r="C73" s="3676"/>
      <c r="D73" s="3676"/>
      <c r="E73" s="3676"/>
      <c r="F73" s="3676"/>
      <c r="G73" s="3676"/>
      <c r="H73" s="3677"/>
      <c r="I73" s="2839">
        <f>SUM(I65,I72)</f>
        <v>51818.499999999993</v>
      </c>
      <c r="J73" s="106">
        <f>SUM(J65,J72)</f>
        <v>44233</v>
      </c>
      <c r="K73" s="106">
        <f>SUM(K65,K72)</f>
        <v>46428</v>
      </c>
      <c r="L73" s="645"/>
      <c r="M73" s="645"/>
      <c r="N73" s="645"/>
      <c r="O73" s="645"/>
      <c r="P73" s="646"/>
    </row>
    <row r="74" spans="1:17" ht="27" customHeight="1" thickBot="1" x14ac:dyDescent="0.3">
      <c r="A74" s="3222" t="s">
        <v>9</v>
      </c>
      <c r="B74" s="3223"/>
      <c r="C74" s="3223"/>
      <c r="D74" s="3223"/>
      <c r="E74" s="3223"/>
      <c r="F74" s="3223"/>
      <c r="G74" s="3223"/>
      <c r="H74" s="3224"/>
      <c r="I74" s="2840">
        <f>SUM(I73)</f>
        <v>51818.499999999993</v>
      </c>
      <c r="J74" s="107">
        <f>SUM(J73)</f>
        <v>44233</v>
      </c>
      <c r="K74" s="107">
        <f>SUM(K73)</f>
        <v>46428</v>
      </c>
      <c r="L74" s="3229"/>
      <c r="M74" s="3230"/>
      <c r="N74" s="3230"/>
      <c r="O74" s="3230"/>
      <c r="P74" s="3231"/>
    </row>
    <row r="75" spans="1:17" ht="13.2" customHeight="1" x14ac:dyDescent="0.25">
      <c r="A75" s="579" t="s">
        <v>300</v>
      </c>
      <c r="B75" s="579"/>
      <c r="C75" s="579"/>
      <c r="D75" s="579"/>
      <c r="E75" s="579"/>
      <c r="F75" s="579"/>
      <c r="G75" s="579"/>
      <c r="H75" s="579"/>
      <c r="I75" s="579"/>
      <c r="J75" s="579"/>
      <c r="K75" s="579"/>
      <c r="L75" s="579"/>
      <c r="M75" s="596"/>
      <c r="N75" s="647"/>
      <c r="O75" s="647"/>
      <c r="P75" s="647"/>
    </row>
    <row r="76" spans="1:17" x14ac:dyDescent="0.25">
      <c r="A76" s="596"/>
      <c r="B76" s="596"/>
      <c r="C76" s="596"/>
      <c r="D76" s="596"/>
      <c r="E76" s="596"/>
      <c r="F76" s="596"/>
      <c r="G76" s="596"/>
      <c r="H76" s="596"/>
      <c r="I76" s="596"/>
      <c r="J76" s="596"/>
      <c r="K76" s="596"/>
      <c r="L76" s="596"/>
      <c r="M76" s="596"/>
      <c r="N76" s="647"/>
      <c r="O76" s="647"/>
      <c r="P76" s="647"/>
    </row>
    <row r="77" spans="1:17" ht="16.2" thickBot="1" x14ac:dyDescent="0.3">
      <c r="A77" s="583"/>
      <c r="B77" s="583"/>
      <c r="C77" s="583"/>
      <c r="D77" s="583"/>
      <c r="E77" s="3232" t="s">
        <v>10</v>
      </c>
      <c r="F77" s="3232"/>
      <c r="G77" s="3232"/>
      <c r="H77" s="3232"/>
      <c r="I77" s="3232"/>
      <c r="J77" s="3232"/>
      <c r="K77" s="3232"/>
      <c r="L77" s="648"/>
      <c r="M77" s="648"/>
      <c r="N77" s="583"/>
      <c r="O77" s="583"/>
      <c r="P77" s="583"/>
    </row>
    <row r="78" spans="1:17" ht="37.799999999999997" customHeight="1" thickBot="1" x14ac:dyDescent="0.3">
      <c r="A78" s="583"/>
      <c r="B78" s="583"/>
      <c r="C78" s="583"/>
      <c r="D78" s="583"/>
      <c r="E78" s="608"/>
      <c r="F78" s="609"/>
      <c r="G78" s="609"/>
      <c r="H78" s="610"/>
      <c r="I78" s="582" t="s">
        <v>535</v>
      </c>
      <c r="J78" s="581" t="s">
        <v>76</v>
      </c>
      <c r="K78" s="582" t="s">
        <v>536</v>
      </c>
      <c r="L78" s="583"/>
      <c r="M78" s="583"/>
      <c r="N78" s="583"/>
      <c r="O78" s="583"/>
      <c r="P78" s="583"/>
    </row>
    <row r="79" spans="1:17" ht="13.8" thickBot="1" x14ac:dyDescent="0.3">
      <c r="A79" s="583"/>
      <c r="B79" s="583"/>
      <c r="C79" s="583"/>
      <c r="D79" s="583"/>
      <c r="E79" s="3233" t="s">
        <v>33</v>
      </c>
      <c r="F79" s="3234"/>
      <c r="G79" s="3234"/>
      <c r="H79" s="3235"/>
      <c r="I79" s="2841">
        <f>SUM(I80:I92)</f>
        <v>26027.4</v>
      </c>
      <c r="J79" s="108">
        <f t="shared" ref="J79:K79" si="11">SUM(J80:J92)</f>
        <v>18573</v>
      </c>
      <c r="K79" s="108">
        <f t="shared" si="11"/>
        <v>19488</v>
      </c>
      <c r="L79" s="649"/>
      <c r="M79" s="583"/>
      <c r="N79" s="583"/>
      <c r="O79" s="583"/>
      <c r="P79" s="583"/>
    </row>
    <row r="80" spans="1:17" ht="24" customHeight="1" x14ac:dyDescent="0.25">
      <c r="A80" s="583"/>
      <c r="B80" s="583"/>
      <c r="C80" s="583"/>
      <c r="D80" s="583"/>
      <c r="E80" s="3236" t="s">
        <v>39</v>
      </c>
      <c r="F80" s="3237"/>
      <c r="G80" s="3237"/>
      <c r="H80" s="3238"/>
      <c r="I80" s="2842">
        <v>14961.1</v>
      </c>
      <c r="J80" s="109">
        <v>13079</v>
      </c>
      <c r="K80" s="109">
        <v>13724</v>
      </c>
      <c r="L80" s="583"/>
      <c r="M80" s="649"/>
      <c r="N80" s="583"/>
      <c r="O80" s="1474"/>
      <c r="P80" s="583"/>
    </row>
    <row r="81" spans="1:17" ht="27.6" customHeight="1" x14ac:dyDescent="0.25">
      <c r="A81" s="583"/>
      <c r="B81" s="583"/>
      <c r="C81" s="583"/>
      <c r="D81" s="583"/>
      <c r="E81" s="3236" t="s">
        <v>628</v>
      </c>
      <c r="F81" s="3237"/>
      <c r="G81" s="3237"/>
      <c r="H81" s="3238"/>
      <c r="I81" s="1475"/>
      <c r="J81" s="1475"/>
      <c r="K81" s="1475"/>
      <c r="L81" s="583"/>
      <c r="M81" s="649"/>
      <c r="N81" s="583"/>
      <c r="O81" s="1474"/>
      <c r="P81" s="583"/>
    </row>
    <row r="82" spans="1:17" x14ac:dyDescent="0.25">
      <c r="A82" s="583"/>
      <c r="B82" s="583"/>
      <c r="C82" s="583"/>
      <c r="D82" s="583"/>
      <c r="E82" s="3236" t="s">
        <v>40</v>
      </c>
      <c r="F82" s="3237"/>
      <c r="G82" s="3237"/>
      <c r="H82" s="3238"/>
      <c r="I82" s="110">
        <v>357.4</v>
      </c>
      <c r="J82" s="110">
        <v>375</v>
      </c>
      <c r="K82" s="110">
        <v>395</v>
      </c>
      <c r="L82" s="583"/>
      <c r="M82" s="583"/>
      <c r="N82" s="583"/>
      <c r="O82" s="583"/>
      <c r="P82" s="583"/>
    </row>
    <row r="83" spans="1:17" ht="13.2" customHeight="1" x14ac:dyDescent="0.25">
      <c r="A83" s="583"/>
      <c r="B83" s="583"/>
      <c r="C83" s="583"/>
      <c r="D83" s="583"/>
      <c r="E83" s="3236" t="s">
        <v>41</v>
      </c>
      <c r="F83" s="3237"/>
      <c r="G83" s="3237"/>
      <c r="H83" s="3238"/>
      <c r="I83" s="2843">
        <v>2268.4</v>
      </c>
      <c r="J83" s="110">
        <v>92</v>
      </c>
      <c r="K83" s="110">
        <v>97</v>
      </c>
      <c r="L83" s="2296"/>
      <c r="M83" s="583"/>
      <c r="N83" s="583"/>
      <c r="O83" s="583"/>
      <c r="P83" s="583"/>
    </row>
    <row r="84" spans="1:17" ht="27" customHeight="1" x14ac:dyDescent="0.25">
      <c r="A84" s="583"/>
      <c r="B84" s="583"/>
      <c r="C84" s="583"/>
      <c r="D84" s="583"/>
      <c r="E84" s="3236" t="s">
        <v>42</v>
      </c>
      <c r="F84" s="3237"/>
      <c r="G84" s="3237"/>
      <c r="H84" s="3238"/>
      <c r="I84" s="110">
        <v>0</v>
      </c>
      <c r="J84" s="110">
        <v>0</v>
      </c>
      <c r="K84" s="110">
        <v>0</v>
      </c>
      <c r="L84" s="583"/>
      <c r="M84" s="583"/>
      <c r="N84" s="583"/>
      <c r="O84" s="583"/>
      <c r="P84" s="583"/>
    </row>
    <row r="85" spans="1:17" x14ac:dyDescent="0.25">
      <c r="A85" s="583"/>
      <c r="B85" s="583"/>
      <c r="C85" s="583"/>
      <c r="D85" s="583"/>
      <c r="E85" s="3248" t="s">
        <v>43</v>
      </c>
      <c r="F85" s="3249"/>
      <c r="G85" s="3249"/>
      <c r="H85" s="3250"/>
      <c r="I85" s="111">
        <v>0</v>
      </c>
      <c r="J85" s="111">
        <v>0</v>
      </c>
      <c r="K85" s="111">
        <v>0</v>
      </c>
      <c r="L85" s="583"/>
      <c r="M85" s="583"/>
      <c r="N85" s="583"/>
      <c r="O85" s="583"/>
      <c r="P85" s="583"/>
    </row>
    <row r="86" spans="1:17" ht="13.2" customHeight="1" x14ac:dyDescent="0.25">
      <c r="A86" s="583"/>
      <c r="B86" s="583"/>
      <c r="C86" s="583"/>
      <c r="D86" s="583"/>
      <c r="E86" s="3239" t="s">
        <v>44</v>
      </c>
      <c r="F86" s="3240"/>
      <c r="G86" s="3240"/>
      <c r="H86" s="3241"/>
      <c r="I86" s="2844">
        <v>177.5</v>
      </c>
      <c r="J86" s="110">
        <v>165</v>
      </c>
      <c r="K86" s="110">
        <v>170</v>
      </c>
      <c r="L86" s="583"/>
      <c r="M86" s="583"/>
      <c r="N86" s="583"/>
      <c r="O86" s="583"/>
      <c r="P86" s="583"/>
    </row>
    <row r="87" spans="1:17" ht="25.2" customHeight="1" x14ac:dyDescent="0.25">
      <c r="A87" s="583"/>
      <c r="B87" s="583"/>
      <c r="C87" s="583"/>
      <c r="D87" s="583"/>
      <c r="E87" s="3236" t="s">
        <v>63</v>
      </c>
      <c r="F87" s="3237"/>
      <c r="G87" s="3237"/>
      <c r="H87" s="3238"/>
      <c r="I87" s="2844">
        <v>7007.3</v>
      </c>
      <c r="J87" s="110">
        <v>4784</v>
      </c>
      <c r="K87" s="110">
        <v>5020</v>
      </c>
      <c r="L87" s="583"/>
      <c r="M87" s="583"/>
      <c r="N87" s="1466"/>
      <c r="O87" s="1466"/>
      <c r="P87" s="1466"/>
    </row>
    <row r="88" spans="1:17" ht="27.6" customHeight="1" x14ac:dyDescent="0.25">
      <c r="A88" s="583"/>
      <c r="B88" s="583"/>
      <c r="C88" s="583"/>
      <c r="D88" s="583"/>
      <c r="E88" s="3236" t="s">
        <v>64</v>
      </c>
      <c r="F88" s="3237"/>
      <c r="G88" s="3237"/>
      <c r="H88" s="3238"/>
      <c r="I88" s="112">
        <v>74.400000000000006</v>
      </c>
      <c r="J88" s="112">
        <v>78</v>
      </c>
      <c r="K88" s="112">
        <v>82</v>
      </c>
      <c r="L88" s="583"/>
      <c r="M88" s="583"/>
      <c r="N88" s="583"/>
      <c r="O88" s="583"/>
      <c r="P88" s="583"/>
      <c r="Q88" s="212"/>
    </row>
    <row r="89" spans="1:17" ht="13.2" customHeight="1" x14ac:dyDescent="0.25">
      <c r="A89" s="583"/>
      <c r="B89" s="583"/>
      <c r="C89" s="583"/>
      <c r="D89" s="583"/>
      <c r="E89" s="3236" t="s">
        <v>47</v>
      </c>
      <c r="F89" s="3237"/>
      <c r="G89" s="3237"/>
      <c r="H89" s="3238"/>
      <c r="I89" s="112">
        <v>0</v>
      </c>
      <c r="J89" s="112">
        <v>0</v>
      </c>
      <c r="K89" s="112">
        <v>0</v>
      </c>
      <c r="L89" s="583"/>
      <c r="M89" s="583"/>
      <c r="N89" s="583"/>
      <c r="O89" s="583"/>
      <c r="P89" s="583"/>
    </row>
    <row r="90" spans="1:17" x14ac:dyDescent="0.25">
      <c r="A90" s="583"/>
      <c r="B90" s="583"/>
      <c r="C90" s="583"/>
      <c r="D90" s="583"/>
      <c r="E90" s="3236" t="s">
        <v>45</v>
      </c>
      <c r="F90" s="3237"/>
      <c r="G90" s="3237"/>
      <c r="H90" s="3238"/>
      <c r="I90" s="112">
        <v>10.6</v>
      </c>
      <c r="J90" s="112">
        <v>0</v>
      </c>
      <c r="K90" s="112">
        <v>0</v>
      </c>
      <c r="L90" s="583"/>
      <c r="M90" s="583"/>
      <c r="N90" s="583"/>
      <c r="O90" s="583"/>
      <c r="P90" s="583"/>
      <c r="Q90" s="212"/>
    </row>
    <row r="91" spans="1:17" ht="18.600000000000001" customHeight="1" x14ac:dyDescent="0.25">
      <c r="A91" s="17"/>
      <c r="B91" s="17"/>
      <c r="C91" s="17"/>
      <c r="D91" s="17"/>
      <c r="E91" s="3236" t="s">
        <v>65</v>
      </c>
      <c r="F91" s="3237"/>
      <c r="G91" s="3237"/>
      <c r="H91" s="3238"/>
      <c r="I91" s="110">
        <v>1170.7</v>
      </c>
      <c r="J91" s="110">
        <v>0</v>
      </c>
      <c r="K91" s="110">
        <v>0</v>
      </c>
      <c r="L91" s="583"/>
      <c r="M91" s="583"/>
      <c r="N91" s="17"/>
      <c r="O91" s="17"/>
      <c r="P91" s="17"/>
      <c r="Q91" s="212"/>
    </row>
    <row r="92" spans="1:17" ht="28.8" customHeight="1" thickBot="1" x14ac:dyDescent="0.3">
      <c r="A92" s="17"/>
      <c r="B92" s="17"/>
      <c r="C92" s="17"/>
      <c r="D92" s="17"/>
      <c r="E92" s="3242" t="s">
        <v>627</v>
      </c>
      <c r="F92" s="3243"/>
      <c r="G92" s="3243"/>
      <c r="H92" s="3244"/>
      <c r="I92" s="1476"/>
      <c r="J92" s="1476"/>
      <c r="K92" s="1476"/>
      <c r="L92" s="583"/>
      <c r="M92" s="583"/>
      <c r="N92" s="17"/>
      <c r="O92" s="17"/>
      <c r="P92" s="17"/>
    </row>
    <row r="93" spans="1:17" ht="13.95" customHeight="1" thickBot="1" x14ac:dyDescent="0.3">
      <c r="A93" s="17"/>
      <c r="B93" s="17"/>
      <c r="C93" s="17"/>
      <c r="D93" s="17"/>
      <c r="E93" s="3251" t="s">
        <v>34</v>
      </c>
      <c r="F93" s="3252"/>
      <c r="G93" s="3252"/>
      <c r="H93" s="3252"/>
      <c r="I93" s="2841">
        <f>I94*1</f>
        <v>25791.1</v>
      </c>
      <c r="J93" s="108">
        <f t="shared" ref="J93:K93" si="12">J94*1</f>
        <v>25660</v>
      </c>
      <c r="K93" s="108">
        <f t="shared" si="12"/>
        <v>26940</v>
      </c>
      <c r="L93" s="583"/>
      <c r="M93" s="583"/>
      <c r="N93" s="17"/>
      <c r="O93" s="17"/>
      <c r="P93" s="17"/>
    </row>
    <row r="94" spans="1:17" ht="13.8" customHeight="1" thickBot="1" x14ac:dyDescent="0.3">
      <c r="A94" s="17"/>
      <c r="B94" s="17"/>
      <c r="C94" s="17"/>
      <c r="D94" s="17"/>
      <c r="E94" s="3681" t="s">
        <v>46</v>
      </c>
      <c r="F94" s="3682"/>
      <c r="G94" s="3682"/>
      <c r="H94" s="3683"/>
      <c r="I94" s="2842">
        <v>25791.1</v>
      </c>
      <c r="J94" s="109">
        <v>25660</v>
      </c>
      <c r="K94" s="109">
        <v>26940</v>
      </c>
      <c r="L94" s="17"/>
      <c r="M94" s="17"/>
      <c r="N94" s="17"/>
      <c r="O94" s="17"/>
      <c r="P94" s="17"/>
    </row>
    <row r="95" spans="1:17" ht="13.8" thickBot="1" x14ac:dyDescent="0.3">
      <c r="A95" s="17"/>
      <c r="B95" s="17"/>
      <c r="C95" s="17"/>
      <c r="D95" s="17"/>
      <c r="E95" s="3684"/>
      <c r="F95" s="3685"/>
      <c r="G95" s="3685"/>
      <c r="H95" s="3686"/>
      <c r="I95" s="113">
        <f>I79+I94</f>
        <v>51818.5</v>
      </c>
      <c r="J95" s="113">
        <f t="shared" ref="J95:K95" si="13">J79+J94</f>
        <v>44233</v>
      </c>
      <c r="K95" s="113">
        <f t="shared" si="13"/>
        <v>46428</v>
      </c>
      <c r="L95" s="17"/>
      <c r="M95" s="17"/>
      <c r="N95" s="17"/>
      <c r="O95" s="17"/>
      <c r="P95" s="17"/>
    </row>
    <row r="96" spans="1:17" x14ac:dyDescent="0.25">
      <c r="E96" s="17"/>
      <c r="F96" s="17"/>
      <c r="G96" s="17"/>
      <c r="H96" s="17"/>
      <c r="I96" s="17"/>
      <c r="J96" s="17"/>
      <c r="K96" s="17"/>
      <c r="L96" s="17"/>
    </row>
    <row r="97" spans="5:12" x14ac:dyDescent="0.25">
      <c r="E97" s="17"/>
      <c r="F97" s="17"/>
      <c r="G97" s="17"/>
      <c r="H97" s="17"/>
      <c r="I97" s="17"/>
      <c r="J97" s="17"/>
      <c r="K97" s="17"/>
      <c r="L97" s="17"/>
    </row>
    <row r="98" spans="5:12" x14ac:dyDescent="0.25">
      <c r="E98" s="17"/>
      <c r="F98" s="17"/>
      <c r="G98" s="17"/>
      <c r="H98" s="17"/>
      <c r="I98" s="17"/>
      <c r="J98" s="17"/>
      <c r="K98" s="17"/>
      <c r="L98" s="17"/>
    </row>
  </sheetData>
  <mergeCells count="159">
    <mergeCell ref="E86:H86"/>
    <mergeCell ref="N69:N71"/>
    <mergeCell ref="O69:O71"/>
    <mergeCell ref="P69:P71"/>
    <mergeCell ref="C72:G72"/>
    <mergeCell ref="L72:P72"/>
    <mergeCell ref="B73:H73"/>
    <mergeCell ref="A74:H74"/>
    <mergeCell ref="L74:P74"/>
    <mergeCell ref="E77:K77"/>
    <mergeCell ref="M69:M71"/>
    <mergeCell ref="P34:P38"/>
    <mergeCell ref="G34:G38"/>
    <mergeCell ref="G39:G44"/>
    <mergeCell ref="L39:L44"/>
    <mergeCell ref="M39:M44"/>
    <mergeCell ref="N39:N44"/>
    <mergeCell ref="O39:O44"/>
    <mergeCell ref="P39:P44"/>
    <mergeCell ref="L34:L38"/>
    <mergeCell ref="M34:M38"/>
    <mergeCell ref="N34:N38"/>
    <mergeCell ref="O34:O38"/>
    <mergeCell ref="A39:A44"/>
    <mergeCell ref="B39:B44"/>
    <mergeCell ref="C39:C44"/>
    <mergeCell ref="E39:E44"/>
    <mergeCell ref="F39:F44"/>
    <mergeCell ref="A34:A38"/>
    <mergeCell ref="B34:B38"/>
    <mergeCell ref="C34:C38"/>
    <mergeCell ref="E34:E38"/>
    <mergeCell ref="F34:F38"/>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N28:N33"/>
    <mergeCell ref="O28:O33"/>
    <mergeCell ref="P28:P33"/>
    <mergeCell ref="L20:L27"/>
    <mergeCell ref="M20:M27"/>
    <mergeCell ref="N20:N27"/>
    <mergeCell ref="O20:O27"/>
    <mergeCell ref="P20:P27"/>
    <mergeCell ref="L1:O1"/>
    <mergeCell ref="C10:P10"/>
    <mergeCell ref="C11:K11"/>
    <mergeCell ref="L5:P5"/>
    <mergeCell ref="L6:L7"/>
    <mergeCell ref="M6:M7"/>
    <mergeCell ref="N6:P6"/>
    <mergeCell ref="L28:L33"/>
    <mergeCell ref="M28:M33"/>
    <mergeCell ref="A12:A15"/>
    <mergeCell ref="B12:B15"/>
    <mergeCell ref="C12:C15"/>
    <mergeCell ref="E12:E15"/>
    <mergeCell ref="F12:F15"/>
    <mergeCell ref="G12:G15"/>
    <mergeCell ref="B8:L8"/>
    <mergeCell ref="A2:N2"/>
    <mergeCell ref="A3:P3"/>
    <mergeCell ref="O4:P4"/>
    <mergeCell ref="A5:A7"/>
    <mergeCell ref="B5:B7"/>
    <mergeCell ref="C5:C7"/>
    <mergeCell ref="D5:D7"/>
    <mergeCell ref="E5:E7"/>
    <mergeCell ref="F5:F7"/>
    <mergeCell ref="G5:G7"/>
    <mergeCell ref="H5:H7"/>
    <mergeCell ref="I5:I7"/>
    <mergeCell ref="J5:J7"/>
    <mergeCell ref="K5:K7"/>
    <mergeCell ref="N48:N49"/>
    <mergeCell ref="O48:O49"/>
    <mergeCell ref="P48:P49"/>
    <mergeCell ref="A50:A53"/>
    <mergeCell ref="B50:B53"/>
    <mergeCell ref="C50:C53"/>
    <mergeCell ref="E50:E53"/>
    <mergeCell ref="F50:F53"/>
    <mergeCell ref="G50:G53"/>
    <mergeCell ref="L51:L53"/>
    <mergeCell ref="M51:M53"/>
    <mergeCell ref="N51:N53"/>
    <mergeCell ref="O51:O53"/>
    <mergeCell ref="P51:P53"/>
    <mergeCell ref="C45:C49"/>
    <mergeCell ref="E45:E49"/>
    <mergeCell ref="F45:F49"/>
    <mergeCell ref="A45:A49"/>
    <mergeCell ref="B45:B49"/>
    <mergeCell ref="G45:G49"/>
    <mergeCell ref="L48:L49"/>
    <mergeCell ref="M48:M49"/>
    <mergeCell ref="O61:O64"/>
    <mergeCell ref="P61:P64"/>
    <mergeCell ref="A54:A59"/>
    <mergeCell ref="B54:B59"/>
    <mergeCell ref="E54:E59"/>
    <mergeCell ref="F54:F59"/>
    <mergeCell ref="G54:G59"/>
    <mergeCell ref="H56:H58"/>
    <mergeCell ref="I56:I58"/>
    <mergeCell ref="J56:J58"/>
    <mergeCell ref="K56:K58"/>
    <mergeCell ref="L58:L59"/>
    <mergeCell ref="M58:M59"/>
    <mergeCell ref="N58:N59"/>
    <mergeCell ref="O58:O59"/>
    <mergeCell ref="P58:P59"/>
    <mergeCell ref="A60:A64"/>
    <mergeCell ref="B60:B64"/>
    <mergeCell ref="E60:E64"/>
    <mergeCell ref="F60:F64"/>
    <mergeCell ref="G60:G64"/>
    <mergeCell ref="L61:L64"/>
    <mergeCell ref="M61:M64"/>
    <mergeCell ref="N61:N64"/>
    <mergeCell ref="E95:H95"/>
    <mergeCell ref="E65:G65"/>
    <mergeCell ref="A68:A71"/>
    <mergeCell ref="B68:B71"/>
    <mergeCell ref="C68:C71"/>
    <mergeCell ref="E68:E71"/>
    <mergeCell ref="F68:F71"/>
    <mergeCell ref="G68:G71"/>
    <mergeCell ref="L69:L71"/>
    <mergeCell ref="E89:H89"/>
    <mergeCell ref="E90:H90"/>
    <mergeCell ref="E92:H92"/>
    <mergeCell ref="E93:H93"/>
    <mergeCell ref="E94:H94"/>
    <mergeCell ref="E87:H87"/>
    <mergeCell ref="E88:H88"/>
    <mergeCell ref="E82:H82"/>
    <mergeCell ref="E83:H83"/>
    <mergeCell ref="E84:H84"/>
    <mergeCell ref="E91:H91"/>
    <mergeCell ref="E85:H85"/>
    <mergeCell ref="E79:H79"/>
    <mergeCell ref="E81:H81"/>
    <mergeCell ref="E80:H80"/>
  </mergeCells>
  <pageMargins left="0.7" right="0.7" top="0.75" bottom="0.75" header="0.3" footer="0.3"/>
  <pageSetup paperSize="9" scale="7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C4" sqref="C4"/>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505</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506</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507</v>
      </c>
    </row>
  </sheetData>
  <phoneticPr fontId="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0"/>
  <sheetViews>
    <sheetView workbookViewId="0">
      <selection activeCell="I99" sqref="I99"/>
    </sheetView>
  </sheetViews>
  <sheetFormatPr defaultRowHeight="13.2" x14ac:dyDescent="0.25"/>
  <cols>
    <col min="1" max="1" width="3.5546875" customWidth="1"/>
    <col min="2" max="2" width="2.5546875" customWidth="1"/>
    <col min="3" max="3" width="3.33203125" customWidth="1"/>
    <col min="4" max="4" width="3"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7.88671875" customWidth="1"/>
    <col min="15" max="15" width="6.5546875" customWidth="1"/>
    <col min="16" max="16" width="8.44140625" customWidth="1"/>
  </cols>
  <sheetData>
    <row r="1" spans="1:16" ht="55.8" customHeight="1" x14ac:dyDescent="0.25">
      <c r="L1" s="2866" t="s">
        <v>618</v>
      </c>
      <c r="M1" s="2866"/>
      <c r="N1" s="2866"/>
      <c r="O1" s="2866"/>
      <c r="P1" s="204"/>
    </row>
    <row r="2" spans="1:16" ht="13.8" customHeight="1" x14ac:dyDescent="0.25">
      <c r="A2" s="3168" t="s">
        <v>778</v>
      </c>
      <c r="B2" s="3168"/>
      <c r="C2" s="3168"/>
      <c r="D2" s="3168"/>
      <c r="E2" s="3168"/>
      <c r="F2" s="3168"/>
      <c r="G2" s="3168"/>
      <c r="H2" s="3168"/>
      <c r="I2" s="3168"/>
      <c r="J2" s="3168"/>
      <c r="K2" s="3168"/>
      <c r="L2" s="3168"/>
      <c r="M2" s="3168"/>
      <c r="N2" s="3168"/>
      <c r="O2" s="1854"/>
      <c r="P2" s="1854"/>
    </row>
    <row r="3" spans="1:16" ht="13.8" x14ac:dyDescent="0.25">
      <c r="A3" s="3169" t="s">
        <v>35</v>
      </c>
      <c r="B3" s="3169"/>
      <c r="C3" s="3169"/>
      <c r="D3" s="3169"/>
      <c r="E3" s="3169"/>
      <c r="F3" s="3169"/>
      <c r="G3" s="3169"/>
      <c r="H3" s="3169"/>
      <c r="I3" s="3169"/>
      <c r="J3" s="3169"/>
      <c r="K3" s="3169"/>
      <c r="L3" s="3169"/>
      <c r="M3" s="3169"/>
      <c r="N3" s="3169"/>
      <c r="O3" s="3169"/>
      <c r="P3" s="3169"/>
    </row>
    <row r="4" spans="1:16" ht="16.2" thickBot="1" x14ac:dyDescent="0.35">
      <c r="A4" s="1855"/>
      <c r="B4" s="1855"/>
      <c r="C4" s="1855"/>
      <c r="D4" s="1855"/>
      <c r="E4" s="1855"/>
      <c r="F4" s="1855"/>
      <c r="G4" s="1855"/>
      <c r="H4" s="1855"/>
      <c r="I4" s="1855"/>
      <c r="J4" s="1855"/>
      <c r="K4" s="1855"/>
      <c r="L4" s="1856"/>
      <c r="M4" s="1855"/>
      <c r="N4" s="1857"/>
      <c r="O4" s="3170" t="s">
        <v>294</v>
      </c>
      <c r="P4" s="3170"/>
    </row>
    <row r="5" spans="1:16" ht="14.4" customHeight="1" thickBot="1" x14ac:dyDescent="0.3">
      <c r="A5" s="3171" t="s">
        <v>0</v>
      </c>
      <c r="B5" s="3171" t="s">
        <v>1</v>
      </c>
      <c r="C5" s="3150" t="s">
        <v>2</v>
      </c>
      <c r="D5" s="3171" t="s">
        <v>32</v>
      </c>
      <c r="E5" s="3174" t="s">
        <v>54</v>
      </c>
      <c r="F5" s="3153" t="s">
        <v>3</v>
      </c>
      <c r="G5" s="3150" t="s">
        <v>4</v>
      </c>
      <c r="H5" s="3153" t="s">
        <v>5</v>
      </c>
      <c r="I5" s="3156" t="s">
        <v>779</v>
      </c>
      <c r="J5" s="3153" t="s">
        <v>780</v>
      </c>
      <c r="K5" s="3153" t="s">
        <v>523</v>
      </c>
      <c r="L5" s="3159" t="s">
        <v>11</v>
      </c>
      <c r="M5" s="3160"/>
      <c r="N5" s="3160"/>
      <c r="O5" s="3160"/>
      <c r="P5" s="3161"/>
    </row>
    <row r="6" spans="1:16" ht="13.8" x14ac:dyDescent="0.25">
      <c r="A6" s="3172"/>
      <c r="B6" s="3172"/>
      <c r="C6" s="3151"/>
      <c r="D6" s="3172"/>
      <c r="E6" s="3175"/>
      <c r="F6" s="3154"/>
      <c r="G6" s="3151"/>
      <c r="H6" s="3154"/>
      <c r="I6" s="3157"/>
      <c r="J6" s="3154"/>
      <c r="K6" s="3154"/>
      <c r="L6" s="3162" t="s">
        <v>37</v>
      </c>
      <c r="M6" s="3164" t="s">
        <v>36</v>
      </c>
      <c r="N6" s="3166" t="s">
        <v>38</v>
      </c>
      <c r="O6" s="3166"/>
      <c r="P6" s="3167"/>
    </row>
    <row r="7" spans="1:16" ht="139.19999999999999" customHeight="1" thickBot="1" x14ac:dyDescent="0.3">
      <c r="A7" s="3173"/>
      <c r="B7" s="3173"/>
      <c r="C7" s="3152"/>
      <c r="D7" s="3173"/>
      <c r="E7" s="3176"/>
      <c r="F7" s="3155"/>
      <c r="G7" s="3152"/>
      <c r="H7" s="3155"/>
      <c r="I7" s="3158"/>
      <c r="J7" s="3155"/>
      <c r="K7" s="3155"/>
      <c r="L7" s="3163"/>
      <c r="M7" s="3165"/>
      <c r="N7" s="1858" t="s">
        <v>781</v>
      </c>
      <c r="O7" s="1858" t="s">
        <v>782</v>
      </c>
      <c r="P7" s="1859" t="s">
        <v>783</v>
      </c>
    </row>
    <row r="8" spans="1:16" ht="14.4" thickBot="1" x14ac:dyDescent="0.3">
      <c r="A8" s="1860" t="s">
        <v>6</v>
      </c>
      <c r="B8" s="1861"/>
      <c r="C8" s="1863" t="s">
        <v>784</v>
      </c>
      <c r="D8" s="1862"/>
      <c r="E8" s="1966"/>
      <c r="F8" s="1862"/>
      <c r="G8" s="1862"/>
      <c r="H8" s="1862"/>
      <c r="I8" s="1862"/>
      <c r="J8" s="1863"/>
      <c r="K8" s="1862"/>
      <c r="L8" s="1864"/>
      <c r="M8" s="1864"/>
      <c r="N8" s="1862"/>
      <c r="O8" s="1863"/>
      <c r="P8" s="1865"/>
    </row>
    <row r="9" spans="1:16" ht="28.2" thickBot="1" x14ac:dyDescent="0.3">
      <c r="A9" s="1866"/>
      <c r="B9" s="1867"/>
      <c r="C9" s="1868"/>
      <c r="D9" s="1868"/>
      <c r="E9" s="1869"/>
      <c r="F9" s="1868"/>
      <c r="G9" s="1868"/>
      <c r="H9" s="1868"/>
      <c r="I9" s="1868"/>
      <c r="J9" s="1868"/>
      <c r="K9" s="1868"/>
      <c r="L9" s="1870" t="s">
        <v>785</v>
      </c>
      <c r="M9" s="1871" t="s">
        <v>68</v>
      </c>
      <c r="N9" s="1872">
        <v>3</v>
      </c>
      <c r="O9" s="1873">
        <v>1</v>
      </c>
      <c r="P9" s="1879"/>
    </row>
    <row r="10" spans="1:16" ht="14.4" thickBot="1" x14ac:dyDescent="0.3">
      <c r="A10" s="1874" t="s">
        <v>6</v>
      </c>
      <c r="B10" s="1875" t="s">
        <v>6</v>
      </c>
      <c r="C10" s="1969" t="s">
        <v>786</v>
      </c>
      <c r="D10" s="1970"/>
      <c r="E10" s="1970"/>
      <c r="F10" s="1970"/>
      <c r="G10" s="1970"/>
      <c r="H10" s="1970"/>
      <c r="I10" s="1970"/>
      <c r="J10" s="1970"/>
      <c r="K10" s="1970"/>
      <c r="L10" s="1970"/>
      <c r="M10" s="1970"/>
      <c r="N10" s="1970"/>
      <c r="O10" s="2983"/>
      <c r="P10" s="2984"/>
    </row>
    <row r="11" spans="1:16" ht="42" thickBot="1" x14ac:dyDescent="0.3">
      <c r="A11" s="1874"/>
      <c r="B11" s="1876"/>
      <c r="C11" s="1877"/>
      <c r="D11" s="1877"/>
      <c r="E11" s="1877"/>
      <c r="F11" s="1877"/>
      <c r="G11" s="1877"/>
      <c r="H11" s="1877"/>
      <c r="I11" s="1877"/>
      <c r="J11" s="1877"/>
      <c r="K11" s="1877"/>
      <c r="L11" s="1878" t="s">
        <v>787</v>
      </c>
      <c r="M11" s="1871" t="s">
        <v>68</v>
      </c>
      <c r="N11" s="1872">
        <v>4</v>
      </c>
      <c r="O11" s="1873">
        <v>1</v>
      </c>
      <c r="P11" s="1879"/>
    </row>
    <row r="12" spans="1:16" ht="13.8" customHeight="1" x14ac:dyDescent="0.25">
      <c r="A12" s="1880" t="s">
        <v>6</v>
      </c>
      <c r="B12" s="3070" t="s">
        <v>6</v>
      </c>
      <c r="C12" s="1881" t="s">
        <v>6</v>
      </c>
      <c r="D12" s="1882"/>
      <c r="E12" s="3006" t="s">
        <v>957</v>
      </c>
      <c r="F12" s="3053" t="s">
        <v>62</v>
      </c>
      <c r="G12" s="3012" t="s">
        <v>228</v>
      </c>
      <c r="H12" s="1883" t="s">
        <v>48</v>
      </c>
      <c r="I12" s="1884">
        <f t="shared" ref="I12:K16" si="0">I18+I24+I30+I36</f>
        <v>805.1</v>
      </c>
      <c r="J12" s="1884">
        <f t="shared" si="0"/>
        <v>150</v>
      </c>
      <c r="K12" s="1884">
        <f t="shared" si="0"/>
        <v>0</v>
      </c>
      <c r="L12" s="1885" t="s">
        <v>788</v>
      </c>
      <c r="M12" s="1886" t="s">
        <v>68</v>
      </c>
      <c r="N12" s="1887">
        <v>1</v>
      </c>
      <c r="O12" s="1887">
        <v>1</v>
      </c>
      <c r="P12" s="1888"/>
    </row>
    <row r="13" spans="1:16" ht="13.8" customHeight="1" x14ac:dyDescent="0.25">
      <c r="A13" s="1889"/>
      <c r="B13" s="3001"/>
      <c r="C13" s="1890"/>
      <c r="D13" s="1891"/>
      <c r="E13" s="3007"/>
      <c r="F13" s="3010"/>
      <c r="G13" s="3013"/>
      <c r="H13" s="1892" t="s">
        <v>57</v>
      </c>
      <c r="I13" s="1893">
        <f t="shared" si="0"/>
        <v>1059.5</v>
      </c>
      <c r="J13" s="1893">
        <f t="shared" si="0"/>
        <v>0</v>
      </c>
      <c r="K13" s="1893">
        <f t="shared" si="0"/>
        <v>0</v>
      </c>
      <c r="L13" s="3149" t="s">
        <v>789</v>
      </c>
      <c r="M13" s="1895" t="s">
        <v>790</v>
      </c>
      <c r="N13" s="1896">
        <v>1</v>
      </c>
      <c r="O13" s="1896">
        <v>1</v>
      </c>
      <c r="P13" s="1897"/>
    </row>
    <row r="14" spans="1:16" ht="13.8" x14ac:dyDescent="0.25">
      <c r="A14" s="1889"/>
      <c r="B14" s="3001"/>
      <c r="C14" s="1890"/>
      <c r="D14" s="1891"/>
      <c r="E14" s="3007"/>
      <c r="F14" s="3010"/>
      <c r="G14" s="3013"/>
      <c r="H14" s="1892" t="s">
        <v>791</v>
      </c>
      <c r="I14" s="1893">
        <f t="shared" si="0"/>
        <v>0</v>
      </c>
      <c r="J14" s="1893">
        <f t="shared" si="0"/>
        <v>0</v>
      </c>
      <c r="K14" s="1893">
        <f t="shared" si="0"/>
        <v>0</v>
      </c>
      <c r="L14" s="3104"/>
      <c r="M14" s="1895"/>
      <c r="N14" s="1896"/>
      <c r="O14" s="1896"/>
      <c r="P14" s="1897"/>
    </row>
    <row r="15" spans="1:16" ht="13.8" x14ac:dyDescent="0.25">
      <c r="A15" s="1889"/>
      <c r="B15" s="3001"/>
      <c r="C15" s="1890"/>
      <c r="D15" s="1891"/>
      <c r="E15" s="3007"/>
      <c r="F15" s="3010"/>
      <c r="G15" s="3013"/>
      <c r="H15" s="1892" t="s">
        <v>55</v>
      </c>
      <c r="I15" s="1893">
        <f t="shared" si="0"/>
        <v>1341</v>
      </c>
      <c r="J15" s="1893">
        <f t="shared" si="0"/>
        <v>11.5</v>
      </c>
      <c r="K15" s="1893">
        <f t="shared" si="0"/>
        <v>0</v>
      </c>
      <c r="L15" s="1898"/>
      <c r="M15" s="1895"/>
      <c r="N15" s="1896"/>
      <c r="O15" s="1896"/>
      <c r="P15" s="1897"/>
    </row>
    <row r="16" spans="1:16" ht="14.4" thickBot="1" x14ac:dyDescent="0.3">
      <c r="A16" s="1889"/>
      <c r="B16" s="3001"/>
      <c r="C16" s="1890"/>
      <c r="D16" s="1891"/>
      <c r="E16" s="3007"/>
      <c r="F16" s="3010"/>
      <c r="G16" s="3013"/>
      <c r="H16" s="1899" t="s">
        <v>226</v>
      </c>
      <c r="I16" s="1900">
        <f t="shared" si="0"/>
        <v>1627</v>
      </c>
      <c r="J16" s="1900">
        <f t="shared" si="0"/>
        <v>873</v>
      </c>
      <c r="K16" s="1900">
        <f t="shared" si="0"/>
        <v>2743</v>
      </c>
      <c r="L16" s="1901"/>
      <c r="M16" s="1902"/>
      <c r="N16" s="1903"/>
      <c r="O16" s="1903"/>
      <c r="P16" s="1904"/>
    </row>
    <row r="17" spans="1:16" ht="30" customHeight="1" thickBot="1" x14ac:dyDescent="0.3">
      <c r="A17" s="1905"/>
      <c r="B17" s="3071"/>
      <c r="C17" s="1906"/>
      <c r="D17" s="1907"/>
      <c r="E17" s="3008"/>
      <c r="F17" s="3054"/>
      <c r="G17" s="3014"/>
      <c r="H17" s="1909" t="s">
        <v>7</v>
      </c>
      <c r="I17" s="1910">
        <f>SUM(I12:I16)</f>
        <v>4832.6000000000004</v>
      </c>
      <c r="J17" s="1910">
        <f>SUM(J12:J16)</f>
        <v>1034.5</v>
      </c>
      <c r="K17" s="1910">
        <f>SUM(K12:K16)</f>
        <v>2743</v>
      </c>
      <c r="L17" s="1926"/>
      <c r="M17" s="1927"/>
      <c r="N17" s="1928"/>
      <c r="O17" s="1928"/>
      <c r="P17" s="1929"/>
    </row>
    <row r="18" spans="1:16" ht="13.8" customHeight="1" x14ac:dyDescent="0.25">
      <c r="A18" s="2313"/>
      <c r="B18" s="2310"/>
      <c r="C18" s="1882"/>
      <c r="D18" s="1911"/>
      <c r="E18" s="3006" t="s">
        <v>792</v>
      </c>
      <c r="F18" s="3123" t="s">
        <v>793</v>
      </c>
      <c r="G18" s="3012" t="s">
        <v>239</v>
      </c>
      <c r="H18" s="1912" t="s">
        <v>48</v>
      </c>
      <c r="I18" s="1884">
        <v>800</v>
      </c>
      <c r="J18" s="1884">
        <v>0</v>
      </c>
      <c r="K18" s="1913">
        <v>0</v>
      </c>
      <c r="L18" s="1914" t="s">
        <v>794</v>
      </c>
      <c r="M18" s="1886" t="s">
        <v>68</v>
      </c>
      <c r="N18" s="1887">
        <v>1</v>
      </c>
      <c r="O18" s="1887"/>
      <c r="P18" s="1888"/>
    </row>
    <row r="19" spans="1:16" ht="13.8" x14ac:dyDescent="0.25">
      <c r="A19" s="2314"/>
      <c r="B19" s="2311"/>
      <c r="C19" s="1891"/>
      <c r="D19" s="1915"/>
      <c r="E19" s="3007"/>
      <c r="F19" s="3124"/>
      <c r="G19" s="3013"/>
      <c r="H19" s="1917" t="s">
        <v>57</v>
      </c>
      <c r="I19" s="2808">
        <v>222.7</v>
      </c>
      <c r="J19" s="1893"/>
      <c r="K19" s="1918"/>
      <c r="L19" s="1919" t="s">
        <v>795</v>
      </c>
      <c r="M19" s="1920" t="s">
        <v>68</v>
      </c>
      <c r="N19" s="1896">
        <v>1</v>
      </c>
      <c r="O19" s="1896"/>
      <c r="P19" s="1897"/>
    </row>
    <row r="20" spans="1:16" ht="13.8" x14ac:dyDescent="0.25">
      <c r="A20" s="2314"/>
      <c r="B20" s="2311"/>
      <c r="C20" s="1891"/>
      <c r="D20" s="1915"/>
      <c r="E20" s="3007"/>
      <c r="F20" s="3124"/>
      <c r="G20" s="3013"/>
      <c r="H20" s="1917" t="s">
        <v>791</v>
      </c>
      <c r="I20" s="1893"/>
      <c r="J20" s="1893"/>
      <c r="K20" s="1918"/>
      <c r="L20" s="1898"/>
      <c r="M20" s="1895"/>
      <c r="N20" s="1896"/>
      <c r="O20" s="1896"/>
      <c r="P20" s="1897"/>
    </row>
    <row r="21" spans="1:16" ht="13.8" x14ac:dyDescent="0.25">
      <c r="A21" s="2314"/>
      <c r="B21" s="2311"/>
      <c r="C21" s="1891"/>
      <c r="D21" s="1915"/>
      <c r="E21" s="3007"/>
      <c r="F21" s="3124"/>
      <c r="G21" s="3013"/>
      <c r="H21" s="1917" t="s">
        <v>55</v>
      </c>
      <c r="I21" s="1893">
        <v>900</v>
      </c>
      <c r="J21" s="1893">
        <v>0</v>
      </c>
      <c r="K21" s="1918">
        <v>0</v>
      </c>
      <c r="L21" s="1898"/>
      <c r="M21" s="1895"/>
      <c r="N21" s="1896"/>
      <c r="O21" s="1896"/>
      <c r="P21" s="1897"/>
    </row>
    <row r="22" spans="1:16" ht="14.4" thickBot="1" x14ac:dyDescent="0.3">
      <c r="A22" s="2314"/>
      <c r="B22" s="2311"/>
      <c r="C22" s="1891"/>
      <c r="D22" s="1915"/>
      <c r="E22" s="3007"/>
      <c r="F22" s="3124"/>
      <c r="G22" s="3013"/>
      <c r="H22" s="1921" t="s">
        <v>226</v>
      </c>
      <c r="I22" s="1900">
        <v>1627</v>
      </c>
      <c r="J22" s="1900">
        <v>0</v>
      </c>
      <c r="K22" s="1922">
        <v>0</v>
      </c>
      <c r="L22" s="1901"/>
      <c r="M22" s="1902"/>
      <c r="N22" s="1903"/>
      <c r="O22" s="1903"/>
      <c r="P22" s="1904"/>
    </row>
    <row r="23" spans="1:16" ht="14.4" thickBot="1" x14ac:dyDescent="0.3">
      <c r="A23" s="1905"/>
      <c r="B23" s="2312"/>
      <c r="C23" s="1923"/>
      <c r="D23" s="1924"/>
      <c r="E23" s="3008"/>
      <c r="F23" s="3125"/>
      <c r="G23" s="3014"/>
      <c r="H23" s="1909" t="s">
        <v>7</v>
      </c>
      <c r="I23" s="1910">
        <f>SUM(I18:I22)</f>
        <v>3549.7</v>
      </c>
      <c r="J23" s="1910">
        <f>SUM(J18:J22)</f>
        <v>0</v>
      </c>
      <c r="K23" s="1910">
        <f>SUM(K18:K22)</f>
        <v>0</v>
      </c>
      <c r="L23" s="1926"/>
      <c r="M23" s="1927"/>
      <c r="N23" s="1928"/>
      <c r="O23" s="1928"/>
      <c r="P23" s="1929"/>
    </row>
    <row r="24" spans="1:16" ht="13.8" customHeight="1" x14ac:dyDescent="0.25">
      <c r="A24" s="2313"/>
      <c r="B24" s="2310"/>
      <c r="C24" s="1882"/>
      <c r="D24" s="1911"/>
      <c r="E24" s="3006" t="s">
        <v>796</v>
      </c>
      <c r="F24" s="3123" t="s">
        <v>797</v>
      </c>
      <c r="G24" s="3148" t="s">
        <v>228</v>
      </c>
      <c r="H24" s="1912" t="s">
        <v>48</v>
      </c>
      <c r="I24" s="1884"/>
      <c r="J24" s="1884"/>
      <c r="K24" s="1913"/>
      <c r="L24" s="1914" t="s">
        <v>798</v>
      </c>
      <c r="M24" s="1886" t="s">
        <v>68</v>
      </c>
      <c r="N24" s="1887">
        <v>1</v>
      </c>
      <c r="O24" s="1887"/>
      <c r="P24" s="1888"/>
    </row>
    <row r="25" spans="1:16" ht="13.8" x14ac:dyDescent="0.25">
      <c r="A25" s="2314"/>
      <c r="B25" s="2311"/>
      <c r="C25" s="1891"/>
      <c r="D25" s="1915"/>
      <c r="E25" s="3007"/>
      <c r="F25" s="3124"/>
      <c r="G25" s="3013"/>
      <c r="H25" s="1917" t="s">
        <v>57</v>
      </c>
      <c r="I25" s="1893">
        <v>34</v>
      </c>
      <c r="J25" s="1893">
        <v>0</v>
      </c>
      <c r="K25" s="1918">
        <v>0</v>
      </c>
      <c r="L25" s="1919"/>
      <c r="M25" s="1920"/>
      <c r="N25" s="1896"/>
      <c r="O25" s="1896"/>
      <c r="P25" s="1897"/>
    </row>
    <row r="26" spans="1:16" ht="13.8" x14ac:dyDescent="0.25">
      <c r="A26" s="2314"/>
      <c r="B26" s="2311"/>
      <c r="C26" s="1891"/>
      <c r="D26" s="1915"/>
      <c r="E26" s="3007"/>
      <c r="F26" s="3124"/>
      <c r="G26" s="3013"/>
      <c r="H26" s="1917" t="s">
        <v>791</v>
      </c>
      <c r="I26" s="1893"/>
      <c r="J26" s="1893"/>
      <c r="K26" s="1918"/>
      <c r="L26" s="1898"/>
      <c r="M26" s="1895"/>
      <c r="N26" s="1896"/>
      <c r="O26" s="1896"/>
      <c r="P26" s="1897"/>
    </row>
    <row r="27" spans="1:16" ht="13.8" x14ac:dyDescent="0.25">
      <c r="A27" s="2314"/>
      <c r="B27" s="2311"/>
      <c r="C27" s="1891"/>
      <c r="D27" s="1915"/>
      <c r="E27" s="3007"/>
      <c r="F27" s="3124"/>
      <c r="G27" s="3013"/>
      <c r="H27" s="1917" t="s">
        <v>55</v>
      </c>
      <c r="I27" s="1893">
        <v>0</v>
      </c>
      <c r="J27" s="1893">
        <v>0</v>
      </c>
      <c r="K27" s="1918">
        <v>0</v>
      </c>
      <c r="L27" s="1898"/>
      <c r="M27" s="1895"/>
      <c r="N27" s="1896"/>
      <c r="O27" s="1896"/>
      <c r="P27" s="1897"/>
    </row>
    <row r="28" spans="1:16" ht="14.4" thickBot="1" x14ac:dyDescent="0.3">
      <c r="A28" s="2314"/>
      <c r="B28" s="2311"/>
      <c r="C28" s="1891"/>
      <c r="D28" s="1915"/>
      <c r="E28" s="3007"/>
      <c r="F28" s="3124"/>
      <c r="G28" s="3013"/>
      <c r="H28" s="1921" t="s">
        <v>226</v>
      </c>
      <c r="I28" s="1900"/>
      <c r="J28" s="1900"/>
      <c r="K28" s="1922"/>
      <c r="L28" s="1901"/>
      <c r="M28" s="1902"/>
      <c r="N28" s="1903"/>
      <c r="O28" s="1903"/>
      <c r="P28" s="1904"/>
    </row>
    <row r="29" spans="1:16" ht="14.4" thickBot="1" x14ac:dyDescent="0.3">
      <c r="A29" s="1905"/>
      <c r="B29" s="2312"/>
      <c r="C29" s="1923"/>
      <c r="D29" s="1924"/>
      <c r="E29" s="3008"/>
      <c r="F29" s="3125"/>
      <c r="G29" s="3014"/>
      <c r="H29" s="1909" t="s">
        <v>7</v>
      </c>
      <c r="I29" s="1910">
        <f>SUM(I24:I28)</f>
        <v>34</v>
      </c>
      <c r="J29" s="1910">
        <f>SUM(J24:J28)</f>
        <v>0</v>
      </c>
      <c r="K29" s="1910">
        <f>SUM(K24:K28)</f>
        <v>0</v>
      </c>
      <c r="L29" s="1926"/>
      <c r="M29" s="1927"/>
      <c r="N29" s="1928"/>
      <c r="O29" s="1928"/>
      <c r="P29" s="1929"/>
    </row>
    <row r="30" spans="1:16" ht="13.8" customHeight="1" x14ac:dyDescent="0.25">
      <c r="A30" s="2313"/>
      <c r="B30" s="2310"/>
      <c r="C30" s="1882"/>
      <c r="D30" s="1911"/>
      <c r="E30" s="3006" t="s">
        <v>799</v>
      </c>
      <c r="F30" s="3053" t="s">
        <v>62</v>
      </c>
      <c r="G30" s="3012" t="s">
        <v>233</v>
      </c>
      <c r="H30" s="1912" t="s">
        <v>48</v>
      </c>
      <c r="I30" s="1884">
        <v>5.0999999999999996</v>
      </c>
      <c r="J30" s="1884">
        <v>150</v>
      </c>
      <c r="K30" s="1913">
        <v>0</v>
      </c>
      <c r="L30" s="1914" t="s">
        <v>800</v>
      </c>
      <c r="M30" s="1886" t="s">
        <v>68</v>
      </c>
      <c r="N30" s="1887"/>
      <c r="O30" s="1887">
        <v>1</v>
      </c>
      <c r="P30" s="1930"/>
    </row>
    <row r="31" spans="1:16" ht="13.8" x14ac:dyDescent="0.25">
      <c r="A31" s="2314"/>
      <c r="B31" s="2311"/>
      <c r="C31" s="1891"/>
      <c r="D31" s="1915"/>
      <c r="E31" s="3007"/>
      <c r="F31" s="3010"/>
      <c r="G31" s="3013"/>
      <c r="H31" s="1917" t="s">
        <v>57</v>
      </c>
      <c r="I31" s="1893">
        <v>710</v>
      </c>
      <c r="J31" s="1893"/>
      <c r="K31" s="1918"/>
      <c r="L31" s="1931" t="s">
        <v>801</v>
      </c>
      <c r="M31" s="1920" t="s">
        <v>68</v>
      </c>
      <c r="N31" s="1932"/>
      <c r="O31" s="1933">
        <v>1</v>
      </c>
      <c r="P31" s="1934"/>
    </row>
    <row r="32" spans="1:16" ht="13.8" x14ac:dyDescent="0.25">
      <c r="A32" s="2314"/>
      <c r="B32" s="2311"/>
      <c r="C32" s="1891"/>
      <c r="D32" s="1915"/>
      <c r="E32" s="3007"/>
      <c r="F32" s="3010"/>
      <c r="G32" s="3013"/>
      <c r="H32" s="1917" t="s">
        <v>791</v>
      </c>
      <c r="I32" s="1893"/>
      <c r="J32" s="1893"/>
      <c r="K32" s="1918"/>
      <c r="L32" s="1935"/>
      <c r="M32" s="1936"/>
      <c r="N32" s="1937"/>
      <c r="O32" s="1937"/>
      <c r="P32" s="1938"/>
    </row>
    <row r="33" spans="1:16" ht="13.8" x14ac:dyDescent="0.25">
      <c r="A33" s="2314"/>
      <c r="B33" s="2311"/>
      <c r="C33" s="1891"/>
      <c r="D33" s="1915"/>
      <c r="E33" s="3007"/>
      <c r="F33" s="3010"/>
      <c r="G33" s="3013"/>
      <c r="H33" s="1917" t="s">
        <v>55</v>
      </c>
      <c r="I33" s="1893">
        <v>441</v>
      </c>
      <c r="J33" s="1893">
        <v>11.5</v>
      </c>
      <c r="K33" s="1918">
        <v>0</v>
      </c>
      <c r="L33" s="1898"/>
      <c r="M33" s="1895"/>
      <c r="N33" s="1896"/>
      <c r="O33" s="1896"/>
      <c r="P33" s="1897"/>
    </row>
    <row r="34" spans="1:16" ht="14.4" thickBot="1" x14ac:dyDescent="0.3">
      <c r="A34" s="2314"/>
      <c r="B34" s="2311"/>
      <c r="C34" s="1891"/>
      <c r="D34" s="1915"/>
      <c r="E34" s="3007"/>
      <c r="F34" s="3010"/>
      <c r="G34" s="3013"/>
      <c r="H34" s="1921" t="s">
        <v>226</v>
      </c>
      <c r="I34" s="1900"/>
      <c r="J34" s="1900"/>
      <c r="K34" s="1922"/>
      <c r="L34" s="1901"/>
      <c r="M34" s="1902"/>
      <c r="N34" s="1903"/>
      <c r="O34" s="1903"/>
      <c r="P34" s="1904"/>
    </row>
    <row r="35" spans="1:16" ht="14.4" thickBot="1" x14ac:dyDescent="0.3">
      <c r="A35" s="1905"/>
      <c r="B35" s="2312"/>
      <c r="C35" s="1923"/>
      <c r="D35" s="1924"/>
      <c r="E35" s="3008"/>
      <c r="F35" s="3054"/>
      <c r="G35" s="3014"/>
      <c r="H35" s="1909" t="s">
        <v>7</v>
      </c>
      <c r="I35" s="1910">
        <f>SUM(I30:I34)</f>
        <v>1156.0999999999999</v>
      </c>
      <c r="J35" s="1910">
        <f>SUM(J30:J34)</f>
        <v>161.5</v>
      </c>
      <c r="K35" s="1910">
        <f>SUM(K30:K34)</f>
        <v>0</v>
      </c>
      <c r="L35" s="1926"/>
      <c r="M35" s="1927"/>
      <c r="N35" s="1928"/>
      <c r="O35" s="1928"/>
      <c r="P35" s="1929"/>
    </row>
    <row r="36" spans="1:16" ht="13.8" customHeight="1" x14ac:dyDescent="0.25">
      <c r="A36" s="2313"/>
      <c r="B36" s="2310"/>
      <c r="C36" s="1882"/>
      <c r="D36" s="1911"/>
      <c r="E36" s="3006" t="s">
        <v>802</v>
      </c>
      <c r="F36" s="3053" t="s">
        <v>62</v>
      </c>
      <c r="G36" s="3012" t="s">
        <v>230</v>
      </c>
      <c r="H36" s="1912" t="s">
        <v>48</v>
      </c>
      <c r="I36" s="1884"/>
      <c r="J36" s="1884"/>
      <c r="K36" s="1913"/>
      <c r="L36" s="1914" t="s">
        <v>800</v>
      </c>
      <c r="M36" s="1886" t="s">
        <v>68</v>
      </c>
      <c r="N36" s="1887"/>
      <c r="O36" s="1887"/>
      <c r="P36" s="1888"/>
    </row>
    <row r="37" spans="1:16" ht="13.8" x14ac:dyDescent="0.25">
      <c r="A37" s="2314"/>
      <c r="B37" s="2311"/>
      <c r="C37" s="1891"/>
      <c r="D37" s="1915"/>
      <c r="E37" s="3007"/>
      <c r="F37" s="3010"/>
      <c r="G37" s="3013"/>
      <c r="H37" s="1917" t="s">
        <v>57</v>
      </c>
      <c r="I37" s="1893">
        <v>92.8</v>
      </c>
      <c r="J37" s="1893"/>
      <c r="K37" s="1918"/>
      <c r="L37" s="1919" t="s">
        <v>238</v>
      </c>
      <c r="M37" s="1920" t="s">
        <v>790</v>
      </c>
      <c r="N37" s="1896">
        <v>1</v>
      </c>
      <c r="O37" s="1896"/>
      <c r="P37" s="1897"/>
    </row>
    <row r="38" spans="1:16" ht="13.8" x14ac:dyDescent="0.25">
      <c r="A38" s="2314"/>
      <c r="B38" s="2311"/>
      <c r="C38" s="1891"/>
      <c r="D38" s="1915"/>
      <c r="E38" s="3007"/>
      <c r="F38" s="3010"/>
      <c r="G38" s="3013"/>
      <c r="H38" s="1917" t="s">
        <v>791</v>
      </c>
      <c r="I38" s="1893"/>
      <c r="J38" s="1893"/>
      <c r="K38" s="1918"/>
      <c r="L38" s="1931"/>
      <c r="M38" s="1895"/>
      <c r="N38" s="1896"/>
      <c r="O38" s="1896"/>
      <c r="P38" s="1897"/>
    </row>
    <row r="39" spans="1:16" ht="13.8" x14ac:dyDescent="0.25">
      <c r="A39" s="2314"/>
      <c r="B39" s="2311"/>
      <c r="C39" s="1891"/>
      <c r="D39" s="1915"/>
      <c r="E39" s="3007"/>
      <c r="F39" s="3010"/>
      <c r="G39" s="3013"/>
      <c r="H39" s="1917" t="s">
        <v>55</v>
      </c>
      <c r="I39" s="1893"/>
      <c r="J39" s="1893"/>
      <c r="K39" s="1918"/>
      <c r="L39" s="1898"/>
      <c r="M39" s="1895"/>
      <c r="N39" s="1896"/>
      <c r="O39" s="1896"/>
      <c r="P39" s="1897"/>
    </row>
    <row r="40" spans="1:16" ht="14.4" thickBot="1" x14ac:dyDescent="0.3">
      <c r="A40" s="2314"/>
      <c r="B40" s="2311"/>
      <c r="C40" s="1891"/>
      <c r="D40" s="1915"/>
      <c r="E40" s="3007"/>
      <c r="F40" s="3010"/>
      <c r="G40" s="3013"/>
      <c r="H40" s="1921" t="s">
        <v>226</v>
      </c>
      <c r="I40" s="1900"/>
      <c r="J40" s="1900">
        <v>873</v>
      </c>
      <c r="K40" s="1922">
        <v>2743</v>
      </c>
      <c r="L40" s="1901"/>
      <c r="M40" s="1902"/>
      <c r="N40" s="1903"/>
      <c r="O40" s="1903"/>
      <c r="P40" s="1904"/>
    </row>
    <row r="41" spans="1:16" ht="14.4" thickBot="1" x14ac:dyDescent="0.3">
      <c r="A41" s="1905"/>
      <c r="B41" s="2312"/>
      <c r="C41" s="1923"/>
      <c r="D41" s="1924"/>
      <c r="E41" s="3008"/>
      <c r="F41" s="3054"/>
      <c r="G41" s="3014"/>
      <c r="H41" s="1909" t="s">
        <v>7</v>
      </c>
      <c r="I41" s="1910">
        <f>SUM(I36:I40)</f>
        <v>92.8</v>
      </c>
      <c r="J41" s="1910">
        <f>SUM(J36:J40)</f>
        <v>873</v>
      </c>
      <c r="K41" s="1910">
        <f>SUM(K36:K40)</f>
        <v>2743</v>
      </c>
      <c r="L41" s="1926"/>
      <c r="M41" s="1927"/>
      <c r="N41" s="1928"/>
      <c r="O41" s="1928"/>
      <c r="P41" s="1939"/>
    </row>
    <row r="42" spans="1:16" ht="13.8" customHeight="1" x14ac:dyDescent="0.25">
      <c r="A42" s="1880" t="s">
        <v>6</v>
      </c>
      <c r="B42" s="3070" t="s">
        <v>6</v>
      </c>
      <c r="C42" s="1881" t="s">
        <v>8</v>
      </c>
      <c r="D42" s="1882"/>
      <c r="E42" s="3006" t="s">
        <v>803</v>
      </c>
      <c r="F42" s="3053" t="s">
        <v>62</v>
      </c>
      <c r="G42" s="3012" t="s">
        <v>228</v>
      </c>
      <c r="H42" s="1883" t="s">
        <v>48</v>
      </c>
      <c r="I42" s="1884">
        <f t="shared" ref="I42:K46" si="1">I48+I54</f>
        <v>0</v>
      </c>
      <c r="J42" s="1884">
        <f t="shared" si="1"/>
        <v>0</v>
      </c>
      <c r="K42" s="1884">
        <f t="shared" si="1"/>
        <v>0</v>
      </c>
      <c r="L42" s="1940" t="s">
        <v>788</v>
      </c>
      <c r="M42" s="1941" t="s">
        <v>68</v>
      </c>
      <c r="N42" s="1896">
        <v>2</v>
      </c>
      <c r="O42" s="1896"/>
      <c r="P42" s="1897"/>
    </row>
    <row r="43" spans="1:16" ht="13.8" x14ac:dyDescent="0.25">
      <c r="A43" s="1889"/>
      <c r="B43" s="3001"/>
      <c r="C43" s="1890"/>
      <c r="D43" s="1891"/>
      <c r="E43" s="3007"/>
      <c r="F43" s="3010"/>
      <c r="G43" s="3013"/>
      <c r="H43" s="1892" t="s">
        <v>57</v>
      </c>
      <c r="I43" s="1893">
        <f t="shared" si="1"/>
        <v>0</v>
      </c>
      <c r="J43" s="1893">
        <f t="shared" si="1"/>
        <v>0</v>
      </c>
      <c r="K43" s="1893">
        <f t="shared" si="1"/>
        <v>0</v>
      </c>
      <c r="L43" s="1942" t="s">
        <v>804</v>
      </c>
      <c r="M43" s="1895" t="s">
        <v>68</v>
      </c>
      <c r="N43" s="1896">
        <v>2</v>
      </c>
      <c r="O43" s="1896"/>
      <c r="P43" s="1897"/>
    </row>
    <row r="44" spans="1:16" ht="13.8" x14ac:dyDescent="0.25">
      <c r="A44" s="1889"/>
      <c r="B44" s="3001"/>
      <c r="C44" s="1890"/>
      <c r="D44" s="1891"/>
      <c r="E44" s="3007"/>
      <c r="F44" s="3010"/>
      <c r="G44" s="3013"/>
      <c r="H44" s="1892" t="s">
        <v>791</v>
      </c>
      <c r="I44" s="1893">
        <f t="shared" si="1"/>
        <v>0</v>
      </c>
      <c r="J44" s="1893">
        <f t="shared" si="1"/>
        <v>0</v>
      </c>
      <c r="K44" s="1893">
        <f t="shared" si="1"/>
        <v>0</v>
      </c>
      <c r="L44" s="1943"/>
      <c r="M44" s="1895"/>
      <c r="N44" s="1896"/>
      <c r="O44" s="1896"/>
      <c r="P44" s="1897"/>
    </row>
    <row r="45" spans="1:16" ht="13.8" x14ac:dyDescent="0.25">
      <c r="A45" s="1889"/>
      <c r="B45" s="3001"/>
      <c r="C45" s="1890"/>
      <c r="D45" s="1891"/>
      <c r="E45" s="3007"/>
      <c r="F45" s="3010"/>
      <c r="G45" s="3013"/>
      <c r="H45" s="1892" t="s">
        <v>55</v>
      </c>
      <c r="I45" s="1893">
        <f t="shared" si="1"/>
        <v>0</v>
      </c>
      <c r="J45" s="1893">
        <f t="shared" si="1"/>
        <v>0</v>
      </c>
      <c r="K45" s="1893">
        <f t="shared" si="1"/>
        <v>0</v>
      </c>
      <c r="L45" s="1898"/>
      <c r="M45" s="1895"/>
      <c r="N45" s="1896"/>
      <c r="O45" s="1896"/>
      <c r="P45" s="1897"/>
    </row>
    <row r="46" spans="1:16" ht="13.8" x14ac:dyDescent="0.25">
      <c r="A46" s="1889"/>
      <c r="B46" s="3001"/>
      <c r="C46" s="1890"/>
      <c r="D46" s="1891"/>
      <c r="E46" s="3007"/>
      <c r="F46" s="3010"/>
      <c r="G46" s="3013"/>
      <c r="H46" s="1892" t="s">
        <v>226</v>
      </c>
      <c r="I46" s="1944">
        <f t="shared" si="1"/>
        <v>0</v>
      </c>
      <c r="J46" s="1944">
        <f t="shared" si="1"/>
        <v>0</v>
      </c>
      <c r="K46" s="1944">
        <f t="shared" si="1"/>
        <v>0</v>
      </c>
      <c r="L46" s="1945"/>
      <c r="M46" s="1946"/>
      <c r="N46" s="1933"/>
      <c r="O46" s="1933"/>
      <c r="P46" s="1947"/>
    </row>
    <row r="47" spans="1:16" ht="14.4" thickBot="1" x14ac:dyDescent="0.3">
      <c r="A47" s="1905"/>
      <c r="B47" s="3071"/>
      <c r="C47" s="1906"/>
      <c r="D47" s="1907"/>
      <c r="E47" s="3008"/>
      <c r="F47" s="3054"/>
      <c r="G47" s="3014"/>
      <c r="H47" s="1948" t="s">
        <v>7</v>
      </c>
      <c r="I47" s="1949">
        <f>SUM(I42:I46)</f>
        <v>0</v>
      </c>
      <c r="J47" s="1949">
        <f>SUM(J42:J46)</f>
        <v>0</v>
      </c>
      <c r="K47" s="1949">
        <f>SUM(K42:K46)</f>
        <v>0</v>
      </c>
      <c r="L47" s="1950"/>
      <c r="M47" s="1951"/>
      <c r="N47" s="1952"/>
      <c r="O47" s="1952"/>
      <c r="P47" s="1953"/>
    </row>
    <row r="48" spans="1:16" ht="13.8" customHeight="1" x14ac:dyDescent="0.25">
      <c r="A48" s="2313"/>
      <c r="B48" s="2310"/>
      <c r="C48" s="1882"/>
      <c r="D48" s="1911"/>
      <c r="E48" s="3006" t="s">
        <v>805</v>
      </c>
      <c r="F48" s="3053" t="s">
        <v>62</v>
      </c>
      <c r="G48" s="3012" t="s">
        <v>228</v>
      </c>
      <c r="H48" s="1912" t="s">
        <v>48</v>
      </c>
      <c r="I48" s="1884"/>
      <c r="J48" s="1884"/>
      <c r="K48" s="1913"/>
      <c r="L48" s="1914" t="s">
        <v>800</v>
      </c>
      <c r="M48" s="1886" t="s">
        <v>68</v>
      </c>
      <c r="N48" s="1887">
        <v>1</v>
      </c>
      <c r="O48" s="1887"/>
      <c r="P48" s="1888"/>
    </row>
    <row r="49" spans="1:16" ht="13.8" x14ac:dyDescent="0.25">
      <c r="A49" s="2314"/>
      <c r="B49" s="2311"/>
      <c r="C49" s="1891"/>
      <c r="D49" s="1915"/>
      <c r="E49" s="3007"/>
      <c r="F49" s="3010"/>
      <c r="G49" s="3013"/>
      <c r="H49" s="1917" t="s">
        <v>57</v>
      </c>
      <c r="I49" s="1893"/>
      <c r="J49" s="1893"/>
      <c r="K49" s="1918"/>
      <c r="L49" s="1942"/>
      <c r="M49" s="1920" t="s">
        <v>68</v>
      </c>
      <c r="N49" s="1896"/>
      <c r="O49" s="1896"/>
      <c r="P49" s="1897"/>
    </row>
    <row r="50" spans="1:16" ht="13.8" x14ac:dyDescent="0.25">
      <c r="A50" s="2314"/>
      <c r="B50" s="2311"/>
      <c r="C50" s="1891"/>
      <c r="D50" s="1915"/>
      <c r="E50" s="3007"/>
      <c r="F50" s="3010"/>
      <c r="G50" s="3013"/>
      <c r="H50" s="1917" t="s">
        <v>791</v>
      </c>
      <c r="I50" s="1893"/>
      <c r="J50" s="1893"/>
      <c r="K50" s="1918"/>
      <c r="L50" s="1942"/>
      <c r="M50" s="1895"/>
      <c r="N50" s="1896"/>
      <c r="O50" s="1896"/>
      <c r="P50" s="1897"/>
    </row>
    <row r="51" spans="1:16" ht="13.8" x14ac:dyDescent="0.25">
      <c r="A51" s="2314"/>
      <c r="B51" s="2311"/>
      <c r="C51" s="1891"/>
      <c r="D51" s="1915"/>
      <c r="E51" s="3007"/>
      <c r="F51" s="3010"/>
      <c r="G51" s="3013"/>
      <c r="H51" s="1917" t="s">
        <v>55</v>
      </c>
      <c r="I51" s="1893"/>
      <c r="J51" s="1893"/>
      <c r="K51" s="1918"/>
      <c r="L51" s="1943"/>
      <c r="M51" s="1895"/>
      <c r="N51" s="1896"/>
      <c r="O51" s="1896"/>
      <c r="P51" s="1897"/>
    </row>
    <row r="52" spans="1:16" ht="14.4" thickBot="1" x14ac:dyDescent="0.3">
      <c r="A52" s="2314"/>
      <c r="B52" s="2311"/>
      <c r="C52" s="1891"/>
      <c r="D52" s="1915"/>
      <c r="E52" s="3007"/>
      <c r="F52" s="3010"/>
      <c r="G52" s="3013"/>
      <c r="H52" s="1921" t="s">
        <v>226</v>
      </c>
      <c r="I52" s="1900"/>
      <c r="J52" s="1900"/>
      <c r="K52" s="1922"/>
      <c r="L52" s="1901"/>
      <c r="M52" s="1902"/>
      <c r="N52" s="1903"/>
      <c r="O52" s="1903"/>
      <c r="P52" s="1904"/>
    </row>
    <row r="53" spans="1:16" ht="14.4" thickBot="1" x14ac:dyDescent="0.3">
      <c r="A53" s="1905"/>
      <c r="B53" s="2312"/>
      <c r="C53" s="1923"/>
      <c r="D53" s="1924"/>
      <c r="E53" s="3008"/>
      <c r="F53" s="3054"/>
      <c r="G53" s="3014"/>
      <c r="H53" s="1909" t="s">
        <v>7</v>
      </c>
      <c r="I53" s="1910">
        <f>SUM(I48:I52)</f>
        <v>0</v>
      </c>
      <c r="J53" s="1910">
        <f>SUM(J48:J52)</f>
        <v>0</v>
      </c>
      <c r="K53" s="1910">
        <f>SUM(K48:K52)</f>
        <v>0</v>
      </c>
      <c r="L53" s="1926"/>
      <c r="M53" s="1927"/>
      <c r="N53" s="1928"/>
      <c r="O53" s="1928"/>
      <c r="P53" s="1929"/>
    </row>
    <row r="54" spans="1:16" ht="13.8" customHeight="1" x14ac:dyDescent="0.25">
      <c r="A54" s="2313"/>
      <c r="B54" s="2310"/>
      <c r="C54" s="1882"/>
      <c r="D54" s="1911"/>
      <c r="E54" s="3006" t="s">
        <v>806</v>
      </c>
      <c r="F54" s="3123" t="s">
        <v>807</v>
      </c>
      <c r="G54" s="3012" t="s">
        <v>228</v>
      </c>
      <c r="H54" s="1912" t="s">
        <v>48</v>
      </c>
      <c r="I54" s="1884"/>
      <c r="J54" s="1884"/>
      <c r="K54" s="1913"/>
      <c r="L54" s="1914" t="s">
        <v>794</v>
      </c>
      <c r="M54" s="1886" t="s">
        <v>68</v>
      </c>
      <c r="N54" s="1887">
        <v>1</v>
      </c>
      <c r="O54" s="1887"/>
      <c r="P54" s="1888"/>
    </row>
    <row r="55" spans="1:16" ht="13.8" x14ac:dyDescent="0.25">
      <c r="A55" s="2314"/>
      <c r="B55" s="2311"/>
      <c r="C55" s="1891"/>
      <c r="D55" s="1915"/>
      <c r="E55" s="3007"/>
      <c r="F55" s="3124"/>
      <c r="G55" s="3013"/>
      <c r="H55" s="1917" t="s">
        <v>57</v>
      </c>
      <c r="I55" s="1893"/>
      <c r="J55" s="1893"/>
      <c r="K55" s="1918"/>
      <c r="L55" s="1954" t="s">
        <v>804</v>
      </c>
      <c r="M55" s="1920" t="s">
        <v>68</v>
      </c>
      <c r="N55" s="1896">
        <v>2</v>
      </c>
      <c r="O55" s="1896"/>
      <c r="P55" s="1897"/>
    </row>
    <row r="56" spans="1:16" ht="13.8" x14ac:dyDescent="0.25">
      <c r="A56" s="2314"/>
      <c r="B56" s="2311"/>
      <c r="C56" s="1891"/>
      <c r="D56" s="1915"/>
      <c r="E56" s="3007"/>
      <c r="F56" s="3124"/>
      <c r="G56" s="3013"/>
      <c r="H56" s="1917" t="s">
        <v>791</v>
      </c>
      <c r="I56" s="1893"/>
      <c r="J56" s="1893"/>
      <c r="K56" s="1918"/>
      <c r="L56" s="1955" t="s">
        <v>808</v>
      </c>
      <c r="M56" s="1895" t="s">
        <v>68</v>
      </c>
      <c r="N56" s="1896">
        <v>1</v>
      </c>
      <c r="O56" s="1896"/>
      <c r="P56" s="1897"/>
    </row>
    <row r="57" spans="1:16" ht="13.8" x14ac:dyDescent="0.25">
      <c r="A57" s="2314"/>
      <c r="B57" s="2311"/>
      <c r="C57" s="1891"/>
      <c r="D57" s="1915"/>
      <c r="E57" s="3007"/>
      <c r="F57" s="3124"/>
      <c r="G57" s="3013"/>
      <c r="H57" s="1917" t="s">
        <v>55</v>
      </c>
      <c r="I57" s="1893"/>
      <c r="J57" s="1893"/>
      <c r="K57" s="1918"/>
      <c r="L57" s="1898"/>
      <c r="M57" s="1895"/>
      <c r="N57" s="1896"/>
      <c r="O57" s="1896"/>
      <c r="P57" s="1897"/>
    </row>
    <row r="58" spans="1:16" ht="14.4" thickBot="1" x14ac:dyDescent="0.3">
      <c r="A58" s="2314"/>
      <c r="B58" s="2311"/>
      <c r="C58" s="1891"/>
      <c r="D58" s="1915"/>
      <c r="E58" s="3007"/>
      <c r="F58" s="3124"/>
      <c r="G58" s="3013"/>
      <c r="H58" s="1921" t="s">
        <v>226</v>
      </c>
      <c r="I58" s="1900"/>
      <c r="J58" s="1900"/>
      <c r="K58" s="1922"/>
      <c r="L58" s="1901"/>
      <c r="M58" s="1902"/>
      <c r="N58" s="1903"/>
      <c r="O58" s="1903"/>
      <c r="P58" s="1904"/>
    </row>
    <row r="59" spans="1:16" ht="14.4" thickBot="1" x14ac:dyDescent="0.3">
      <c r="A59" s="1905"/>
      <c r="B59" s="2312"/>
      <c r="C59" s="1923"/>
      <c r="D59" s="1924"/>
      <c r="E59" s="3008"/>
      <c r="F59" s="3125"/>
      <c r="G59" s="3014"/>
      <c r="H59" s="1909" t="s">
        <v>7</v>
      </c>
      <c r="I59" s="1910">
        <f>SUM(I54:I58)</f>
        <v>0</v>
      </c>
      <c r="J59" s="1910">
        <f>SUM(J54:J58)</f>
        <v>0</v>
      </c>
      <c r="K59" s="1910">
        <f>SUM(K54:K58)</f>
        <v>0</v>
      </c>
      <c r="L59" s="1926"/>
      <c r="M59" s="1927"/>
      <c r="N59" s="1928"/>
      <c r="O59" s="1928"/>
      <c r="P59" s="1929"/>
    </row>
    <row r="60" spans="1:16" ht="14.4" customHeight="1" thickBot="1" x14ac:dyDescent="0.3">
      <c r="A60" s="1905" t="s">
        <v>6</v>
      </c>
      <c r="B60" s="1956" t="s">
        <v>6</v>
      </c>
      <c r="C60" s="2987" t="s">
        <v>31</v>
      </c>
      <c r="D60" s="2987"/>
      <c r="E60" s="2987"/>
      <c r="F60" s="2987"/>
      <c r="G60" s="2988"/>
      <c r="H60" s="1957" t="s">
        <v>7</v>
      </c>
      <c r="I60" s="1958">
        <f>I17+I47</f>
        <v>4832.6000000000004</v>
      </c>
      <c r="J60" s="1958">
        <f>J17+J47</f>
        <v>1034.5</v>
      </c>
      <c r="K60" s="1958">
        <f>K17+K47</f>
        <v>2743</v>
      </c>
      <c r="L60" s="1959"/>
      <c r="M60" s="1959"/>
      <c r="N60" s="1959"/>
      <c r="O60" s="1959"/>
      <c r="P60" s="1960"/>
    </row>
    <row r="61" spans="1:16" ht="14.4" customHeight="1" thickBot="1" x14ac:dyDescent="0.3">
      <c r="A61" s="1961" t="s">
        <v>6</v>
      </c>
      <c r="B61" s="1961"/>
      <c r="C61" s="2989" t="s">
        <v>51</v>
      </c>
      <c r="D61" s="2989"/>
      <c r="E61" s="2989"/>
      <c r="F61" s="2989"/>
      <c r="G61" s="2990"/>
      <c r="H61" s="1962" t="s">
        <v>7</v>
      </c>
      <c r="I61" s="1963">
        <f>I60*1</f>
        <v>4832.6000000000004</v>
      </c>
      <c r="J61" s="1963">
        <f>J60*1</f>
        <v>1034.5</v>
      </c>
      <c r="K61" s="1963">
        <f>K60*1</f>
        <v>2743</v>
      </c>
      <c r="L61" s="1964"/>
      <c r="M61" s="1964"/>
      <c r="N61" s="1964"/>
      <c r="O61" s="1964"/>
      <c r="P61" s="1965"/>
    </row>
    <row r="62" spans="1:16" ht="14.4" thickBot="1" x14ac:dyDescent="0.3">
      <c r="A62" s="1860" t="s">
        <v>8</v>
      </c>
      <c r="B62" s="1861"/>
      <c r="C62" s="1863" t="s">
        <v>809</v>
      </c>
      <c r="D62" s="1862"/>
      <c r="E62" s="1966"/>
      <c r="F62" s="1862"/>
      <c r="G62" s="1862"/>
      <c r="H62" s="1862"/>
      <c r="I62" s="1862"/>
      <c r="J62" s="1863"/>
      <c r="K62" s="1862"/>
      <c r="L62" s="1864"/>
      <c r="M62" s="1864"/>
      <c r="N62" s="1862"/>
      <c r="O62" s="1863"/>
      <c r="P62" s="1865"/>
    </row>
    <row r="63" spans="1:16" ht="28.2" thickBot="1" x14ac:dyDescent="0.3">
      <c r="A63" s="1866"/>
      <c r="B63" s="1867"/>
      <c r="C63" s="1868"/>
      <c r="D63" s="1868"/>
      <c r="E63" s="1869"/>
      <c r="F63" s="1868"/>
      <c r="G63" s="1868"/>
      <c r="H63" s="1868"/>
      <c r="I63" s="1868"/>
      <c r="J63" s="1868"/>
      <c r="K63" s="1868"/>
      <c r="L63" s="1878" t="s">
        <v>810</v>
      </c>
      <c r="M63" s="1871" t="s">
        <v>68</v>
      </c>
      <c r="N63" s="1967">
        <v>3</v>
      </c>
      <c r="O63" s="1967"/>
      <c r="P63" s="1968">
        <v>1</v>
      </c>
    </row>
    <row r="64" spans="1:16" ht="14.4" thickBot="1" x14ac:dyDescent="0.3">
      <c r="A64" s="1874" t="s">
        <v>8</v>
      </c>
      <c r="B64" s="1875" t="s">
        <v>6</v>
      </c>
      <c r="C64" s="1969" t="s">
        <v>811</v>
      </c>
      <c r="D64" s="1970"/>
      <c r="E64" s="1970"/>
      <c r="F64" s="1970"/>
      <c r="G64" s="1970"/>
      <c r="H64" s="1970"/>
      <c r="I64" s="1970"/>
      <c r="J64" s="1970"/>
      <c r="K64" s="1970"/>
      <c r="L64" s="1970"/>
      <c r="M64" s="1970"/>
      <c r="N64" s="1970"/>
      <c r="O64" s="2983"/>
      <c r="P64" s="2984"/>
    </row>
    <row r="65" spans="1:16" ht="50.4" customHeight="1" thickBot="1" x14ac:dyDescent="0.3">
      <c r="A65" s="1874"/>
      <c r="B65" s="1876"/>
      <c r="C65" s="1877"/>
      <c r="D65" s="1877"/>
      <c r="E65" s="1877"/>
      <c r="F65" s="1877"/>
      <c r="G65" s="1877"/>
      <c r="H65" s="1877"/>
      <c r="I65" s="1877"/>
      <c r="J65" s="1877"/>
      <c r="K65" s="1877"/>
      <c r="L65" s="1971" t="s">
        <v>812</v>
      </c>
      <c r="M65" s="1972" t="s">
        <v>813</v>
      </c>
      <c r="N65" s="1973" t="s">
        <v>814</v>
      </c>
      <c r="O65" s="1973"/>
      <c r="P65" s="1974">
        <v>1</v>
      </c>
    </row>
    <row r="66" spans="1:16" ht="13.8" customHeight="1" x14ac:dyDescent="0.25">
      <c r="A66" s="1880" t="s">
        <v>8</v>
      </c>
      <c r="B66" s="3070" t="s">
        <v>6</v>
      </c>
      <c r="C66" s="1881" t="s">
        <v>6</v>
      </c>
      <c r="D66" s="1882"/>
      <c r="E66" s="3006" t="s">
        <v>815</v>
      </c>
      <c r="F66" s="3053" t="s">
        <v>62</v>
      </c>
      <c r="G66" s="3012" t="s">
        <v>228</v>
      </c>
      <c r="H66" s="1883" t="s">
        <v>48</v>
      </c>
      <c r="I66" s="1884">
        <f t="shared" ref="I66:K70" si="2">I72+I78+I84</f>
        <v>0.3</v>
      </c>
      <c r="J66" s="1884">
        <f t="shared" si="2"/>
        <v>0</v>
      </c>
      <c r="K66" s="1884">
        <f t="shared" si="2"/>
        <v>0</v>
      </c>
      <c r="L66" s="1914" t="s">
        <v>788</v>
      </c>
      <c r="M66" s="1886" t="s">
        <v>68</v>
      </c>
      <c r="N66" s="1887">
        <v>3</v>
      </c>
      <c r="O66" s="1887"/>
      <c r="P66" s="1888"/>
    </row>
    <row r="67" spans="1:16" ht="13.8" x14ac:dyDescent="0.25">
      <c r="A67" s="1889"/>
      <c r="B67" s="3001"/>
      <c r="C67" s="1890"/>
      <c r="D67" s="1891"/>
      <c r="E67" s="3007"/>
      <c r="F67" s="3010"/>
      <c r="G67" s="3013"/>
      <c r="H67" s="1892" t="s">
        <v>57</v>
      </c>
      <c r="I67" s="1893">
        <f t="shared" si="2"/>
        <v>5.0999999999999996</v>
      </c>
      <c r="J67" s="1893">
        <f t="shared" si="2"/>
        <v>0</v>
      </c>
      <c r="K67" s="1893">
        <f t="shared" si="2"/>
        <v>0</v>
      </c>
      <c r="L67" s="1898" t="s">
        <v>816</v>
      </c>
      <c r="M67" s="1895" t="s">
        <v>80</v>
      </c>
      <c r="N67" s="1896">
        <v>392</v>
      </c>
      <c r="O67" s="1896"/>
      <c r="P67" s="1897"/>
    </row>
    <row r="68" spans="1:16" ht="13.8" x14ac:dyDescent="0.25">
      <c r="A68" s="1889"/>
      <c r="B68" s="3001"/>
      <c r="C68" s="1890"/>
      <c r="D68" s="1891"/>
      <c r="E68" s="3007"/>
      <c r="F68" s="3010"/>
      <c r="G68" s="3013"/>
      <c r="H68" s="1892" t="s">
        <v>791</v>
      </c>
      <c r="I68" s="1893">
        <f t="shared" si="2"/>
        <v>0</v>
      </c>
      <c r="J68" s="1893">
        <f t="shared" si="2"/>
        <v>0</v>
      </c>
      <c r="K68" s="1893">
        <f t="shared" si="2"/>
        <v>0</v>
      </c>
      <c r="L68" s="1898"/>
      <c r="M68" s="1895"/>
      <c r="N68" s="1896"/>
      <c r="O68" s="1896"/>
      <c r="P68" s="1897"/>
    </row>
    <row r="69" spans="1:16" ht="13.8" x14ac:dyDescent="0.25">
      <c r="A69" s="1889"/>
      <c r="B69" s="3001"/>
      <c r="C69" s="1890"/>
      <c r="D69" s="1891"/>
      <c r="E69" s="3007"/>
      <c r="F69" s="3010"/>
      <c r="G69" s="3013"/>
      <c r="H69" s="1892" t="s">
        <v>55</v>
      </c>
      <c r="I69" s="1893">
        <f t="shared" si="2"/>
        <v>2.7</v>
      </c>
      <c r="J69" s="1893">
        <f t="shared" si="2"/>
        <v>0</v>
      </c>
      <c r="K69" s="1893">
        <f t="shared" si="2"/>
        <v>0</v>
      </c>
      <c r="L69" s="1898"/>
      <c r="M69" s="1895"/>
      <c r="N69" s="1896"/>
      <c r="O69" s="1896"/>
      <c r="P69" s="1897"/>
    </row>
    <row r="70" spans="1:16" ht="14.4" thickBot="1" x14ac:dyDescent="0.3">
      <c r="A70" s="1889"/>
      <c r="B70" s="3001"/>
      <c r="C70" s="1890"/>
      <c r="D70" s="1891"/>
      <c r="E70" s="3007"/>
      <c r="F70" s="3010"/>
      <c r="G70" s="3013"/>
      <c r="H70" s="1899" t="s">
        <v>226</v>
      </c>
      <c r="I70" s="1900">
        <f t="shared" si="2"/>
        <v>0</v>
      </c>
      <c r="J70" s="1900">
        <f t="shared" si="2"/>
        <v>0</v>
      </c>
      <c r="K70" s="1900">
        <f t="shared" si="2"/>
        <v>0</v>
      </c>
      <c r="L70" s="1901"/>
      <c r="M70" s="1902"/>
      <c r="N70" s="1903"/>
      <c r="O70" s="1903"/>
      <c r="P70" s="1904"/>
    </row>
    <row r="71" spans="1:16" ht="14.4" thickBot="1" x14ac:dyDescent="0.3">
      <c r="A71" s="1905"/>
      <c r="B71" s="3071"/>
      <c r="C71" s="1906"/>
      <c r="D71" s="1907"/>
      <c r="E71" s="3008"/>
      <c r="F71" s="3054"/>
      <c r="G71" s="3014"/>
      <c r="H71" s="1909" t="s">
        <v>7</v>
      </c>
      <c r="I71" s="1910">
        <f>SUM(I66:I70)</f>
        <v>8.1</v>
      </c>
      <c r="J71" s="1910">
        <f>SUM(J66:J70)</f>
        <v>0</v>
      </c>
      <c r="K71" s="1910">
        <f>SUM(K66:K70)</f>
        <v>0</v>
      </c>
      <c r="L71" s="1926"/>
      <c r="M71" s="1927"/>
      <c r="N71" s="1928"/>
      <c r="O71" s="1928"/>
      <c r="P71" s="1929"/>
    </row>
    <row r="72" spans="1:16" ht="13.8" customHeight="1" x14ac:dyDescent="0.25">
      <c r="A72" s="2313"/>
      <c r="B72" s="2310"/>
      <c r="C72" s="1882"/>
      <c r="D72" s="1911"/>
      <c r="E72" s="3006" t="s">
        <v>817</v>
      </c>
      <c r="F72" s="3053" t="s">
        <v>62</v>
      </c>
      <c r="G72" s="3012" t="s">
        <v>228</v>
      </c>
      <c r="H72" s="1912" t="s">
        <v>48</v>
      </c>
      <c r="I72" s="1884">
        <v>0.3</v>
      </c>
      <c r="J72" s="1884">
        <v>0</v>
      </c>
      <c r="K72" s="1913">
        <v>0</v>
      </c>
      <c r="L72" s="1914" t="s">
        <v>794</v>
      </c>
      <c r="M72" s="1886" t="s">
        <v>68</v>
      </c>
      <c r="N72" s="1887">
        <v>1</v>
      </c>
      <c r="O72" s="1887"/>
      <c r="P72" s="1888"/>
    </row>
    <row r="73" spans="1:16" ht="13.8" x14ac:dyDescent="0.25">
      <c r="A73" s="2314"/>
      <c r="B73" s="2311"/>
      <c r="C73" s="1891"/>
      <c r="D73" s="1915"/>
      <c r="E73" s="3007"/>
      <c r="F73" s="3010"/>
      <c r="G73" s="3013"/>
      <c r="H73" s="1917" t="s">
        <v>57</v>
      </c>
      <c r="I73" s="1893">
        <v>0.4</v>
      </c>
      <c r="J73" s="1893"/>
      <c r="K73" s="1918"/>
      <c r="L73" s="1919" t="s">
        <v>816</v>
      </c>
      <c r="M73" s="1920" t="s">
        <v>80</v>
      </c>
      <c r="N73" s="1896">
        <v>345</v>
      </c>
      <c r="O73" s="1896"/>
      <c r="P73" s="1897"/>
    </row>
    <row r="74" spans="1:16" ht="13.8" x14ac:dyDescent="0.25">
      <c r="A74" s="2314"/>
      <c r="B74" s="2311"/>
      <c r="C74" s="1891"/>
      <c r="D74" s="1915"/>
      <c r="E74" s="3007"/>
      <c r="F74" s="3010"/>
      <c r="G74" s="3013"/>
      <c r="H74" s="1917" t="s">
        <v>791</v>
      </c>
      <c r="I74" s="1893"/>
      <c r="J74" s="1893"/>
      <c r="K74" s="1918"/>
      <c r="L74" s="1898"/>
      <c r="M74" s="1895"/>
      <c r="N74" s="1896"/>
      <c r="O74" s="1896"/>
      <c r="P74" s="1897"/>
    </row>
    <row r="75" spans="1:16" ht="13.8" x14ac:dyDescent="0.25">
      <c r="A75" s="2314"/>
      <c r="B75" s="2311"/>
      <c r="C75" s="1891"/>
      <c r="D75" s="1915"/>
      <c r="E75" s="3007"/>
      <c r="F75" s="3010"/>
      <c r="G75" s="3013"/>
      <c r="H75" s="1917" t="s">
        <v>55</v>
      </c>
      <c r="I75" s="1893">
        <v>0</v>
      </c>
      <c r="J75" s="1893">
        <v>0</v>
      </c>
      <c r="K75" s="1918">
        <v>0</v>
      </c>
      <c r="L75" s="1898"/>
      <c r="M75" s="1895"/>
      <c r="N75" s="1896"/>
      <c r="O75" s="1896"/>
      <c r="P75" s="1897"/>
    </row>
    <row r="76" spans="1:16" ht="14.4" thickBot="1" x14ac:dyDescent="0.3">
      <c r="A76" s="2314"/>
      <c r="B76" s="2311"/>
      <c r="C76" s="1891"/>
      <c r="D76" s="1915"/>
      <c r="E76" s="3007"/>
      <c r="F76" s="3010"/>
      <c r="G76" s="3013"/>
      <c r="H76" s="1921" t="s">
        <v>226</v>
      </c>
      <c r="I76" s="1900"/>
      <c r="J76" s="1900"/>
      <c r="K76" s="1922"/>
      <c r="L76" s="1901"/>
      <c r="M76" s="1902"/>
      <c r="N76" s="1903"/>
      <c r="O76" s="1903"/>
      <c r="P76" s="1904"/>
    </row>
    <row r="77" spans="1:16" ht="14.4" thickBot="1" x14ac:dyDescent="0.3">
      <c r="A77" s="1905"/>
      <c r="B77" s="2312"/>
      <c r="C77" s="1923"/>
      <c r="D77" s="1924"/>
      <c r="E77" s="3008"/>
      <c r="F77" s="3054"/>
      <c r="G77" s="3014"/>
      <c r="H77" s="1909" t="s">
        <v>7</v>
      </c>
      <c r="I77" s="1910">
        <f>SUM(I72:I76)</f>
        <v>0.7</v>
      </c>
      <c r="J77" s="1910">
        <f>SUM(J72:J76)</f>
        <v>0</v>
      </c>
      <c r="K77" s="1910">
        <f>SUM(K72:K76)</f>
        <v>0</v>
      </c>
      <c r="L77" s="1926"/>
      <c r="M77" s="1927"/>
      <c r="N77" s="1928"/>
      <c r="O77" s="1928"/>
      <c r="P77" s="1929"/>
    </row>
    <row r="78" spans="1:16" ht="13.8" customHeight="1" x14ac:dyDescent="0.25">
      <c r="A78" s="2313"/>
      <c r="B78" s="2310"/>
      <c r="C78" s="1882"/>
      <c r="D78" s="1911"/>
      <c r="E78" s="3006" t="s">
        <v>818</v>
      </c>
      <c r="F78" s="3129" t="s">
        <v>62</v>
      </c>
      <c r="G78" s="3012" t="s">
        <v>228</v>
      </c>
      <c r="H78" s="1912" t="s">
        <v>48</v>
      </c>
      <c r="I78" s="1884">
        <v>0</v>
      </c>
      <c r="J78" s="1884">
        <v>0</v>
      </c>
      <c r="K78" s="1913">
        <v>0</v>
      </c>
      <c r="L78" s="1914" t="s">
        <v>794</v>
      </c>
      <c r="M78" s="1886" t="s">
        <v>68</v>
      </c>
      <c r="N78" s="1887">
        <v>1</v>
      </c>
      <c r="O78" s="1887"/>
      <c r="P78" s="1888"/>
    </row>
    <row r="79" spans="1:16" ht="27.6" x14ac:dyDescent="0.25">
      <c r="A79" s="2314"/>
      <c r="B79" s="2311"/>
      <c r="C79" s="1891"/>
      <c r="D79" s="1915"/>
      <c r="E79" s="3007"/>
      <c r="F79" s="3042"/>
      <c r="G79" s="3013"/>
      <c r="H79" s="1917" t="s">
        <v>57</v>
      </c>
      <c r="I79" s="1893">
        <v>3.9</v>
      </c>
      <c r="J79" s="1893"/>
      <c r="K79" s="1918"/>
      <c r="L79" s="1919" t="s">
        <v>819</v>
      </c>
      <c r="M79" s="1920" t="s">
        <v>68</v>
      </c>
      <c r="N79" s="1896">
        <v>1</v>
      </c>
      <c r="O79" s="1896"/>
      <c r="P79" s="1897"/>
    </row>
    <row r="80" spans="1:16" ht="13.8" x14ac:dyDescent="0.25">
      <c r="A80" s="2314"/>
      <c r="B80" s="2311"/>
      <c r="C80" s="1891"/>
      <c r="D80" s="1915"/>
      <c r="E80" s="3007"/>
      <c r="F80" s="3042"/>
      <c r="G80" s="3013"/>
      <c r="H80" s="1917" t="s">
        <v>791</v>
      </c>
      <c r="I80" s="1893"/>
      <c r="J80" s="1893"/>
      <c r="K80" s="1918"/>
      <c r="L80" s="1898"/>
      <c r="M80" s="1895"/>
      <c r="N80" s="1896"/>
      <c r="O80" s="1896"/>
      <c r="P80" s="1897"/>
    </row>
    <row r="81" spans="1:16" ht="13.8" x14ac:dyDescent="0.25">
      <c r="A81" s="2314"/>
      <c r="B81" s="2311"/>
      <c r="C81" s="1891"/>
      <c r="D81" s="1915"/>
      <c r="E81" s="3007"/>
      <c r="F81" s="3042"/>
      <c r="G81" s="3013"/>
      <c r="H81" s="1917" t="s">
        <v>55</v>
      </c>
      <c r="I81" s="1893"/>
      <c r="J81" s="1893"/>
      <c r="K81" s="1918"/>
      <c r="L81" s="1898"/>
      <c r="M81" s="1895"/>
      <c r="N81" s="1896"/>
      <c r="O81" s="1896"/>
      <c r="P81" s="1897"/>
    </row>
    <row r="82" spans="1:16" ht="14.4" thickBot="1" x14ac:dyDescent="0.3">
      <c r="A82" s="2314"/>
      <c r="B82" s="2311"/>
      <c r="C82" s="1891"/>
      <c r="D82" s="1915"/>
      <c r="E82" s="3007"/>
      <c r="F82" s="3042"/>
      <c r="G82" s="3013"/>
      <c r="H82" s="1921" t="s">
        <v>226</v>
      </c>
      <c r="I82" s="1900"/>
      <c r="J82" s="1900"/>
      <c r="K82" s="1922"/>
      <c r="L82" s="1901"/>
      <c r="M82" s="1902"/>
      <c r="N82" s="1903"/>
      <c r="O82" s="1903"/>
      <c r="P82" s="1904"/>
    </row>
    <row r="83" spans="1:16" ht="14.4" thickBot="1" x14ac:dyDescent="0.3">
      <c r="A83" s="1905"/>
      <c r="B83" s="2312"/>
      <c r="C83" s="1923"/>
      <c r="D83" s="1924"/>
      <c r="E83" s="3008"/>
      <c r="F83" s="3130"/>
      <c r="G83" s="3014"/>
      <c r="H83" s="1909" t="s">
        <v>7</v>
      </c>
      <c r="I83" s="1910">
        <f>SUM(I78:I82)</f>
        <v>3.9</v>
      </c>
      <c r="J83" s="1910">
        <f>SUM(J78:J82)</f>
        <v>0</v>
      </c>
      <c r="K83" s="1910">
        <f>SUM(K78:K82)</f>
        <v>0</v>
      </c>
      <c r="L83" s="1926"/>
      <c r="M83" s="1927"/>
      <c r="N83" s="1928"/>
      <c r="O83" s="1928"/>
      <c r="P83" s="1939"/>
    </row>
    <row r="84" spans="1:16" ht="13.8" customHeight="1" x14ac:dyDescent="0.25">
      <c r="A84" s="2313"/>
      <c r="B84" s="2310"/>
      <c r="C84" s="1882"/>
      <c r="D84" s="1911"/>
      <c r="E84" s="3006" t="s">
        <v>820</v>
      </c>
      <c r="F84" s="3053" t="s">
        <v>62</v>
      </c>
      <c r="G84" s="1975" t="s">
        <v>237</v>
      </c>
      <c r="H84" s="1912" t="s">
        <v>48</v>
      </c>
      <c r="I84" s="2809">
        <v>0</v>
      </c>
      <c r="J84" s="1884">
        <v>0</v>
      </c>
      <c r="K84" s="1913">
        <v>0</v>
      </c>
      <c r="L84" s="1914" t="s">
        <v>794</v>
      </c>
      <c r="M84" s="1886" t="s">
        <v>68</v>
      </c>
      <c r="N84" s="1887">
        <v>1</v>
      </c>
      <c r="O84" s="1887"/>
      <c r="P84" s="1888"/>
    </row>
    <row r="85" spans="1:16" ht="13.8" x14ac:dyDescent="0.25">
      <c r="A85" s="2314"/>
      <c r="B85" s="2311"/>
      <c r="C85" s="1891"/>
      <c r="D85" s="1915"/>
      <c r="E85" s="3007"/>
      <c r="F85" s="3010"/>
      <c r="G85" s="1976"/>
      <c r="H85" s="1917" t="s">
        <v>57</v>
      </c>
      <c r="I85" s="1893">
        <v>0.8</v>
      </c>
      <c r="J85" s="1893"/>
      <c r="K85" s="1918"/>
      <c r="L85" s="1919" t="s">
        <v>816</v>
      </c>
      <c r="M85" s="1920" t="s">
        <v>80</v>
      </c>
      <c r="N85" s="1896">
        <v>47</v>
      </c>
      <c r="O85" s="1896"/>
      <c r="P85" s="1897"/>
    </row>
    <row r="86" spans="1:16" ht="13.8" x14ac:dyDescent="0.25">
      <c r="A86" s="2314"/>
      <c r="B86" s="2311"/>
      <c r="C86" s="1891"/>
      <c r="D86" s="1915"/>
      <c r="E86" s="3007"/>
      <c r="F86" s="3010"/>
      <c r="G86" s="1976"/>
      <c r="H86" s="1917" t="s">
        <v>791</v>
      </c>
      <c r="I86" s="1893"/>
      <c r="J86" s="1893"/>
      <c r="K86" s="1918"/>
      <c r="L86" s="1898"/>
      <c r="M86" s="1895"/>
      <c r="N86" s="1896"/>
      <c r="O86" s="1896"/>
      <c r="P86" s="1897"/>
    </row>
    <row r="87" spans="1:16" ht="13.8" x14ac:dyDescent="0.25">
      <c r="A87" s="2314"/>
      <c r="B87" s="2311"/>
      <c r="C87" s="1891"/>
      <c r="D87" s="1915"/>
      <c r="E87" s="3007"/>
      <c r="F87" s="3010"/>
      <c r="G87" s="1976"/>
      <c r="H87" s="1917" t="s">
        <v>55</v>
      </c>
      <c r="I87" s="2808">
        <v>2.7</v>
      </c>
      <c r="J87" s="1893">
        <v>0</v>
      </c>
      <c r="K87" s="1918">
        <v>0</v>
      </c>
      <c r="L87" s="1898"/>
      <c r="M87" s="1895"/>
      <c r="N87" s="1896"/>
      <c r="O87" s="1896"/>
      <c r="P87" s="1897"/>
    </row>
    <row r="88" spans="1:16" ht="14.4" thickBot="1" x14ac:dyDescent="0.3">
      <c r="A88" s="2314"/>
      <c r="B88" s="2311"/>
      <c r="C88" s="1891"/>
      <c r="D88" s="1915"/>
      <c r="E88" s="3007"/>
      <c r="F88" s="3010"/>
      <c r="G88" s="3013"/>
      <c r="H88" s="1921" t="s">
        <v>226</v>
      </c>
      <c r="I88" s="1900"/>
      <c r="J88" s="1900"/>
      <c r="K88" s="1922"/>
      <c r="L88" s="1901"/>
      <c r="M88" s="1902"/>
      <c r="N88" s="1903"/>
      <c r="O88" s="1903"/>
      <c r="P88" s="1904"/>
    </row>
    <row r="89" spans="1:16" ht="14.4" thickBot="1" x14ac:dyDescent="0.3">
      <c r="A89" s="1905"/>
      <c r="B89" s="2312"/>
      <c r="C89" s="1923"/>
      <c r="D89" s="1924"/>
      <c r="E89" s="3008"/>
      <c r="F89" s="3054"/>
      <c r="G89" s="3014"/>
      <c r="H89" s="1909" t="s">
        <v>7</v>
      </c>
      <c r="I89" s="1910">
        <f>SUM(I84:I88)</f>
        <v>3.5</v>
      </c>
      <c r="J89" s="1910">
        <f>SUM(J84:J88)</f>
        <v>0</v>
      </c>
      <c r="K89" s="1910">
        <f>SUM(K84:K88)</f>
        <v>0</v>
      </c>
      <c r="L89" s="1926"/>
      <c r="M89" s="1927"/>
      <c r="N89" s="1928"/>
      <c r="O89" s="1928"/>
      <c r="P89" s="1929"/>
    </row>
    <row r="90" spans="1:16" ht="13.8" customHeight="1" x14ac:dyDescent="0.25">
      <c r="A90" s="1880" t="s">
        <v>8</v>
      </c>
      <c r="B90" s="3070" t="s">
        <v>6</v>
      </c>
      <c r="C90" s="1881" t="s">
        <v>8</v>
      </c>
      <c r="D90" s="1882"/>
      <c r="E90" s="3006" t="s">
        <v>821</v>
      </c>
      <c r="F90" s="3053" t="s">
        <v>83</v>
      </c>
      <c r="G90" s="3012" t="s">
        <v>228</v>
      </c>
      <c r="H90" s="1883" t="s">
        <v>48</v>
      </c>
      <c r="I90" s="1884">
        <f>I97+I103+I109</f>
        <v>0</v>
      </c>
      <c r="J90" s="1884">
        <f t="shared" ref="J90:K93" si="3">J97+J103+J109</f>
        <v>700</v>
      </c>
      <c r="K90" s="1884">
        <f t="shared" si="3"/>
        <v>671</v>
      </c>
      <c r="L90" s="1914" t="s">
        <v>788</v>
      </c>
      <c r="M90" s="1886" t="s">
        <v>68</v>
      </c>
      <c r="N90" s="1887"/>
      <c r="O90" s="1887"/>
      <c r="P90" s="1888">
        <v>2</v>
      </c>
    </row>
    <row r="91" spans="1:16" ht="19.8" customHeight="1" x14ac:dyDescent="0.25">
      <c r="A91" s="1889"/>
      <c r="B91" s="3001"/>
      <c r="C91" s="1890"/>
      <c r="D91" s="1891"/>
      <c r="E91" s="3007"/>
      <c r="F91" s="3010"/>
      <c r="G91" s="3013"/>
      <c r="H91" s="1892" t="s">
        <v>57</v>
      </c>
      <c r="I91" s="1893">
        <f>I98+I104+I110</f>
        <v>972.09999999999991</v>
      </c>
      <c r="J91" s="1893">
        <f t="shared" si="3"/>
        <v>0</v>
      </c>
      <c r="K91" s="1893">
        <f t="shared" si="3"/>
        <v>0</v>
      </c>
      <c r="L91" s="1898" t="s">
        <v>822</v>
      </c>
      <c r="M91" s="1895" t="s">
        <v>68</v>
      </c>
      <c r="N91" s="1896"/>
      <c r="O91" s="1896"/>
      <c r="P91" s="1897">
        <v>2</v>
      </c>
    </row>
    <row r="92" spans="1:16" ht="13.8" x14ac:dyDescent="0.25">
      <c r="A92" s="1889"/>
      <c r="B92" s="3001"/>
      <c r="C92" s="1890"/>
      <c r="D92" s="1891"/>
      <c r="E92" s="3007"/>
      <c r="F92" s="3010"/>
      <c r="G92" s="3013"/>
      <c r="H92" s="1892" t="s">
        <v>791</v>
      </c>
      <c r="I92" s="1893">
        <f>I99+I105+I111</f>
        <v>2754.8</v>
      </c>
      <c r="J92" s="1893">
        <f t="shared" si="3"/>
        <v>5441</v>
      </c>
      <c r="K92" s="1893">
        <f t="shared" si="3"/>
        <v>6663</v>
      </c>
      <c r="L92" s="1898"/>
      <c r="M92" s="1895"/>
      <c r="N92" s="1896"/>
      <c r="O92" s="1896"/>
      <c r="P92" s="1897"/>
    </row>
    <row r="93" spans="1:16" ht="13.8" x14ac:dyDescent="0.25">
      <c r="A93" s="1889"/>
      <c r="B93" s="3001"/>
      <c r="C93" s="1890"/>
      <c r="D93" s="1891"/>
      <c r="E93" s="3007"/>
      <c r="F93" s="3010"/>
      <c r="G93" s="3013"/>
      <c r="H93" s="1892" t="s">
        <v>55</v>
      </c>
      <c r="I93" s="1893">
        <f>I100+I106+I112</f>
        <v>0</v>
      </c>
      <c r="J93" s="1893">
        <f t="shared" si="3"/>
        <v>0</v>
      </c>
      <c r="K93" s="1893">
        <f t="shared" si="3"/>
        <v>0</v>
      </c>
      <c r="L93" s="1898"/>
      <c r="M93" s="1895"/>
      <c r="N93" s="1896"/>
      <c r="O93" s="1896"/>
      <c r="P93" s="1897"/>
    </row>
    <row r="94" spans="1:16" ht="13.8" x14ac:dyDescent="0.25">
      <c r="A94" s="1889"/>
      <c r="B94" s="3001"/>
      <c r="C94" s="1890"/>
      <c r="D94" s="1891"/>
      <c r="E94" s="3007"/>
      <c r="F94" s="3010"/>
      <c r="G94" s="3013"/>
      <c r="H94" s="1892" t="s">
        <v>226</v>
      </c>
      <c r="I94" s="1944">
        <f>I101+I113+I107</f>
        <v>4532</v>
      </c>
      <c r="J94" s="1944">
        <f t="shared" ref="J94:K94" si="4">J101+J113+J107</f>
        <v>3969</v>
      </c>
      <c r="K94" s="1944">
        <f t="shared" si="4"/>
        <v>3337</v>
      </c>
      <c r="L94" s="1945"/>
      <c r="M94" s="1920"/>
      <c r="N94" s="1933"/>
      <c r="O94" s="1933"/>
      <c r="P94" s="1947"/>
    </row>
    <row r="95" spans="1:16" ht="14.4" thickBot="1" x14ac:dyDescent="0.3">
      <c r="A95" s="1889"/>
      <c r="B95" s="3001"/>
      <c r="C95" s="1890"/>
      <c r="D95" s="1891"/>
      <c r="E95" s="3007"/>
      <c r="F95" s="3010"/>
      <c r="G95" s="3013"/>
      <c r="H95" s="1977" t="s">
        <v>56</v>
      </c>
      <c r="I95" s="1978">
        <f>I114*1</f>
        <v>0</v>
      </c>
      <c r="J95" s="1978">
        <f t="shared" ref="J95:K95" si="5">J114*1</f>
        <v>0</v>
      </c>
      <c r="K95" s="1978">
        <f t="shared" si="5"/>
        <v>0</v>
      </c>
      <c r="L95" s="1894"/>
      <c r="M95" s="1979"/>
      <c r="N95" s="1980"/>
      <c r="O95" s="1980"/>
      <c r="P95" s="1981"/>
    </row>
    <row r="96" spans="1:16" ht="14.4" thickBot="1" x14ac:dyDescent="0.3">
      <c r="A96" s="1905"/>
      <c r="B96" s="3071"/>
      <c r="C96" s="1906"/>
      <c r="D96" s="1907"/>
      <c r="E96" s="3008"/>
      <c r="F96" s="3054"/>
      <c r="G96" s="3014"/>
      <c r="H96" s="1909" t="s">
        <v>7</v>
      </c>
      <c r="I96" s="1910">
        <f>SUM(I90:I95)</f>
        <v>8258.9</v>
      </c>
      <c r="J96" s="1910">
        <f>SUM(J90:J95)</f>
        <v>10110</v>
      </c>
      <c r="K96" s="1910">
        <f t="shared" ref="K96" si="6">SUM(K90:K95)</f>
        <v>10671</v>
      </c>
      <c r="L96" s="1926"/>
      <c r="M96" s="1927"/>
      <c r="N96" s="1928"/>
      <c r="O96" s="1928"/>
      <c r="P96" s="1929"/>
    </row>
    <row r="97" spans="1:16" ht="13.8" customHeight="1" x14ac:dyDescent="0.25">
      <c r="A97" s="2313"/>
      <c r="B97" s="2310"/>
      <c r="C97" s="1882"/>
      <c r="D97" s="1911"/>
      <c r="E97" s="3006" t="s">
        <v>823</v>
      </c>
      <c r="F97" s="3053" t="s">
        <v>62</v>
      </c>
      <c r="G97" s="3012" t="s">
        <v>228</v>
      </c>
      <c r="H97" s="1912" t="s">
        <v>48</v>
      </c>
      <c r="I97" s="1884"/>
      <c r="J97" s="1884"/>
      <c r="K97" s="1913"/>
      <c r="L97" s="1914" t="s">
        <v>794</v>
      </c>
      <c r="M97" s="1886" t="s">
        <v>68</v>
      </c>
      <c r="N97" s="1887"/>
      <c r="O97" s="1887"/>
      <c r="P97" s="1888">
        <v>1</v>
      </c>
    </row>
    <row r="98" spans="1:16" ht="13.8" x14ac:dyDescent="0.25">
      <c r="A98" s="2314"/>
      <c r="B98" s="2311"/>
      <c r="C98" s="1891"/>
      <c r="D98" s="1915"/>
      <c r="E98" s="3007"/>
      <c r="F98" s="3010"/>
      <c r="G98" s="3013"/>
      <c r="H98" s="1917" t="s">
        <v>57</v>
      </c>
      <c r="I98" s="2807">
        <v>971.8</v>
      </c>
      <c r="J98" s="1893"/>
      <c r="K98" s="1918"/>
      <c r="L98" s="1919"/>
      <c r="M98" s="1920"/>
      <c r="N98" s="1896"/>
      <c r="O98" s="1896"/>
      <c r="P98" s="1897"/>
    </row>
    <row r="99" spans="1:16" ht="13.8" x14ac:dyDescent="0.25">
      <c r="A99" s="2314"/>
      <c r="B99" s="2311"/>
      <c r="C99" s="1891"/>
      <c r="D99" s="1915"/>
      <c r="E99" s="3007"/>
      <c r="F99" s="3010"/>
      <c r="G99" s="3013"/>
      <c r="H99" s="1917" t="s">
        <v>791</v>
      </c>
      <c r="I99" s="1893">
        <v>2754.8</v>
      </c>
      <c r="J99" s="1893">
        <v>5441</v>
      </c>
      <c r="K99" s="1918">
        <v>6663</v>
      </c>
      <c r="L99" s="1898"/>
      <c r="M99" s="1895"/>
      <c r="N99" s="1896"/>
      <c r="O99" s="1896"/>
      <c r="P99" s="1897"/>
    </row>
    <row r="100" spans="1:16" ht="13.8" x14ac:dyDescent="0.25">
      <c r="A100" s="2314"/>
      <c r="B100" s="2311"/>
      <c r="C100" s="1891"/>
      <c r="D100" s="1915"/>
      <c r="E100" s="3007"/>
      <c r="F100" s="3010"/>
      <c r="G100" s="3013"/>
      <c r="H100" s="1917" t="s">
        <v>55</v>
      </c>
      <c r="I100" s="1893"/>
      <c r="J100" s="1893"/>
      <c r="K100" s="1918"/>
      <c r="L100" s="1898"/>
      <c r="M100" s="1895"/>
      <c r="N100" s="1896"/>
      <c r="O100" s="1896"/>
      <c r="P100" s="1897"/>
    </row>
    <row r="101" spans="1:16" ht="14.4" thickBot="1" x14ac:dyDescent="0.3">
      <c r="A101" s="2314"/>
      <c r="B101" s="2311"/>
      <c r="C101" s="1891"/>
      <c r="D101" s="1915"/>
      <c r="E101" s="3007"/>
      <c r="F101" s="3010"/>
      <c r="G101" s="3013"/>
      <c r="H101" s="1921" t="s">
        <v>226</v>
      </c>
      <c r="I101" s="2810">
        <v>4082</v>
      </c>
      <c r="J101" s="1900">
        <v>3969</v>
      </c>
      <c r="K101" s="1922">
        <v>3337</v>
      </c>
      <c r="L101" s="1901"/>
      <c r="M101" s="1902"/>
      <c r="N101" s="1903"/>
      <c r="O101" s="1903"/>
      <c r="P101" s="1904"/>
    </row>
    <row r="102" spans="1:16" ht="14.4" thickBot="1" x14ac:dyDescent="0.3">
      <c r="A102" s="1905"/>
      <c r="B102" s="2312"/>
      <c r="C102" s="1923"/>
      <c r="D102" s="1924"/>
      <c r="E102" s="1925"/>
      <c r="F102" s="3054"/>
      <c r="G102" s="3014"/>
      <c r="H102" s="1909" t="s">
        <v>7</v>
      </c>
      <c r="I102" s="1910">
        <f>SUM(I97:I101)</f>
        <v>7808.6</v>
      </c>
      <c r="J102" s="1910">
        <f>SUM(J97:J101)</f>
        <v>9410</v>
      </c>
      <c r="K102" s="1910">
        <f>SUM(K97:K101)</f>
        <v>10000</v>
      </c>
      <c r="L102" s="1926"/>
      <c r="M102" s="1927"/>
      <c r="N102" s="1928"/>
      <c r="O102" s="1928"/>
      <c r="P102" s="1929"/>
    </row>
    <row r="103" spans="1:16" ht="13.8" customHeight="1" x14ac:dyDescent="0.25">
      <c r="A103" s="2314"/>
      <c r="B103" s="3070"/>
      <c r="C103" s="3003"/>
      <c r="D103" s="3145"/>
      <c r="E103" s="2962" t="s">
        <v>824</v>
      </c>
      <c r="F103" s="3053" t="s">
        <v>62</v>
      </c>
      <c r="G103" s="3012" t="s">
        <v>228</v>
      </c>
      <c r="H103" s="1912" t="s">
        <v>48</v>
      </c>
      <c r="I103" s="1982"/>
      <c r="J103" s="1983"/>
      <c r="K103" s="1983"/>
      <c r="L103" s="1984" t="s">
        <v>794</v>
      </c>
      <c r="M103" s="1985" t="s">
        <v>68</v>
      </c>
      <c r="N103" s="1986"/>
      <c r="O103" s="1987"/>
      <c r="P103" s="1988">
        <v>1</v>
      </c>
    </row>
    <row r="104" spans="1:16" ht="13.8" x14ac:dyDescent="0.25">
      <c r="A104" s="2314"/>
      <c r="B104" s="3001"/>
      <c r="C104" s="3004"/>
      <c r="D104" s="3146"/>
      <c r="E104" s="2963"/>
      <c r="F104" s="3010"/>
      <c r="G104" s="3013"/>
      <c r="H104" s="1917" t="s">
        <v>57</v>
      </c>
      <c r="I104" s="1989"/>
      <c r="J104" s="1989"/>
      <c r="K104" s="1989"/>
      <c r="L104" s="1990" t="s">
        <v>825</v>
      </c>
      <c r="M104" s="1991" t="s">
        <v>68</v>
      </c>
      <c r="N104" s="1992"/>
      <c r="O104" s="1993"/>
      <c r="P104" s="1994">
        <v>1</v>
      </c>
    </row>
    <row r="105" spans="1:16" ht="13.8" x14ac:dyDescent="0.25">
      <c r="A105" s="2314"/>
      <c r="B105" s="3001"/>
      <c r="C105" s="3004"/>
      <c r="D105" s="3146"/>
      <c r="E105" s="2963"/>
      <c r="F105" s="3010"/>
      <c r="G105" s="3013"/>
      <c r="H105" s="1917" t="s">
        <v>791</v>
      </c>
      <c r="I105" s="1989"/>
      <c r="J105" s="1989"/>
      <c r="K105" s="1989"/>
      <c r="L105" s="1995"/>
      <c r="M105" s="1991"/>
      <c r="N105" s="1992"/>
      <c r="O105" s="1993"/>
      <c r="P105" s="1996"/>
    </row>
    <row r="106" spans="1:16" ht="13.8" x14ac:dyDescent="0.25">
      <c r="A106" s="2314"/>
      <c r="B106" s="3001"/>
      <c r="C106" s="3004"/>
      <c r="D106" s="3146"/>
      <c r="E106" s="2963"/>
      <c r="F106" s="3010"/>
      <c r="G106" s="3013"/>
      <c r="H106" s="1917" t="s">
        <v>55</v>
      </c>
      <c r="I106" s="1989"/>
      <c r="J106" s="1989"/>
      <c r="K106" s="1989"/>
      <c r="L106" s="1990"/>
      <c r="M106" s="1991"/>
      <c r="N106" s="1992"/>
      <c r="O106" s="1993"/>
      <c r="P106" s="1996"/>
    </row>
    <row r="107" spans="1:16" ht="14.4" thickBot="1" x14ac:dyDescent="0.3">
      <c r="A107" s="2314"/>
      <c r="B107" s="3001"/>
      <c r="C107" s="3004"/>
      <c r="D107" s="3146"/>
      <c r="E107" s="2963"/>
      <c r="F107" s="3010"/>
      <c r="G107" s="3013"/>
      <c r="H107" s="1921" t="s">
        <v>226</v>
      </c>
      <c r="I107" s="1997"/>
      <c r="J107" s="1997"/>
      <c r="K107" s="1997"/>
      <c r="L107" s="1998"/>
      <c r="M107" s="1999"/>
      <c r="N107" s="2000"/>
      <c r="O107" s="2001"/>
      <c r="P107" s="2002"/>
    </row>
    <row r="108" spans="1:16" ht="14.4" thickBot="1" x14ac:dyDescent="0.3">
      <c r="A108" s="2314"/>
      <c r="B108" s="3071"/>
      <c r="C108" s="3144"/>
      <c r="D108" s="3147"/>
      <c r="E108" s="2964"/>
      <c r="F108" s="3054"/>
      <c r="G108" s="3014"/>
      <c r="H108" s="1909" t="s">
        <v>7</v>
      </c>
      <c r="I108" s="2003">
        <f>SUM(I103:I107)</f>
        <v>0</v>
      </c>
      <c r="J108" s="2003">
        <f t="shared" ref="J108:K108" si="7">SUM(J103:J107)</f>
        <v>0</v>
      </c>
      <c r="K108" s="2003">
        <f t="shared" si="7"/>
        <v>0</v>
      </c>
      <c r="L108" s="2004"/>
      <c r="M108" s="2005"/>
      <c r="N108" s="2006"/>
      <c r="O108" s="2007"/>
      <c r="P108" s="2008"/>
    </row>
    <row r="109" spans="1:16" ht="13.8" customHeight="1" x14ac:dyDescent="0.25">
      <c r="A109" s="3141"/>
      <c r="B109" s="3070"/>
      <c r="C109" s="3003"/>
      <c r="D109" s="3145"/>
      <c r="E109" s="2962" t="s">
        <v>826</v>
      </c>
      <c r="F109" s="3053" t="s">
        <v>62</v>
      </c>
      <c r="G109" s="3012" t="s">
        <v>228</v>
      </c>
      <c r="H109" s="1912" t="s">
        <v>48</v>
      </c>
      <c r="I109" s="1983"/>
      <c r="J109" s="1983">
        <v>700</v>
      </c>
      <c r="K109" s="1983">
        <v>671</v>
      </c>
      <c r="L109" s="1984" t="s">
        <v>794</v>
      </c>
      <c r="M109" s="1985" t="s">
        <v>68</v>
      </c>
      <c r="N109" s="1986"/>
      <c r="O109" s="2009"/>
      <c r="P109" s="1988">
        <v>1</v>
      </c>
    </row>
    <row r="110" spans="1:16" ht="13.8" x14ac:dyDescent="0.25">
      <c r="A110" s="3142"/>
      <c r="B110" s="3001"/>
      <c r="C110" s="3004"/>
      <c r="D110" s="3146"/>
      <c r="E110" s="2963"/>
      <c r="F110" s="3010"/>
      <c r="G110" s="3013"/>
      <c r="H110" s="1917" t="s">
        <v>57</v>
      </c>
      <c r="I110" s="2010">
        <v>0.3</v>
      </c>
      <c r="J110" s="2011"/>
      <c r="K110" s="1989"/>
      <c r="L110" s="1990" t="s">
        <v>947</v>
      </c>
      <c r="M110" s="1991" t="s">
        <v>68</v>
      </c>
      <c r="N110" s="1992"/>
      <c r="O110" s="2012"/>
      <c r="P110" s="1994">
        <v>1</v>
      </c>
    </row>
    <row r="111" spans="1:16" ht="13.8" x14ac:dyDescent="0.25">
      <c r="A111" s="3142"/>
      <c r="B111" s="3001"/>
      <c r="C111" s="3004"/>
      <c r="D111" s="3146"/>
      <c r="E111" s="2963"/>
      <c r="F111" s="3010"/>
      <c r="G111" s="3013"/>
      <c r="H111" s="1917" t="s">
        <v>791</v>
      </c>
      <c r="I111" s="1989"/>
      <c r="J111" s="2011"/>
      <c r="K111" s="1989"/>
      <c r="L111" s="1990"/>
      <c r="M111" s="1991"/>
      <c r="N111" s="1992"/>
      <c r="O111" s="1993"/>
      <c r="P111" s="1996"/>
    </row>
    <row r="112" spans="1:16" ht="13.8" x14ac:dyDescent="0.25">
      <c r="A112" s="3142"/>
      <c r="B112" s="3001"/>
      <c r="C112" s="3004"/>
      <c r="D112" s="3146"/>
      <c r="E112" s="2963"/>
      <c r="F112" s="3010"/>
      <c r="G112" s="3013"/>
      <c r="H112" s="1917" t="s">
        <v>55</v>
      </c>
      <c r="I112" s="1989"/>
      <c r="J112" s="2011"/>
      <c r="K112" s="1989"/>
      <c r="L112" s="1990"/>
      <c r="M112" s="1991"/>
      <c r="N112" s="1992"/>
      <c r="O112" s="1993"/>
      <c r="P112" s="1996"/>
    </row>
    <row r="113" spans="1:16" ht="13.8" x14ac:dyDescent="0.25">
      <c r="A113" s="3142"/>
      <c r="B113" s="3001"/>
      <c r="C113" s="3004"/>
      <c r="D113" s="3146"/>
      <c r="E113" s="2963"/>
      <c r="F113" s="3010"/>
      <c r="G113" s="3013"/>
      <c r="H113" s="1917" t="s">
        <v>226</v>
      </c>
      <c r="I113" s="2811">
        <v>450</v>
      </c>
      <c r="J113" s="1944"/>
      <c r="K113" s="2010"/>
      <c r="L113" s="2013"/>
      <c r="M113" s="1991"/>
      <c r="N113" s="1992"/>
      <c r="O113" s="1993"/>
      <c r="P113" s="1996"/>
    </row>
    <row r="114" spans="1:16" ht="14.4" thickBot="1" x14ac:dyDescent="0.3">
      <c r="A114" s="3142"/>
      <c r="B114" s="3001"/>
      <c r="C114" s="3004"/>
      <c r="D114" s="3146"/>
      <c r="E114" s="2963"/>
      <c r="F114" s="3010"/>
      <c r="G114" s="3013"/>
      <c r="H114" s="2014" t="s">
        <v>56</v>
      </c>
      <c r="I114" s="1997"/>
      <c r="J114" s="2015"/>
      <c r="K114" s="1997"/>
      <c r="L114" s="1998"/>
      <c r="M114" s="2016"/>
      <c r="N114" s="2000"/>
      <c r="O114" s="2000"/>
      <c r="P114" s="2002"/>
    </row>
    <row r="115" spans="1:16" ht="14.4" thickBot="1" x14ac:dyDescent="0.3">
      <c r="A115" s="3143"/>
      <c r="B115" s="3071"/>
      <c r="C115" s="3144"/>
      <c r="D115" s="3147"/>
      <c r="E115" s="2964"/>
      <c r="F115" s="3054"/>
      <c r="G115" s="3014"/>
      <c r="H115" s="1909" t="s">
        <v>7</v>
      </c>
      <c r="I115" s="2003">
        <f>SUM(I109:I114)</f>
        <v>450.3</v>
      </c>
      <c r="J115" s="2003">
        <f t="shared" ref="J115" si="8">SUM(J109:J114)</f>
        <v>700</v>
      </c>
      <c r="K115" s="2003">
        <f>SUM(K109:K114)</f>
        <v>671</v>
      </c>
      <c r="L115" s="2004"/>
      <c r="M115" s="2005"/>
      <c r="N115" s="2006"/>
      <c r="O115" s="2007"/>
      <c r="P115" s="2008"/>
    </row>
    <row r="116" spans="1:16" ht="13.8" customHeight="1" thickBot="1" x14ac:dyDescent="0.3">
      <c r="A116" s="2017" t="s">
        <v>8</v>
      </c>
      <c r="B116" s="2018" t="s">
        <v>6</v>
      </c>
      <c r="C116" s="3139" t="s">
        <v>31</v>
      </c>
      <c r="D116" s="3139"/>
      <c r="E116" s="3139"/>
      <c r="F116" s="3139"/>
      <c r="G116" s="3140"/>
      <c r="H116" s="2019" t="s">
        <v>7</v>
      </c>
      <c r="I116" s="2020">
        <f>I71+I96</f>
        <v>8267</v>
      </c>
      <c r="J116" s="2020">
        <f>J71+J96</f>
        <v>10110</v>
      </c>
      <c r="K116" s="2020">
        <f>K71+K96</f>
        <v>10671</v>
      </c>
      <c r="L116" s="2021"/>
      <c r="M116" s="2021"/>
      <c r="N116" s="2021"/>
      <c r="O116" s="2021"/>
      <c r="P116" s="2022"/>
    </row>
    <row r="117" spans="1:16" ht="13.8" customHeight="1" thickBot="1" x14ac:dyDescent="0.3">
      <c r="A117" s="2023" t="s">
        <v>8</v>
      </c>
      <c r="B117" s="2023"/>
      <c r="C117" s="3063" t="s">
        <v>51</v>
      </c>
      <c r="D117" s="3063"/>
      <c r="E117" s="3063"/>
      <c r="F117" s="3063"/>
      <c r="G117" s="3064"/>
      <c r="H117" s="2024" t="s">
        <v>7</v>
      </c>
      <c r="I117" s="2025">
        <f>I116*1</f>
        <v>8267</v>
      </c>
      <c r="J117" s="2025">
        <f>J116*1</f>
        <v>10110</v>
      </c>
      <c r="K117" s="2025">
        <f>K116*1</f>
        <v>10671</v>
      </c>
      <c r="L117" s="2026"/>
      <c r="M117" s="2026"/>
      <c r="N117" s="2026"/>
      <c r="O117" s="2026"/>
      <c r="P117" s="2027"/>
    </row>
    <row r="118" spans="1:16" ht="14.4" thickBot="1" x14ac:dyDescent="0.3">
      <c r="A118" s="1860" t="s">
        <v>49</v>
      </c>
      <c r="B118" s="2814"/>
      <c r="C118" s="2613" t="s">
        <v>827</v>
      </c>
      <c r="D118" s="2615"/>
      <c r="E118" s="2815"/>
      <c r="F118" s="2615"/>
      <c r="G118" s="2615"/>
      <c r="H118" s="2615"/>
      <c r="I118" s="2615"/>
      <c r="J118" s="2613"/>
      <c r="K118" s="2615"/>
      <c r="L118" s="2614"/>
      <c r="M118" s="2614"/>
      <c r="N118" s="2615"/>
      <c r="O118" s="2613"/>
      <c r="P118" s="2616"/>
    </row>
    <row r="119" spans="1:16" ht="42" thickBot="1" x14ac:dyDescent="0.3">
      <c r="A119" s="1866"/>
      <c r="B119" s="1867"/>
      <c r="C119" s="1868"/>
      <c r="D119" s="1868"/>
      <c r="E119" s="1869"/>
      <c r="F119" s="1868"/>
      <c r="G119" s="1868"/>
      <c r="H119" s="1868"/>
      <c r="I119" s="1868"/>
      <c r="J119" s="1868"/>
      <c r="K119" s="1868"/>
      <c r="L119" s="1878" t="s">
        <v>828</v>
      </c>
      <c r="M119" s="1871" t="s">
        <v>80</v>
      </c>
      <c r="N119" s="1872">
        <v>1893</v>
      </c>
      <c r="O119" s="2028"/>
      <c r="P119" s="2029"/>
    </row>
    <row r="120" spans="1:16" ht="14.4" thickBot="1" x14ac:dyDescent="0.3">
      <c r="A120" s="1874" t="s">
        <v>49</v>
      </c>
      <c r="B120" s="1875" t="s">
        <v>6</v>
      </c>
      <c r="C120" s="1969" t="s">
        <v>829</v>
      </c>
      <c r="D120" s="1970"/>
      <c r="E120" s="1970"/>
      <c r="F120" s="1970"/>
      <c r="G120" s="1970"/>
      <c r="H120" s="1970"/>
      <c r="I120" s="1970"/>
      <c r="J120" s="1970"/>
      <c r="K120" s="1970"/>
      <c r="L120" s="1970"/>
      <c r="M120" s="1970"/>
      <c r="N120" s="1970"/>
      <c r="O120" s="2983"/>
      <c r="P120" s="2984"/>
    </row>
    <row r="121" spans="1:16" ht="41.4" customHeight="1" thickBot="1" x14ac:dyDescent="0.3">
      <c r="A121" s="1874"/>
      <c r="B121" s="1876"/>
      <c r="C121" s="1877"/>
      <c r="D121" s="1877"/>
      <c r="E121" s="1877"/>
      <c r="F121" s="1877"/>
      <c r="G121" s="1877"/>
      <c r="H121" s="1877"/>
      <c r="I121" s="1877"/>
      <c r="J121" s="1877"/>
      <c r="K121" s="1877"/>
      <c r="L121" s="1878" t="s">
        <v>830</v>
      </c>
      <c r="M121" s="1871" t="s">
        <v>80</v>
      </c>
      <c r="N121" s="1872">
        <v>1893</v>
      </c>
      <c r="O121" s="2028"/>
      <c r="P121" s="2029"/>
    </row>
    <row r="122" spans="1:16" ht="13.8" customHeight="1" x14ac:dyDescent="0.25">
      <c r="A122" s="1880" t="s">
        <v>49</v>
      </c>
      <c r="B122" s="3070" t="s">
        <v>6</v>
      </c>
      <c r="C122" s="1881" t="s">
        <v>6</v>
      </c>
      <c r="D122" s="1882"/>
      <c r="E122" s="3006" t="s">
        <v>831</v>
      </c>
      <c r="F122" s="3053" t="s">
        <v>62</v>
      </c>
      <c r="G122" s="3012" t="s">
        <v>228</v>
      </c>
      <c r="H122" s="1883" t="s">
        <v>48</v>
      </c>
      <c r="I122" s="1884">
        <f t="shared" ref="I122:K125" si="9">I128+I134</f>
        <v>110</v>
      </c>
      <c r="J122" s="1884">
        <f t="shared" si="9"/>
        <v>2820.8</v>
      </c>
      <c r="K122" s="1884">
        <f t="shared" si="9"/>
        <v>1410.4</v>
      </c>
      <c r="L122" s="1914" t="s">
        <v>788</v>
      </c>
      <c r="M122" s="1886" t="s">
        <v>68</v>
      </c>
      <c r="N122" s="1887">
        <v>1</v>
      </c>
      <c r="O122" s="1887"/>
      <c r="P122" s="1888">
        <v>1</v>
      </c>
    </row>
    <row r="123" spans="1:16" ht="27.6" x14ac:dyDescent="0.25">
      <c r="A123" s="1889"/>
      <c r="B123" s="3001"/>
      <c r="C123" s="1890"/>
      <c r="D123" s="1891"/>
      <c r="E123" s="3007"/>
      <c r="F123" s="3010"/>
      <c r="G123" s="3013"/>
      <c r="H123" s="1892" t="s">
        <v>57</v>
      </c>
      <c r="I123" s="1893">
        <f t="shared" si="9"/>
        <v>0</v>
      </c>
      <c r="J123" s="1893">
        <f t="shared" si="9"/>
        <v>0</v>
      </c>
      <c r="K123" s="1893">
        <f t="shared" si="9"/>
        <v>0</v>
      </c>
      <c r="L123" s="1898" t="s">
        <v>832</v>
      </c>
      <c r="M123" s="1895" t="s">
        <v>80</v>
      </c>
      <c r="N123" s="1896">
        <v>1873</v>
      </c>
      <c r="O123" s="1896"/>
      <c r="P123" s="1897"/>
    </row>
    <row r="124" spans="1:16" ht="13.8" x14ac:dyDescent="0.25">
      <c r="A124" s="1889"/>
      <c r="B124" s="3001"/>
      <c r="C124" s="1890"/>
      <c r="D124" s="1891"/>
      <c r="E124" s="3007"/>
      <c r="F124" s="3010"/>
      <c r="G124" s="3013"/>
      <c r="H124" s="1892" t="s">
        <v>791</v>
      </c>
      <c r="I124" s="1893">
        <f t="shared" si="9"/>
        <v>0</v>
      </c>
      <c r="J124" s="1893">
        <f t="shared" si="9"/>
        <v>0</v>
      </c>
      <c r="K124" s="1893">
        <f t="shared" si="9"/>
        <v>0</v>
      </c>
      <c r="L124" s="1898"/>
      <c r="M124" s="1895"/>
      <c r="N124" s="1896"/>
      <c r="O124" s="1896"/>
      <c r="P124" s="1897"/>
    </row>
    <row r="125" spans="1:16" ht="13.8" x14ac:dyDescent="0.25">
      <c r="A125" s="1889"/>
      <c r="B125" s="3001"/>
      <c r="C125" s="1890"/>
      <c r="D125" s="1891"/>
      <c r="E125" s="3007"/>
      <c r="F125" s="3010"/>
      <c r="G125" s="3013"/>
      <c r="H125" s="1892" t="s">
        <v>55</v>
      </c>
      <c r="I125" s="1893">
        <f>I131+I137</f>
        <v>2256.6999999999998</v>
      </c>
      <c r="J125" s="1893">
        <f t="shared" si="9"/>
        <v>0</v>
      </c>
      <c r="K125" s="1893">
        <f t="shared" si="9"/>
        <v>0</v>
      </c>
      <c r="L125" s="1898"/>
      <c r="M125" s="1895"/>
      <c r="N125" s="1896"/>
      <c r="O125" s="1896"/>
      <c r="P125" s="1897"/>
    </row>
    <row r="126" spans="1:16" ht="14.4" thickBot="1" x14ac:dyDescent="0.3">
      <c r="A126" s="1889"/>
      <c r="B126" s="3001"/>
      <c r="C126" s="1890"/>
      <c r="D126" s="1891"/>
      <c r="E126" s="3007"/>
      <c r="F126" s="3010"/>
      <c r="G126" s="3013"/>
      <c r="H126" s="1899" t="s">
        <v>226</v>
      </c>
      <c r="I126" s="1900">
        <f>I132+I138</f>
        <v>0</v>
      </c>
      <c r="J126" s="1900">
        <f>J132+J138</f>
        <v>0</v>
      </c>
      <c r="K126" s="1900">
        <f>K132+K138</f>
        <v>0</v>
      </c>
      <c r="L126" s="1901"/>
      <c r="M126" s="1902"/>
      <c r="N126" s="1903"/>
      <c r="O126" s="1903"/>
      <c r="P126" s="1904"/>
    </row>
    <row r="127" spans="1:16" ht="14.4" thickBot="1" x14ac:dyDescent="0.3">
      <c r="A127" s="1905"/>
      <c r="B127" s="3071"/>
      <c r="C127" s="1906"/>
      <c r="D127" s="1907"/>
      <c r="E127" s="3008"/>
      <c r="F127" s="3054"/>
      <c r="G127" s="3014"/>
      <c r="H127" s="1909" t="s">
        <v>7</v>
      </c>
      <c r="I127" s="1910">
        <f>SUM(I122:I126)</f>
        <v>2366.6999999999998</v>
      </c>
      <c r="J127" s="1910">
        <f>SUM(J122:J126)</f>
        <v>2820.8</v>
      </c>
      <c r="K127" s="1910">
        <f>SUM(K122:K126)</f>
        <v>1410.4</v>
      </c>
      <c r="L127" s="1926"/>
      <c r="M127" s="1927"/>
      <c r="N127" s="1928"/>
      <c r="O127" s="1928"/>
      <c r="P127" s="1929"/>
    </row>
    <row r="128" spans="1:16" ht="13.8" customHeight="1" x14ac:dyDescent="0.25">
      <c r="A128" s="2313"/>
      <c r="B128" s="2310"/>
      <c r="C128" s="1882"/>
      <c r="D128" s="1911"/>
      <c r="E128" s="3006" t="s">
        <v>833</v>
      </c>
      <c r="F128" s="3053" t="s">
        <v>62</v>
      </c>
      <c r="G128" s="3012" t="s">
        <v>237</v>
      </c>
      <c r="H128" s="1912" t="s">
        <v>48</v>
      </c>
      <c r="I128" s="1884"/>
      <c r="J128" s="1884"/>
      <c r="K128" s="1913"/>
      <c r="L128" s="1914" t="s">
        <v>794</v>
      </c>
      <c r="M128" s="1886" t="s">
        <v>68</v>
      </c>
      <c r="N128" s="1887">
        <v>1</v>
      </c>
      <c r="O128" s="1887"/>
      <c r="P128" s="1888"/>
    </row>
    <row r="129" spans="1:16" ht="27.6" x14ac:dyDescent="0.25">
      <c r="A129" s="2314"/>
      <c r="B129" s="2311"/>
      <c r="C129" s="1891"/>
      <c r="D129" s="1915"/>
      <c r="E129" s="3007"/>
      <c r="F129" s="3010"/>
      <c r="G129" s="3013"/>
      <c r="H129" s="1917" t="s">
        <v>57</v>
      </c>
      <c r="I129" s="1893"/>
      <c r="J129" s="1893"/>
      <c r="K129" s="1918"/>
      <c r="L129" s="1919" t="s">
        <v>832</v>
      </c>
      <c r="M129" s="1920" t="s">
        <v>80</v>
      </c>
      <c r="N129" s="1896">
        <v>1873</v>
      </c>
      <c r="O129" s="1896"/>
      <c r="P129" s="1897"/>
    </row>
    <row r="130" spans="1:16" ht="13.8" x14ac:dyDescent="0.25">
      <c r="A130" s="2314"/>
      <c r="B130" s="2311"/>
      <c r="C130" s="1891"/>
      <c r="D130" s="1915"/>
      <c r="E130" s="3007"/>
      <c r="F130" s="3010"/>
      <c r="G130" s="3013"/>
      <c r="H130" s="1917" t="s">
        <v>791</v>
      </c>
      <c r="I130" s="1893"/>
      <c r="J130" s="1893"/>
      <c r="K130" s="1918"/>
      <c r="L130" s="1898"/>
      <c r="M130" s="1895"/>
      <c r="N130" s="1896"/>
      <c r="O130" s="1896"/>
      <c r="P130" s="1897"/>
    </row>
    <row r="131" spans="1:16" ht="13.8" x14ac:dyDescent="0.25">
      <c r="A131" s="2314"/>
      <c r="B131" s="2311"/>
      <c r="C131" s="1891"/>
      <c r="D131" s="1915"/>
      <c r="E131" s="3007"/>
      <c r="F131" s="3010"/>
      <c r="G131" s="3013"/>
      <c r="H131" s="1917" t="s">
        <v>55</v>
      </c>
      <c r="I131" s="1893">
        <v>75</v>
      </c>
      <c r="J131" s="1893">
        <v>0</v>
      </c>
      <c r="K131" s="1918">
        <v>0</v>
      </c>
      <c r="L131" s="1898"/>
      <c r="M131" s="1895"/>
      <c r="N131" s="1896"/>
      <c r="O131" s="1896"/>
      <c r="P131" s="1897"/>
    </row>
    <row r="132" spans="1:16" ht="14.4" thickBot="1" x14ac:dyDescent="0.3">
      <c r="A132" s="2314"/>
      <c r="B132" s="2311"/>
      <c r="C132" s="1891"/>
      <c r="D132" s="1915"/>
      <c r="E132" s="3007"/>
      <c r="F132" s="3010"/>
      <c r="G132" s="3013"/>
      <c r="H132" s="1921" t="s">
        <v>226</v>
      </c>
      <c r="I132" s="1900"/>
      <c r="J132" s="1900"/>
      <c r="K132" s="1922"/>
      <c r="L132" s="1901"/>
      <c r="M132" s="1902"/>
      <c r="N132" s="1903"/>
      <c r="O132" s="1903"/>
      <c r="P132" s="1904"/>
    </row>
    <row r="133" spans="1:16" ht="14.4" thickBot="1" x14ac:dyDescent="0.3">
      <c r="A133" s="1905"/>
      <c r="B133" s="2312"/>
      <c r="C133" s="1923"/>
      <c r="D133" s="1924"/>
      <c r="E133" s="3008"/>
      <c r="F133" s="3054"/>
      <c r="G133" s="3014"/>
      <c r="H133" s="1909" t="s">
        <v>7</v>
      </c>
      <c r="I133" s="1910">
        <f>SUM(I128:I132)</f>
        <v>75</v>
      </c>
      <c r="J133" s="1910">
        <f>SUM(J128:J132)</f>
        <v>0</v>
      </c>
      <c r="K133" s="1910">
        <f>SUM(K128:K132)</f>
        <v>0</v>
      </c>
      <c r="L133" s="1926"/>
      <c r="M133" s="1927"/>
      <c r="N133" s="1928"/>
      <c r="O133" s="1928"/>
      <c r="P133" s="1929"/>
    </row>
    <row r="134" spans="1:16" ht="13.8" customHeight="1" x14ac:dyDescent="0.25">
      <c r="A134" s="2313"/>
      <c r="B134" s="2310"/>
      <c r="C134" s="1882"/>
      <c r="D134" s="1911"/>
      <c r="E134" s="3006" t="s">
        <v>834</v>
      </c>
      <c r="F134" s="3053" t="s">
        <v>83</v>
      </c>
      <c r="G134" s="3012" t="s">
        <v>228</v>
      </c>
      <c r="H134" s="1912" t="s">
        <v>48</v>
      </c>
      <c r="I134" s="1884">
        <v>110</v>
      </c>
      <c r="J134" s="1884">
        <v>2820.8</v>
      </c>
      <c r="K134" s="1913">
        <v>1410.4</v>
      </c>
      <c r="L134" s="1914" t="s">
        <v>794</v>
      </c>
      <c r="M134" s="1886" t="s">
        <v>68</v>
      </c>
      <c r="N134" s="1887"/>
      <c r="O134" s="1887"/>
      <c r="P134" s="1888">
        <v>1</v>
      </c>
    </row>
    <row r="135" spans="1:16" ht="27.6" x14ac:dyDescent="0.25">
      <c r="A135" s="2314"/>
      <c r="B135" s="2311"/>
      <c r="C135" s="1891"/>
      <c r="D135" s="1915"/>
      <c r="E135" s="3007"/>
      <c r="F135" s="3010"/>
      <c r="G135" s="3013"/>
      <c r="H135" s="1917" t="s">
        <v>57</v>
      </c>
      <c r="I135" s="1893"/>
      <c r="J135" s="1893"/>
      <c r="K135" s="1918"/>
      <c r="L135" s="1919" t="s">
        <v>84</v>
      </c>
      <c r="M135" s="1920"/>
      <c r="N135" s="1896"/>
      <c r="O135" s="1896"/>
      <c r="P135" s="1897">
        <v>1</v>
      </c>
    </row>
    <row r="136" spans="1:16" ht="13.8" x14ac:dyDescent="0.25">
      <c r="A136" s="2314"/>
      <c r="B136" s="2311"/>
      <c r="C136" s="1891"/>
      <c r="D136" s="1915"/>
      <c r="E136" s="3007"/>
      <c r="F136" s="3010"/>
      <c r="G136" s="3013"/>
      <c r="H136" s="1917" t="s">
        <v>791</v>
      </c>
      <c r="I136" s="1893"/>
      <c r="J136" s="1893"/>
      <c r="K136" s="1918"/>
      <c r="L136" s="1898"/>
      <c r="M136" s="1895"/>
      <c r="N136" s="1896"/>
      <c r="O136" s="1896"/>
      <c r="P136" s="1897"/>
    </row>
    <row r="137" spans="1:16" ht="13.8" x14ac:dyDescent="0.25">
      <c r="A137" s="2314"/>
      <c r="B137" s="2311"/>
      <c r="C137" s="1891"/>
      <c r="D137" s="1915"/>
      <c r="E137" s="3007"/>
      <c r="F137" s="3010"/>
      <c r="G137" s="3013"/>
      <c r="H137" s="1917" t="s">
        <v>55</v>
      </c>
      <c r="I137" s="1893">
        <v>2181.6999999999998</v>
      </c>
      <c r="J137" s="1893">
        <v>0</v>
      </c>
      <c r="K137" s="1918">
        <v>0</v>
      </c>
      <c r="L137" s="1898"/>
      <c r="M137" s="1895"/>
      <c r="N137" s="1896"/>
      <c r="O137" s="1896"/>
      <c r="P137" s="1897"/>
    </row>
    <row r="138" spans="1:16" ht="13.8" x14ac:dyDescent="0.25">
      <c r="A138" s="2314"/>
      <c r="B138" s="2311"/>
      <c r="C138" s="1891"/>
      <c r="D138" s="1915"/>
      <c r="E138" s="3007"/>
      <c r="F138" s="3010"/>
      <c r="G138" s="3013"/>
      <c r="H138" s="1917" t="s">
        <v>226</v>
      </c>
      <c r="I138" s="1944"/>
      <c r="J138" s="1944"/>
      <c r="K138" s="2030"/>
      <c r="L138" s="1945"/>
      <c r="M138" s="1946"/>
      <c r="N138" s="1933"/>
      <c r="O138" s="1933"/>
      <c r="P138" s="1947"/>
    </row>
    <row r="139" spans="1:16" ht="26.4" customHeight="1" thickBot="1" x14ac:dyDescent="0.3">
      <c r="A139" s="1905"/>
      <c r="B139" s="2312"/>
      <c r="C139" s="1923"/>
      <c r="D139" s="1924"/>
      <c r="E139" s="3008"/>
      <c r="F139" s="3054"/>
      <c r="G139" s="3014"/>
      <c r="H139" s="1948" t="s">
        <v>7</v>
      </c>
      <c r="I139" s="1949">
        <f>SUM(I134:I138)</f>
        <v>2291.6999999999998</v>
      </c>
      <c r="J139" s="1949">
        <f>SUM(J134:J138)</f>
        <v>2820.8</v>
      </c>
      <c r="K139" s="1949">
        <f>SUM(K134:K138)</f>
        <v>1410.4</v>
      </c>
      <c r="L139" s="1950"/>
      <c r="M139" s="1951"/>
      <c r="N139" s="1952"/>
      <c r="O139" s="1952"/>
      <c r="P139" s="1953"/>
    </row>
    <row r="140" spans="1:16" ht="13.8" customHeight="1" x14ac:dyDescent="0.25">
      <c r="A140" s="1880" t="s">
        <v>49</v>
      </c>
      <c r="B140" s="3070" t="s">
        <v>6</v>
      </c>
      <c r="C140" s="1881" t="s">
        <v>8</v>
      </c>
      <c r="D140" s="1882"/>
      <c r="E140" s="3006" t="s">
        <v>835</v>
      </c>
      <c r="F140" s="3135" t="s">
        <v>62</v>
      </c>
      <c r="G140" s="3012" t="s">
        <v>228</v>
      </c>
      <c r="H140" s="1883" t="s">
        <v>48</v>
      </c>
      <c r="I140" s="1884">
        <f>I152+I146</f>
        <v>0</v>
      </c>
      <c r="J140" s="1884">
        <f t="shared" ref="J140:K144" si="10">J152+J146</f>
        <v>0</v>
      </c>
      <c r="K140" s="1884">
        <f t="shared" si="10"/>
        <v>0</v>
      </c>
      <c r="L140" s="1914" t="s">
        <v>788</v>
      </c>
      <c r="M140" s="1886" t="s">
        <v>68</v>
      </c>
      <c r="N140" s="1887"/>
      <c r="O140" s="1887">
        <v>1</v>
      </c>
      <c r="P140" s="1888"/>
    </row>
    <row r="141" spans="1:16" ht="13.8" customHeight="1" x14ac:dyDescent="0.25">
      <c r="A141" s="1889"/>
      <c r="B141" s="3001"/>
      <c r="C141" s="1890"/>
      <c r="D141" s="1891"/>
      <c r="E141" s="3007"/>
      <c r="F141" s="3136"/>
      <c r="G141" s="3013"/>
      <c r="H141" s="1892" t="s">
        <v>57</v>
      </c>
      <c r="I141" s="1944">
        <f>I153+I147</f>
        <v>0</v>
      </c>
      <c r="J141" s="1944">
        <f t="shared" si="10"/>
        <v>0</v>
      </c>
      <c r="K141" s="1944">
        <f t="shared" si="10"/>
        <v>0</v>
      </c>
      <c r="L141" s="3103" t="s">
        <v>836</v>
      </c>
      <c r="M141" s="1895" t="s">
        <v>80</v>
      </c>
      <c r="N141" s="2031"/>
      <c r="O141" s="1896"/>
      <c r="P141" s="1897"/>
    </row>
    <row r="142" spans="1:16" ht="13.8" x14ac:dyDescent="0.25">
      <c r="A142" s="1889"/>
      <c r="B142" s="3001"/>
      <c r="C142" s="1890"/>
      <c r="D142" s="1891"/>
      <c r="E142" s="3007"/>
      <c r="F142" s="3136"/>
      <c r="G142" s="3013"/>
      <c r="H142" s="1892" t="s">
        <v>791</v>
      </c>
      <c r="I142" s="1893">
        <f>I154+I148</f>
        <v>0</v>
      </c>
      <c r="J142" s="1893">
        <f t="shared" si="10"/>
        <v>0</v>
      </c>
      <c r="K142" s="1893">
        <f t="shared" si="10"/>
        <v>0</v>
      </c>
      <c r="L142" s="3138"/>
      <c r="M142" s="1895"/>
      <c r="N142" s="1896"/>
      <c r="O142" s="1896"/>
      <c r="P142" s="1897"/>
    </row>
    <row r="143" spans="1:16" ht="13.8" x14ac:dyDescent="0.25">
      <c r="A143" s="1889"/>
      <c r="B143" s="3001"/>
      <c r="C143" s="1890"/>
      <c r="D143" s="1891"/>
      <c r="E143" s="3007"/>
      <c r="F143" s="3136"/>
      <c r="G143" s="3013"/>
      <c r="H143" s="1892" t="s">
        <v>55</v>
      </c>
      <c r="I143" s="1944">
        <f>I155+I149</f>
        <v>67.900000000000006</v>
      </c>
      <c r="J143" s="1944">
        <f t="shared" si="10"/>
        <v>27.1</v>
      </c>
      <c r="K143" s="1944">
        <f t="shared" si="10"/>
        <v>0</v>
      </c>
      <c r="L143" s="1898"/>
      <c r="M143" s="1895"/>
      <c r="N143" s="1896"/>
      <c r="O143" s="1896"/>
      <c r="P143" s="1897"/>
    </row>
    <row r="144" spans="1:16" ht="13.8" x14ac:dyDescent="0.25">
      <c r="A144" s="1889"/>
      <c r="B144" s="3001"/>
      <c r="C144" s="1890"/>
      <c r="D144" s="1891"/>
      <c r="E144" s="3007"/>
      <c r="F144" s="3136"/>
      <c r="G144" s="3013"/>
      <c r="H144" s="1892" t="s">
        <v>226</v>
      </c>
      <c r="I144" s="1893">
        <f>I156+I150</f>
        <v>0</v>
      </c>
      <c r="J144" s="1893">
        <f t="shared" si="10"/>
        <v>0</v>
      </c>
      <c r="K144" s="1893">
        <f t="shared" si="10"/>
        <v>0</v>
      </c>
      <c r="L144" s="1945"/>
      <c r="M144" s="1946"/>
      <c r="N144" s="1933"/>
      <c r="O144" s="1933"/>
      <c r="P144" s="1947"/>
    </row>
    <row r="145" spans="1:21" ht="32.4" customHeight="1" thickBot="1" x14ac:dyDescent="0.3">
      <c r="A145" s="1905"/>
      <c r="B145" s="3071"/>
      <c r="C145" s="1906"/>
      <c r="D145" s="1907"/>
      <c r="E145" s="3008"/>
      <c r="F145" s="3137"/>
      <c r="G145" s="3014"/>
      <c r="H145" s="1948" t="s">
        <v>7</v>
      </c>
      <c r="I145" s="1949">
        <f>SUM(I140:I144)</f>
        <v>67.900000000000006</v>
      </c>
      <c r="J145" s="1949">
        <f t="shared" ref="J145:K145" si="11">SUM(J140:J144)</f>
        <v>27.1</v>
      </c>
      <c r="K145" s="1949">
        <f t="shared" si="11"/>
        <v>0</v>
      </c>
      <c r="L145" s="1950"/>
      <c r="M145" s="1951"/>
      <c r="N145" s="1952"/>
      <c r="O145" s="1952"/>
      <c r="P145" s="1953"/>
    </row>
    <row r="146" spans="1:21" ht="13.8" customHeight="1" x14ac:dyDescent="0.25">
      <c r="A146" s="2313"/>
      <c r="B146" s="2310"/>
      <c r="C146" s="1882"/>
      <c r="D146" s="1911"/>
      <c r="E146" s="3006" t="s">
        <v>837</v>
      </c>
      <c r="F146" s="3053" t="s">
        <v>62</v>
      </c>
      <c r="G146" s="3012" t="s">
        <v>228</v>
      </c>
      <c r="H146" s="1912" t="s">
        <v>48</v>
      </c>
      <c r="I146" s="1884">
        <v>0</v>
      </c>
      <c r="J146" s="1884">
        <v>0</v>
      </c>
      <c r="K146" s="1913">
        <v>0</v>
      </c>
      <c r="L146" s="1914" t="s">
        <v>794</v>
      </c>
      <c r="M146" s="1886" t="s">
        <v>68</v>
      </c>
      <c r="N146" s="1887"/>
      <c r="O146" s="1887">
        <v>1</v>
      </c>
      <c r="P146" s="1888"/>
    </row>
    <row r="147" spans="1:21" ht="13.8" x14ac:dyDescent="0.25">
      <c r="A147" s="2314"/>
      <c r="B147" s="2311"/>
      <c r="C147" s="1891"/>
      <c r="D147" s="1915"/>
      <c r="E147" s="3007"/>
      <c r="F147" s="3010"/>
      <c r="G147" s="3013"/>
      <c r="H147" s="1917" t="s">
        <v>57</v>
      </c>
      <c r="I147" s="1893"/>
      <c r="J147" s="1893"/>
      <c r="K147" s="1918"/>
      <c r="L147" s="1919"/>
      <c r="M147" s="1920"/>
      <c r="N147" s="1896"/>
      <c r="O147" s="1896"/>
      <c r="P147" s="1897"/>
    </row>
    <row r="148" spans="1:21" ht="13.8" x14ac:dyDescent="0.25">
      <c r="A148" s="2314"/>
      <c r="B148" s="2311"/>
      <c r="C148" s="1891"/>
      <c r="D148" s="1915"/>
      <c r="E148" s="3007"/>
      <c r="F148" s="3010"/>
      <c r="G148" s="3013"/>
      <c r="H148" s="1917" t="s">
        <v>791</v>
      </c>
      <c r="I148" s="1893"/>
      <c r="J148" s="1893"/>
      <c r="K148" s="1918"/>
      <c r="L148" s="1898"/>
      <c r="M148" s="1895"/>
      <c r="N148" s="1896"/>
      <c r="O148" s="1896"/>
      <c r="P148" s="1897"/>
    </row>
    <row r="149" spans="1:21" ht="13.8" x14ac:dyDescent="0.25">
      <c r="A149" s="2314"/>
      <c r="B149" s="2311"/>
      <c r="C149" s="1891"/>
      <c r="D149" s="1915"/>
      <c r="E149" s="3007"/>
      <c r="F149" s="3010"/>
      <c r="G149" s="3013"/>
      <c r="H149" s="1917" t="s">
        <v>55</v>
      </c>
      <c r="I149" s="1893">
        <v>67.900000000000006</v>
      </c>
      <c r="J149" s="1893">
        <v>27.1</v>
      </c>
      <c r="K149" s="1918">
        <v>0</v>
      </c>
      <c r="L149" s="1898"/>
      <c r="M149" s="1895"/>
      <c r="N149" s="1896"/>
      <c r="O149" s="1896"/>
      <c r="P149" s="1897"/>
    </row>
    <row r="150" spans="1:21" ht="13.8" x14ac:dyDescent="0.25">
      <c r="A150" s="2314"/>
      <c r="B150" s="2311"/>
      <c r="C150" s="1891"/>
      <c r="D150" s="1915"/>
      <c r="E150" s="3007"/>
      <c r="F150" s="3010"/>
      <c r="G150" s="3013"/>
      <c r="H150" s="1917" t="s">
        <v>226</v>
      </c>
      <c r="I150" s="1944"/>
      <c r="J150" s="1944"/>
      <c r="K150" s="2030"/>
      <c r="L150" s="1945"/>
      <c r="M150" s="1946"/>
      <c r="N150" s="1933"/>
      <c r="O150" s="1933"/>
      <c r="P150" s="1947"/>
    </row>
    <row r="151" spans="1:21" ht="14.4" thickBot="1" x14ac:dyDescent="0.3">
      <c r="A151" s="1905"/>
      <c r="B151" s="2312"/>
      <c r="C151" s="1923"/>
      <c r="D151" s="1924"/>
      <c r="E151" s="3008"/>
      <c r="F151" s="3054"/>
      <c r="G151" s="3014"/>
      <c r="H151" s="1948" t="s">
        <v>7</v>
      </c>
      <c r="I151" s="1949">
        <f>SUM(I146:I150)</f>
        <v>67.900000000000006</v>
      </c>
      <c r="J151" s="1949">
        <f>SUM(J146:J150)</f>
        <v>27.1</v>
      </c>
      <c r="K151" s="1949">
        <f>SUM(K146:K150)</f>
        <v>0</v>
      </c>
      <c r="L151" s="1950"/>
      <c r="M151" s="1951"/>
      <c r="N151" s="1952"/>
      <c r="O151" s="1952"/>
      <c r="P151" s="1953"/>
    </row>
    <row r="152" spans="1:21" ht="13.8" customHeight="1" x14ac:dyDescent="0.25">
      <c r="A152" s="2313"/>
      <c r="B152" s="2310"/>
      <c r="C152" s="1882"/>
      <c r="D152" s="1911"/>
      <c r="E152" s="3131" t="s">
        <v>958</v>
      </c>
      <c r="F152" s="3053" t="s">
        <v>62</v>
      </c>
      <c r="G152" s="3012" t="s">
        <v>228</v>
      </c>
      <c r="H152" s="1912" t="s">
        <v>48</v>
      </c>
      <c r="I152" s="1884">
        <v>0</v>
      </c>
      <c r="J152" s="1884">
        <v>0</v>
      </c>
      <c r="K152" s="1913">
        <v>0</v>
      </c>
      <c r="L152" s="1914" t="s">
        <v>794</v>
      </c>
      <c r="M152" s="1886" t="s">
        <v>68</v>
      </c>
      <c r="N152" s="1887"/>
      <c r="O152" s="1887">
        <v>1</v>
      </c>
      <c r="P152" s="1888"/>
    </row>
    <row r="153" spans="1:21" ht="13.8" x14ac:dyDescent="0.25">
      <c r="A153" s="2314"/>
      <c r="B153" s="2311"/>
      <c r="C153" s="1891"/>
      <c r="D153" s="1915"/>
      <c r="E153" s="3132"/>
      <c r="F153" s="3010"/>
      <c r="G153" s="3013"/>
      <c r="H153" s="1917" t="s">
        <v>57</v>
      </c>
      <c r="I153" s="1893"/>
      <c r="J153" s="1893"/>
      <c r="K153" s="1918"/>
      <c r="L153" s="1919"/>
      <c r="M153" s="1920"/>
      <c r="N153" s="1896"/>
      <c r="O153" s="1896"/>
      <c r="P153" s="1897"/>
    </row>
    <row r="154" spans="1:21" ht="13.8" x14ac:dyDescent="0.25">
      <c r="A154" s="2314"/>
      <c r="B154" s="2311"/>
      <c r="C154" s="1891"/>
      <c r="D154" s="1915"/>
      <c r="E154" s="3132"/>
      <c r="F154" s="3010"/>
      <c r="G154" s="3013"/>
      <c r="H154" s="1917" t="s">
        <v>791</v>
      </c>
      <c r="I154" s="1893"/>
      <c r="J154" s="1893"/>
      <c r="K154" s="1918"/>
      <c r="L154" s="1898"/>
      <c r="M154" s="1895"/>
      <c r="N154" s="1896"/>
      <c r="O154" s="1896"/>
      <c r="P154" s="1897"/>
      <c r="Q154" s="2322"/>
      <c r="R154" s="160"/>
      <c r="S154" s="160"/>
      <c r="T154" s="160"/>
      <c r="U154" s="160"/>
    </row>
    <row r="155" spans="1:21" ht="13.8" x14ac:dyDescent="0.25">
      <c r="A155" s="2314"/>
      <c r="B155" s="2311"/>
      <c r="C155" s="1891"/>
      <c r="D155" s="1915"/>
      <c r="E155" s="3132"/>
      <c r="F155" s="3010"/>
      <c r="G155" s="3013"/>
      <c r="H155" s="1917" t="s">
        <v>55</v>
      </c>
      <c r="I155" s="1893">
        <v>0</v>
      </c>
      <c r="J155" s="1893">
        <v>0</v>
      </c>
      <c r="K155" s="1918">
        <v>0</v>
      </c>
      <c r="L155" s="1898"/>
      <c r="M155" s="1895"/>
      <c r="N155" s="1896"/>
      <c r="O155" s="1896"/>
      <c r="P155" s="1897"/>
      <c r="R155" s="160"/>
      <c r="S155" s="160"/>
      <c r="T155" s="160"/>
      <c r="U155" s="160"/>
    </row>
    <row r="156" spans="1:21" ht="13.8" x14ac:dyDescent="0.25">
      <c r="A156" s="2314"/>
      <c r="B156" s="2311"/>
      <c r="C156" s="1891"/>
      <c r="D156" s="1915"/>
      <c r="E156" s="3132"/>
      <c r="F156" s="3010"/>
      <c r="G156" s="3013"/>
      <c r="H156" s="1917" t="s">
        <v>226</v>
      </c>
      <c r="I156" s="1944"/>
      <c r="J156" s="1944"/>
      <c r="K156" s="2030"/>
      <c r="L156" s="1945"/>
      <c r="M156" s="1946"/>
      <c r="N156" s="1933"/>
      <c r="O156" s="1933"/>
      <c r="P156" s="1947"/>
    </row>
    <row r="157" spans="1:21" ht="14.4" thickBot="1" x14ac:dyDescent="0.3">
      <c r="A157" s="1905"/>
      <c r="B157" s="2312"/>
      <c r="C157" s="1923"/>
      <c r="D157" s="1924"/>
      <c r="E157" s="3133"/>
      <c r="F157" s="3054"/>
      <c r="G157" s="3014"/>
      <c r="H157" s="1948" t="s">
        <v>7</v>
      </c>
      <c r="I157" s="1949">
        <f>SUM(I152:I156)</f>
        <v>0</v>
      </c>
      <c r="J157" s="1949">
        <f>SUM(J152:J156)</f>
        <v>0</v>
      </c>
      <c r="K157" s="1949">
        <f>SUM(K152:K156)</f>
        <v>0</v>
      </c>
      <c r="L157" s="1950"/>
      <c r="M157" s="1951"/>
      <c r="N157" s="1952"/>
      <c r="O157" s="1952"/>
      <c r="P157" s="1953"/>
    </row>
    <row r="158" spans="1:21" ht="13.8" customHeight="1" thickBot="1" x14ac:dyDescent="0.3">
      <c r="A158" s="2032" t="s">
        <v>49</v>
      </c>
      <c r="B158" s="2033" t="s">
        <v>6</v>
      </c>
      <c r="C158" s="3061" t="s">
        <v>31</v>
      </c>
      <c r="D158" s="3061"/>
      <c r="E158" s="3061"/>
      <c r="F158" s="3061"/>
      <c r="G158" s="3062"/>
      <c r="H158" s="2034" t="s">
        <v>7</v>
      </c>
      <c r="I158" s="2035">
        <f>I127+I145</f>
        <v>2434.6</v>
      </c>
      <c r="J158" s="2035">
        <f>J127+J145</f>
        <v>2847.9</v>
      </c>
      <c r="K158" s="2035">
        <f>K127+K145</f>
        <v>1410.4</v>
      </c>
      <c r="L158" s="2036"/>
      <c r="M158" s="2036"/>
      <c r="N158" s="2036"/>
      <c r="O158" s="2036"/>
      <c r="P158" s="2037"/>
    </row>
    <row r="159" spans="1:21" ht="13.8" thickBot="1" x14ac:dyDescent="0.3">
      <c r="A159" s="2038" t="s">
        <v>49</v>
      </c>
      <c r="B159" s="2039" t="s">
        <v>8</v>
      </c>
      <c r="C159" s="2040" t="s">
        <v>838</v>
      </c>
      <c r="D159" s="2041"/>
      <c r="E159" s="2041"/>
      <c r="F159" s="2041"/>
      <c r="G159" s="2041"/>
      <c r="H159" s="2041"/>
      <c r="I159" s="2041"/>
      <c r="J159" s="2041"/>
      <c r="K159" s="2041"/>
      <c r="L159" s="2041"/>
      <c r="M159" s="2041"/>
      <c r="N159" s="2041"/>
      <c r="O159" s="3110"/>
      <c r="P159" s="3111"/>
    </row>
    <row r="160" spans="1:21" ht="26.4" customHeight="1" thickBot="1" x14ac:dyDescent="0.3">
      <c r="A160" s="2042"/>
      <c r="B160" s="2018"/>
      <c r="C160" s="2043"/>
      <c r="D160" s="2043"/>
      <c r="E160" s="2043"/>
      <c r="F160" s="2043"/>
      <c r="G160" s="2043"/>
      <c r="H160" s="2043"/>
      <c r="I160" s="2043"/>
      <c r="J160" s="2043"/>
      <c r="K160" s="2043"/>
      <c r="L160" s="2044" t="s">
        <v>839</v>
      </c>
      <c r="M160" s="2045" t="s">
        <v>80</v>
      </c>
      <c r="N160" s="2046"/>
      <c r="O160" s="2047"/>
      <c r="P160" s="2048"/>
    </row>
    <row r="161" spans="1:16" ht="13.2" customHeight="1" x14ac:dyDescent="0.25">
      <c r="A161" s="2049" t="s">
        <v>49</v>
      </c>
      <c r="B161" s="3077" t="s">
        <v>8</v>
      </c>
      <c r="C161" s="2050" t="s">
        <v>6</v>
      </c>
      <c r="D161" s="2051"/>
      <c r="E161" s="3080" t="s">
        <v>840</v>
      </c>
      <c r="F161" s="3083" t="s">
        <v>62</v>
      </c>
      <c r="G161" s="3086" t="s">
        <v>228</v>
      </c>
      <c r="H161" s="2052" t="s">
        <v>48</v>
      </c>
      <c r="I161" s="2053"/>
      <c r="J161" s="2053"/>
      <c r="K161" s="2053"/>
      <c r="L161" s="2054"/>
      <c r="M161" s="2055"/>
      <c r="N161" s="2056"/>
      <c r="O161" s="2057"/>
      <c r="P161" s="2058"/>
    </row>
    <row r="162" spans="1:16" x14ac:dyDescent="0.25">
      <c r="A162" s="2059"/>
      <c r="B162" s="3078"/>
      <c r="C162" s="2060"/>
      <c r="D162" s="2061"/>
      <c r="E162" s="3081"/>
      <c r="F162" s="3084"/>
      <c r="G162" s="3087"/>
      <c r="H162" s="2062" t="s">
        <v>57</v>
      </c>
      <c r="I162" s="2063"/>
      <c r="J162" s="2063"/>
      <c r="K162" s="2063"/>
      <c r="L162" s="2064"/>
      <c r="M162" s="2065"/>
      <c r="N162" s="2066"/>
      <c r="O162" s="2067"/>
      <c r="P162" s="2068"/>
    </row>
    <row r="163" spans="1:16" x14ac:dyDescent="0.25">
      <c r="A163" s="2059"/>
      <c r="B163" s="3078"/>
      <c r="C163" s="2060"/>
      <c r="D163" s="2061"/>
      <c r="E163" s="3081"/>
      <c r="F163" s="3084"/>
      <c r="G163" s="3087"/>
      <c r="H163" s="2062" t="s">
        <v>791</v>
      </c>
      <c r="I163" s="2063"/>
      <c r="J163" s="2063"/>
      <c r="K163" s="2063"/>
      <c r="L163" s="2064"/>
      <c r="M163" s="2065"/>
      <c r="N163" s="2067"/>
      <c r="O163" s="2067"/>
      <c r="P163" s="2068"/>
    </row>
    <row r="164" spans="1:16" x14ac:dyDescent="0.25">
      <c r="A164" s="2059"/>
      <c r="B164" s="3078"/>
      <c r="C164" s="2060"/>
      <c r="D164" s="2061"/>
      <c r="E164" s="3081"/>
      <c r="F164" s="3084"/>
      <c r="G164" s="3087"/>
      <c r="H164" s="2062" t="s">
        <v>55</v>
      </c>
      <c r="I164" s="2063"/>
      <c r="J164" s="2063"/>
      <c r="K164" s="2063"/>
      <c r="L164" s="2064"/>
      <c r="M164" s="2065"/>
      <c r="N164" s="2067"/>
      <c r="O164" s="2067"/>
      <c r="P164" s="2068"/>
    </row>
    <row r="165" spans="1:16" ht="13.8" thickBot="1" x14ac:dyDescent="0.3">
      <c r="A165" s="2059"/>
      <c r="B165" s="3078"/>
      <c r="C165" s="2060"/>
      <c r="D165" s="2061"/>
      <c r="E165" s="3081"/>
      <c r="F165" s="3084"/>
      <c r="G165" s="3087"/>
      <c r="H165" s="2069" t="s">
        <v>226</v>
      </c>
      <c r="I165" s="2070"/>
      <c r="J165" s="2070"/>
      <c r="K165" s="2070"/>
      <c r="L165" s="2071"/>
      <c r="M165" s="2072"/>
      <c r="N165" s="2073"/>
      <c r="O165" s="2073"/>
      <c r="P165" s="2074"/>
    </row>
    <row r="166" spans="1:16" ht="13.8" thickBot="1" x14ac:dyDescent="0.3">
      <c r="A166" s="2032"/>
      <c r="B166" s="3079"/>
      <c r="C166" s="2075"/>
      <c r="D166" s="2076"/>
      <c r="E166" s="3082"/>
      <c r="F166" s="3085"/>
      <c r="G166" s="3088"/>
      <c r="H166" s="2077" t="s">
        <v>7</v>
      </c>
      <c r="I166" s="2078">
        <f>SUM(I161:I165)</f>
        <v>0</v>
      </c>
      <c r="J166" s="2078">
        <f>SUM(J161:J165)</f>
        <v>0</v>
      </c>
      <c r="K166" s="2078">
        <f>SUM(K161:K165)</f>
        <v>0</v>
      </c>
      <c r="L166" s="2079"/>
      <c r="M166" s="2080"/>
      <c r="N166" s="2081"/>
      <c r="O166" s="2081"/>
      <c r="P166" s="2082"/>
    </row>
    <row r="167" spans="1:16" ht="13.8" customHeight="1" thickBot="1" x14ac:dyDescent="0.3">
      <c r="A167" s="2032" t="s">
        <v>49</v>
      </c>
      <c r="B167" s="2033" t="s">
        <v>8</v>
      </c>
      <c r="C167" s="3061" t="s">
        <v>31</v>
      </c>
      <c r="D167" s="3061"/>
      <c r="E167" s="3061"/>
      <c r="F167" s="3061"/>
      <c r="G167" s="3062"/>
      <c r="H167" s="2034" t="s">
        <v>7</v>
      </c>
      <c r="I167" s="2035">
        <f>I166*1</f>
        <v>0</v>
      </c>
      <c r="J167" s="2035">
        <f>J166*1</f>
        <v>0</v>
      </c>
      <c r="K167" s="2035">
        <f>K166*1</f>
        <v>0</v>
      </c>
      <c r="L167" s="2036"/>
      <c r="M167" s="2036"/>
      <c r="N167" s="2036"/>
      <c r="O167" s="2036"/>
      <c r="P167" s="2037"/>
    </row>
    <row r="168" spans="1:16" ht="13.8" customHeight="1" thickBot="1" x14ac:dyDescent="0.3">
      <c r="A168" s="2023" t="s">
        <v>49</v>
      </c>
      <c r="B168" s="2023"/>
      <c r="C168" s="3063" t="s">
        <v>51</v>
      </c>
      <c r="D168" s="3063"/>
      <c r="E168" s="3063"/>
      <c r="F168" s="3063"/>
      <c r="G168" s="3064"/>
      <c r="H168" s="2024" t="s">
        <v>7</v>
      </c>
      <c r="I168" s="2025">
        <f>I167+I158</f>
        <v>2434.6</v>
      </c>
      <c r="J168" s="2025">
        <f>J167+J158</f>
        <v>2847.9</v>
      </c>
      <c r="K168" s="2025">
        <f>K167+K158</f>
        <v>1410.4</v>
      </c>
      <c r="L168" s="2026"/>
      <c r="M168" s="2026"/>
      <c r="N168" s="2026"/>
      <c r="O168" s="2026"/>
      <c r="P168" s="2027"/>
    </row>
    <row r="169" spans="1:16" ht="31.2" customHeight="1" thickBot="1" x14ac:dyDescent="0.3">
      <c r="A169" s="2083" t="s">
        <v>50</v>
      </c>
      <c r="B169" s="2084"/>
      <c r="C169" s="2085" t="s">
        <v>841</v>
      </c>
      <c r="D169" s="2086"/>
      <c r="E169" s="2087"/>
      <c r="F169" s="2086"/>
      <c r="G169" s="2086"/>
      <c r="H169" s="2086"/>
      <c r="I169" s="2088"/>
      <c r="J169" s="2085"/>
      <c r="K169" s="2088"/>
      <c r="L169" s="2089"/>
      <c r="M169" s="2089"/>
      <c r="N169" s="2088"/>
      <c r="O169" s="2085"/>
      <c r="P169" s="2090"/>
    </row>
    <row r="170" spans="1:16" ht="40.200000000000003" thickBot="1" x14ac:dyDescent="0.3">
      <c r="A170" s="2091"/>
      <c r="B170" s="2092"/>
      <c r="C170" s="2093"/>
      <c r="D170" s="2093"/>
      <c r="E170" s="2094"/>
      <c r="F170" s="2093"/>
      <c r="G170" s="2093"/>
      <c r="H170" s="2093"/>
      <c r="I170" s="2095"/>
      <c r="J170" s="2095"/>
      <c r="K170" s="2095"/>
      <c r="L170" s="2044" t="s">
        <v>842</v>
      </c>
      <c r="M170" s="1871" t="s">
        <v>68</v>
      </c>
      <c r="N170" s="2096">
        <v>6</v>
      </c>
      <c r="O170" s="2047"/>
      <c r="P170" s="2048"/>
    </row>
    <row r="171" spans="1:16" ht="14.4" thickBot="1" x14ac:dyDescent="0.3">
      <c r="A171" s="1874" t="s">
        <v>50</v>
      </c>
      <c r="B171" s="1875" t="s">
        <v>6</v>
      </c>
      <c r="C171" s="1969" t="s">
        <v>843</v>
      </c>
      <c r="D171" s="1970"/>
      <c r="E171" s="1970"/>
      <c r="F171" s="1970"/>
      <c r="G171" s="1970"/>
      <c r="H171" s="1970"/>
      <c r="I171" s="1970"/>
      <c r="J171" s="1970"/>
      <c r="K171" s="1970"/>
      <c r="L171" s="1970"/>
      <c r="M171" s="1970"/>
      <c r="N171" s="1970"/>
      <c r="O171" s="2983"/>
      <c r="P171" s="2984"/>
    </row>
    <row r="172" spans="1:16" ht="42.6" customHeight="1" thickBot="1" x14ac:dyDescent="0.3">
      <c r="A172" s="1874"/>
      <c r="B172" s="1876"/>
      <c r="C172" s="1877"/>
      <c r="D172" s="1877"/>
      <c r="E172" s="1877"/>
      <c r="F172" s="1877"/>
      <c r="G172" s="1877"/>
      <c r="H172" s="1877"/>
      <c r="I172" s="1877"/>
      <c r="J172" s="1877"/>
      <c r="K172" s="1877"/>
      <c r="L172" s="2044" t="s">
        <v>844</v>
      </c>
      <c r="M172" s="1871" t="s">
        <v>68</v>
      </c>
      <c r="N172" s="1967">
        <v>2</v>
      </c>
      <c r="O172" s="2028"/>
      <c r="P172" s="2029"/>
    </row>
    <row r="173" spans="1:16" ht="13.8" customHeight="1" x14ac:dyDescent="0.25">
      <c r="A173" s="1880" t="s">
        <v>50</v>
      </c>
      <c r="B173" s="3070" t="s">
        <v>6</v>
      </c>
      <c r="C173" s="1881" t="s">
        <v>6</v>
      </c>
      <c r="D173" s="1882"/>
      <c r="E173" s="3006" t="s">
        <v>845</v>
      </c>
      <c r="F173" s="3053" t="s">
        <v>62</v>
      </c>
      <c r="G173" s="3012" t="s">
        <v>228</v>
      </c>
      <c r="H173" s="1883" t="s">
        <v>48</v>
      </c>
      <c r="I173" s="1884">
        <f>I191+I197+I203+I209+I215+I239+I179+I221+I227+I233</f>
        <v>0</v>
      </c>
      <c r="J173" s="1884">
        <f t="shared" ref="J173:K175" si="12">J191+J197+J203+J209+J215+J239+J179+J221+J227+J233</f>
        <v>0</v>
      </c>
      <c r="K173" s="1884">
        <f t="shared" si="12"/>
        <v>0</v>
      </c>
      <c r="L173" s="1914" t="s">
        <v>788</v>
      </c>
      <c r="M173" s="1886" t="s">
        <v>68</v>
      </c>
      <c r="N173" s="1887">
        <v>6</v>
      </c>
      <c r="O173" s="1887"/>
      <c r="P173" s="1888"/>
    </row>
    <row r="174" spans="1:16" ht="13.8" x14ac:dyDescent="0.25">
      <c r="A174" s="1889"/>
      <c r="B174" s="3001"/>
      <c r="C174" s="1890"/>
      <c r="D174" s="1891"/>
      <c r="E174" s="3007"/>
      <c r="F174" s="3010"/>
      <c r="G174" s="3013"/>
      <c r="H174" s="1892" t="s">
        <v>57</v>
      </c>
      <c r="I174" s="1893">
        <f>I192+I198+I204+I210+I216+I240+I180+I222+I228+I234</f>
        <v>39.4</v>
      </c>
      <c r="J174" s="1893">
        <f t="shared" si="12"/>
        <v>0</v>
      </c>
      <c r="K174" s="1893">
        <f t="shared" si="12"/>
        <v>0</v>
      </c>
      <c r="L174" s="1898"/>
      <c r="M174" s="1895"/>
      <c r="N174" s="1896"/>
      <c r="O174" s="1896"/>
      <c r="P174" s="1897"/>
    </row>
    <row r="175" spans="1:16" ht="13.8" x14ac:dyDescent="0.25">
      <c r="A175" s="1889"/>
      <c r="B175" s="3001"/>
      <c r="C175" s="1890"/>
      <c r="D175" s="1891"/>
      <c r="E175" s="3007"/>
      <c r="F175" s="3010"/>
      <c r="G175" s="3013"/>
      <c r="H175" s="1892" t="s">
        <v>791</v>
      </c>
      <c r="I175" s="1893">
        <f>I193+I199+I205+I211+I217+I241+I181+I223+I229+I235</f>
        <v>0</v>
      </c>
      <c r="J175" s="1893">
        <f t="shared" si="12"/>
        <v>0</v>
      </c>
      <c r="K175" s="1893">
        <f t="shared" si="12"/>
        <v>0</v>
      </c>
      <c r="L175" s="1898"/>
      <c r="M175" s="1895"/>
      <c r="N175" s="1896"/>
      <c r="O175" s="1896"/>
      <c r="P175" s="1897"/>
    </row>
    <row r="176" spans="1:16" ht="13.8" x14ac:dyDescent="0.25">
      <c r="A176" s="1889"/>
      <c r="B176" s="3001"/>
      <c r="C176" s="1890"/>
      <c r="D176" s="1891"/>
      <c r="E176" s="3007"/>
      <c r="F176" s="3010"/>
      <c r="G176" s="3013"/>
      <c r="H176" s="1892" t="s">
        <v>55</v>
      </c>
      <c r="I176" s="1893">
        <f>I194+I200+I206+I212+I218+I242+I182+I188+I224+I230+I236</f>
        <v>76.8</v>
      </c>
      <c r="J176" s="1893">
        <f t="shared" ref="J176:K176" si="13">J194+J200+J206+J212+J218+J242+J182+J188+J224+J230+J236</f>
        <v>0</v>
      </c>
      <c r="K176" s="1893">
        <f t="shared" si="13"/>
        <v>0</v>
      </c>
      <c r="L176" s="1898"/>
      <c r="M176" s="1895"/>
      <c r="N176" s="1896"/>
      <c r="O176" s="1896"/>
      <c r="P176" s="1897"/>
    </row>
    <row r="177" spans="1:16" ht="14.4" thickBot="1" x14ac:dyDescent="0.3">
      <c r="A177" s="1889"/>
      <c r="B177" s="3001"/>
      <c r="C177" s="1890"/>
      <c r="D177" s="1891"/>
      <c r="E177" s="3007"/>
      <c r="F177" s="3010"/>
      <c r="G177" s="3013"/>
      <c r="H177" s="1899" t="s">
        <v>226</v>
      </c>
      <c r="I177" s="1900">
        <f>I195+I201+I207+I213+I219+I243+I183+I225+I231+I237</f>
        <v>0</v>
      </c>
      <c r="J177" s="1900">
        <f t="shared" ref="J177:K177" si="14">J195+J201+J207+J213+J219+J243+J183+J225+J231+J237</f>
        <v>0</v>
      </c>
      <c r="K177" s="1900">
        <f t="shared" si="14"/>
        <v>0</v>
      </c>
      <c r="L177" s="1901"/>
      <c r="M177" s="1902"/>
      <c r="N177" s="1903"/>
      <c r="O177" s="1903"/>
      <c r="P177" s="1904"/>
    </row>
    <row r="178" spans="1:16" ht="14.4" thickBot="1" x14ac:dyDescent="0.3">
      <c r="A178" s="1905"/>
      <c r="B178" s="3071"/>
      <c r="C178" s="1906"/>
      <c r="D178" s="1907"/>
      <c r="E178" s="3008"/>
      <c r="F178" s="3054"/>
      <c r="G178" s="3014"/>
      <c r="H178" s="1909" t="s">
        <v>7</v>
      </c>
      <c r="I178" s="1910">
        <f>SUM(I173:I177)</f>
        <v>116.19999999999999</v>
      </c>
      <c r="J178" s="1910">
        <f t="shared" ref="J178:K178" si="15">SUM(J173:J177)</f>
        <v>0</v>
      </c>
      <c r="K178" s="1910">
        <f t="shared" si="15"/>
        <v>0</v>
      </c>
      <c r="L178" s="1926"/>
      <c r="M178" s="1927"/>
      <c r="N178" s="1928"/>
      <c r="O178" s="1928"/>
      <c r="P178" s="1929"/>
    </row>
    <row r="179" spans="1:16" ht="13.8" customHeight="1" x14ac:dyDescent="0.25">
      <c r="A179" s="2313"/>
      <c r="B179" s="2310"/>
      <c r="C179" s="1882"/>
      <c r="D179" s="1911"/>
      <c r="E179" s="3006" t="s">
        <v>846</v>
      </c>
      <c r="F179" s="3053" t="s">
        <v>62</v>
      </c>
      <c r="G179" s="1975" t="s">
        <v>847</v>
      </c>
      <c r="H179" s="1912" t="s">
        <v>48</v>
      </c>
      <c r="I179" s="1884"/>
      <c r="J179" s="1884"/>
      <c r="K179" s="1913"/>
      <c r="L179" s="1914"/>
      <c r="M179" s="1886"/>
      <c r="N179" s="1887"/>
      <c r="O179" s="1887"/>
      <c r="P179" s="1888"/>
    </row>
    <row r="180" spans="1:16" ht="13.8" x14ac:dyDescent="0.25">
      <c r="A180" s="2314"/>
      <c r="B180" s="2311"/>
      <c r="C180" s="1891"/>
      <c r="D180" s="1915"/>
      <c r="E180" s="3007"/>
      <c r="F180" s="3010"/>
      <c r="G180" s="1976"/>
      <c r="H180" s="1917" t="s">
        <v>57</v>
      </c>
      <c r="I180" s="1893"/>
      <c r="J180" s="1893"/>
      <c r="K180" s="1918"/>
      <c r="L180" s="1919"/>
      <c r="M180" s="1920"/>
      <c r="N180" s="1896"/>
      <c r="O180" s="1896"/>
      <c r="P180" s="1897"/>
    </row>
    <row r="181" spans="1:16" ht="13.8" x14ac:dyDescent="0.25">
      <c r="A181" s="2314"/>
      <c r="B181" s="2311"/>
      <c r="C181" s="1891"/>
      <c r="D181" s="1915"/>
      <c r="E181" s="3007"/>
      <c r="F181" s="3010"/>
      <c r="G181" s="3013"/>
      <c r="H181" s="1917" t="s">
        <v>791</v>
      </c>
      <c r="I181" s="1893"/>
      <c r="J181" s="1893"/>
      <c r="K181" s="1893"/>
      <c r="L181" s="1898"/>
      <c r="M181" s="1895"/>
      <c r="N181" s="1896"/>
      <c r="O181" s="1896"/>
      <c r="P181" s="1897"/>
    </row>
    <row r="182" spans="1:16" ht="13.8" x14ac:dyDescent="0.25">
      <c r="A182" s="2314"/>
      <c r="B182" s="2311"/>
      <c r="C182" s="1891"/>
      <c r="D182" s="1915"/>
      <c r="E182" s="3007"/>
      <c r="F182" s="3010"/>
      <c r="G182" s="3013"/>
      <c r="H182" s="1917" t="s">
        <v>55</v>
      </c>
      <c r="I182" s="1893">
        <v>20.3</v>
      </c>
      <c r="J182" s="1893">
        <v>0</v>
      </c>
      <c r="K182" s="1918">
        <v>0</v>
      </c>
      <c r="L182" s="1898"/>
      <c r="M182" s="1895"/>
      <c r="N182" s="1896"/>
      <c r="O182" s="1896"/>
      <c r="P182" s="1897"/>
    </row>
    <row r="183" spans="1:16" ht="14.4" thickBot="1" x14ac:dyDescent="0.3">
      <c r="A183" s="2314"/>
      <c r="B183" s="2311"/>
      <c r="C183" s="1891"/>
      <c r="D183" s="1915"/>
      <c r="E183" s="3007"/>
      <c r="F183" s="3010"/>
      <c r="G183" s="3013"/>
      <c r="H183" s="1921" t="s">
        <v>226</v>
      </c>
      <c r="I183" s="1900"/>
      <c r="J183" s="1900"/>
      <c r="K183" s="1922"/>
      <c r="L183" s="1901"/>
      <c r="M183" s="1902"/>
      <c r="N183" s="1903"/>
      <c r="O183" s="1903"/>
      <c r="P183" s="1904"/>
    </row>
    <row r="184" spans="1:16" ht="19.8" customHeight="1" thickBot="1" x14ac:dyDescent="0.3">
      <c r="A184" s="1905"/>
      <c r="B184" s="2312"/>
      <c r="C184" s="1923"/>
      <c r="D184" s="1924"/>
      <c r="E184" s="3008"/>
      <c r="F184" s="3054"/>
      <c r="G184" s="3014"/>
      <c r="H184" s="1909" t="s">
        <v>7</v>
      </c>
      <c r="I184" s="1910">
        <v>12</v>
      </c>
      <c r="J184" s="1910">
        <v>0</v>
      </c>
      <c r="K184" s="1910">
        <v>0</v>
      </c>
      <c r="L184" s="1926"/>
      <c r="M184" s="1927"/>
      <c r="N184" s="1928"/>
      <c r="O184" s="1928"/>
      <c r="P184" s="1929"/>
    </row>
    <row r="185" spans="1:16" ht="13.8" customHeight="1" x14ac:dyDescent="0.25">
      <c r="A185" s="2313"/>
      <c r="B185" s="2310"/>
      <c r="C185" s="1882"/>
      <c r="D185" s="2193"/>
      <c r="E185" s="3006" t="s">
        <v>848</v>
      </c>
      <c r="F185" s="3053" t="s">
        <v>62</v>
      </c>
      <c r="G185" s="1975" t="s">
        <v>847</v>
      </c>
      <c r="H185" s="1912" t="s">
        <v>48</v>
      </c>
      <c r="I185" s="1884"/>
      <c r="J185" s="1884"/>
      <c r="K185" s="1913"/>
      <c r="L185" s="1914"/>
      <c r="M185" s="1886"/>
      <c r="N185" s="1887"/>
      <c r="O185" s="1887"/>
      <c r="P185" s="1888"/>
    </row>
    <row r="186" spans="1:16" ht="13.8" x14ac:dyDescent="0.25">
      <c r="A186" s="2314"/>
      <c r="B186" s="2311"/>
      <c r="C186" s="1891"/>
      <c r="D186" s="2097"/>
      <c r="E186" s="3134"/>
      <c r="F186" s="3010"/>
      <c r="G186" s="1976"/>
      <c r="H186" s="1917" t="s">
        <v>57</v>
      </c>
      <c r="I186" s="1893"/>
      <c r="J186" s="1893"/>
      <c r="K186" s="1918"/>
      <c r="L186" s="1919"/>
      <c r="M186" s="1920"/>
      <c r="N186" s="1896"/>
      <c r="O186" s="1896"/>
      <c r="P186" s="1897"/>
    </row>
    <row r="187" spans="1:16" ht="13.8" x14ac:dyDescent="0.25">
      <c r="A187" s="2314"/>
      <c r="B187" s="2311"/>
      <c r="C187" s="1891"/>
      <c r="D187" s="2097"/>
      <c r="E187" s="3134"/>
      <c r="F187" s="3010"/>
      <c r="G187" s="3013"/>
      <c r="H187" s="1917" t="s">
        <v>791</v>
      </c>
      <c r="I187" s="1893"/>
      <c r="J187" s="1893"/>
      <c r="K187" s="1893"/>
      <c r="L187" s="1898"/>
      <c r="M187" s="1895"/>
      <c r="N187" s="1896"/>
      <c r="O187" s="1896"/>
      <c r="P187" s="1897"/>
    </row>
    <row r="188" spans="1:16" ht="13.8" x14ac:dyDescent="0.25">
      <c r="A188" s="2314"/>
      <c r="B188" s="2311"/>
      <c r="C188" s="1891"/>
      <c r="D188" s="2097"/>
      <c r="E188" s="1916"/>
      <c r="F188" s="3010"/>
      <c r="G188" s="3013"/>
      <c r="H188" s="1917" t="s">
        <v>55</v>
      </c>
      <c r="I188" s="1893">
        <v>5.2</v>
      </c>
      <c r="J188" s="1893"/>
      <c r="K188" s="1918"/>
      <c r="L188" s="1898"/>
      <c r="M188" s="1895"/>
      <c r="N188" s="1896"/>
      <c r="O188" s="1896"/>
      <c r="P188" s="1897"/>
    </row>
    <row r="189" spans="1:16" ht="14.4" thickBot="1" x14ac:dyDescent="0.3">
      <c r="A189" s="2314"/>
      <c r="B189" s="2311"/>
      <c r="C189" s="1891"/>
      <c r="D189" s="2097"/>
      <c r="E189" s="1916"/>
      <c r="F189" s="3010"/>
      <c r="G189" s="3013"/>
      <c r="H189" s="1921" t="s">
        <v>226</v>
      </c>
      <c r="I189" s="1900"/>
      <c r="J189" s="1900"/>
      <c r="K189" s="1922"/>
      <c r="L189" s="1901"/>
      <c r="M189" s="1902"/>
      <c r="N189" s="1903"/>
      <c r="O189" s="1903"/>
      <c r="P189" s="1904"/>
    </row>
    <row r="190" spans="1:16" ht="14.4" thickBot="1" x14ac:dyDescent="0.3">
      <c r="A190" s="1905"/>
      <c r="B190" s="2312"/>
      <c r="C190" s="1923"/>
      <c r="D190" s="1924"/>
      <c r="E190" s="1925"/>
      <c r="F190" s="3054"/>
      <c r="G190" s="3014"/>
      <c r="H190" s="1909" t="s">
        <v>7</v>
      </c>
      <c r="I190" s="1910">
        <f>SUM(I185:I189)</f>
        <v>5.2</v>
      </c>
      <c r="J190" s="1910">
        <v>0</v>
      </c>
      <c r="K190" s="1910">
        <v>0</v>
      </c>
      <c r="L190" s="1926"/>
      <c r="M190" s="1927"/>
      <c r="N190" s="1928"/>
      <c r="O190" s="1928"/>
      <c r="P190" s="1929"/>
    </row>
    <row r="191" spans="1:16" ht="13.8" customHeight="1" x14ac:dyDescent="0.25">
      <c r="A191" s="2313"/>
      <c r="B191" s="2310"/>
      <c r="C191" s="1882"/>
      <c r="D191" s="1911"/>
      <c r="E191" s="3006" t="s">
        <v>849</v>
      </c>
      <c r="F191" s="3129" t="s">
        <v>62</v>
      </c>
      <c r="G191" s="3012" t="s">
        <v>850</v>
      </c>
      <c r="H191" s="1912" t="s">
        <v>48</v>
      </c>
      <c r="I191" s="1884"/>
      <c r="J191" s="1884"/>
      <c r="K191" s="1913"/>
      <c r="L191" s="1914" t="s">
        <v>794</v>
      </c>
      <c r="M191" s="1886" t="s">
        <v>236</v>
      </c>
      <c r="N191" s="1887">
        <v>1</v>
      </c>
      <c r="O191" s="1887"/>
      <c r="P191" s="1888"/>
    </row>
    <row r="192" spans="1:16" ht="13.8" x14ac:dyDescent="0.25">
      <c r="A192" s="2314"/>
      <c r="B192" s="2311"/>
      <c r="C192" s="1891"/>
      <c r="D192" s="1915"/>
      <c r="E192" s="3007"/>
      <c r="F192" s="3042"/>
      <c r="G192" s="3013"/>
      <c r="H192" s="1917" t="s">
        <v>57</v>
      </c>
      <c r="I192" s="2808">
        <v>8</v>
      </c>
      <c r="J192" s="1893">
        <v>0</v>
      </c>
      <c r="K192" s="1918">
        <v>0</v>
      </c>
      <c r="L192" s="1919"/>
      <c r="M192" s="1920"/>
      <c r="N192" s="1896"/>
      <c r="O192" s="1896"/>
      <c r="P192" s="1897"/>
    </row>
    <row r="193" spans="1:16" ht="13.8" x14ac:dyDescent="0.25">
      <c r="A193" s="2314"/>
      <c r="B193" s="2311"/>
      <c r="C193" s="1891"/>
      <c r="D193" s="1915"/>
      <c r="E193" s="3007"/>
      <c r="F193" s="3042"/>
      <c r="G193" s="3013"/>
      <c r="H193" s="1917" t="s">
        <v>791</v>
      </c>
      <c r="I193" s="1893"/>
      <c r="J193" s="1893"/>
      <c r="K193" s="1918"/>
      <c r="L193" s="1898"/>
      <c r="M193" s="1895"/>
      <c r="N193" s="1896"/>
      <c r="O193" s="1896"/>
      <c r="P193" s="1897"/>
    </row>
    <row r="194" spans="1:16" ht="13.8" x14ac:dyDescent="0.25">
      <c r="A194" s="2314"/>
      <c r="B194" s="2311"/>
      <c r="C194" s="1891"/>
      <c r="D194" s="1915"/>
      <c r="E194" s="3007"/>
      <c r="F194" s="3042"/>
      <c r="G194" s="3013"/>
      <c r="H194" s="1917" t="s">
        <v>55</v>
      </c>
      <c r="I194" s="2808">
        <v>12</v>
      </c>
      <c r="J194" s="1893"/>
      <c r="K194" s="1918"/>
      <c r="L194" s="1898"/>
      <c r="M194" s="1895"/>
      <c r="N194" s="1896"/>
      <c r="O194" s="1896"/>
      <c r="P194" s="1897"/>
    </row>
    <row r="195" spans="1:16" ht="14.4" thickBot="1" x14ac:dyDescent="0.3">
      <c r="A195" s="2314"/>
      <c r="B195" s="2311"/>
      <c r="C195" s="1891"/>
      <c r="D195" s="1915"/>
      <c r="E195" s="3007"/>
      <c r="F195" s="3042"/>
      <c r="G195" s="3013"/>
      <c r="H195" s="1921" t="s">
        <v>226</v>
      </c>
      <c r="I195" s="1900"/>
      <c r="J195" s="1900"/>
      <c r="K195" s="1922"/>
      <c r="L195" s="1901"/>
      <c r="M195" s="1902"/>
      <c r="N195" s="1903"/>
      <c r="O195" s="1903"/>
      <c r="P195" s="1904"/>
    </row>
    <row r="196" spans="1:16" ht="14.4" thickBot="1" x14ac:dyDescent="0.3">
      <c r="A196" s="1905"/>
      <c r="B196" s="2312"/>
      <c r="C196" s="1923"/>
      <c r="D196" s="1924"/>
      <c r="E196" s="3008"/>
      <c r="F196" s="3130"/>
      <c r="G196" s="3014"/>
      <c r="H196" s="1909" t="s">
        <v>7</v>
      </c>
      <c r="I196" s="1910">
        <f>SUM(I191:I195)</f>
        <v>20</v>
      </c>
      <c r="J196" s="1910">
        <f>SUM(J191:J195)</f>
        <v>0</v>
      </c>
      <c r="K196" s="1910">
        <f>SUM(K191:K195)</f>
        <v>0</v>
      </c>
      <c r="L196" s="1926"/>
      <c r="M196" s="1927"/>
      <c r="N196" s="1928"/>
      <c r="O196" s="1928"/>
      <c r="P196" s="1929"/>
    </row>
    <row r="197" spans="1:16" ht="13.8" customHeight="1" x14ac:dyDescent="0.25">
      <c r="A197" s="2313"/>
      <c r="B197" s="2310"/>
      <c r="C197" s="1882"/>
      <c r="D197" s="1911"/>
      <c r="E197" s="3006" t="s">
        <v>851</v>
      </c>
      <c r="F197" s="3129" t="s">
        <v>62</v>
      </c>
      <c r="G197" s="3012" t="s">
        <v>850</v>
      </c>
      <c r="H197" s="1912" t="s">
        <v>48</v>
      </c>
      <c r="I197" s="1884"/>
      <c r="J197" s="1884"/>
      <c r="K197" s="1913"/>
      <c r="L197" s="1914" t="s">
        <v>794</v>
      </c>
      <c r="M197" s="1886" t="s">
        <v>68</v>
      </c>
      <c r="N197" s="1887">
        <v>1</v>
      </c>
      <c r="O197" s="1887"/>
      <c r="P197" s="1888"/>
    </row>
    <row r="198" spans="1:16" ht="13.8" x14ac:dyDescent="0.25">
      <c r="A198" s="2314"/>
      <c r="B198" s="2311"/>
      <c r="C198" s="1891"/>
      <c r="D198" s="1915"/>
      <c r="E198" s="3007"/>
      <c r="F198" s="3042"/>
      <c r="G198" s="3013"/>
      <c r="H198" s="1917" t="s">
        <v>57</v>
      </c>
      <c r="I198" s="1893"/>
      <c r="J198" s="1893"/>
      <c r="K198" s="1918"/>
      <c r="L198" s="1919"/>
      <c r="M198" s="1920"/>
      <c r="N198" s="1896"/>
      <c r="O198" s="1896"/>
      <c r="P198" s="1897"/>
    </row>
    <row r="199" spans="1:16" ht="13.8" x14ac:dyDescent="0.25">
      <c r="A199" s="2314"/>
      <c r="B199" s="2311"/>
      <c r="C199" s="1891"/>
      <c r="D199" s="1915"/>
      <c r="E199" s="3007"/>
      <c r="F199" s="3042"/>
      <c r="G199" s="3013"/>
      <c r="H199" s="1917" t="s">
        <v>791</v>
      </c>
      <c r="I199" s="1893"/>
      <c r="J199" s="1893"/>
      <c r="K199" s="1918"/>
      <c r="L199" s="1898"/>
      <c r="M199" s="1895"/>
      <c r="N199" s="1896"/>
      <c r="O199" s="1896"/>
      <c r="P199" s="1897"/>
    </row>
    <row r="200" spans="1:16" ht="13.8" x14ac:dyDescent="0.25">
      <c r="A200" s="2314"/>
      <c r="B200" s="2311"/>
      <c r="C200" s="1891"/>
      <c r="D200" s="1915"/>
      <c r="E200" s="3007"/>
      <c r="F200" s="3042"/>
      <c r="G200" s="3013"/>
      <c r="H200" s="1917" t="s">
        <v>55</v>
      </c>
      <c r="I200" s="1893">
        <v>15</v>
      </c>
      <c r="J200" s="1893">
        <v>0</v>
      </c>
      <c r="K200" s="1918">
        <v>0</v>
      </c>
      <c r="L200" s="1898"/>
      <c r="M200" s="1895"/>
      <c r="N200" s="1896"/>
      <c r="O200" s="1896"/>
      <c r="P200" s="1897"/>
    </row>
    <row r="201" spans="1:16" ht="14.4" thickBot="1" x14ac:dyDescent="0.3">
      <c r="A201" s="2314"/>
      <c r="B201" s="2311"/>
      <c r="C201" s="1891"/>
      <c r="D201" s="1915"/>
      <c r="E201" s="3007"/>
      <c r="F201" s="3042"/>
      <c r="G201" s="3013"/>
      <c r="H201" s="1921" t="s">
        <v>226</v>
      </c>
      <c r="I201" s="1900"/>
      <c r="J201" s="1900"/>
      <c r="K201" s="1922"/>
      <c r="L201" s="1901"/>
      <c r="M201" s="1902"/>
      <c r="N201" s="1903"/>
      <c r="O201" s="1903"/>
      <c r="P201" s="1904"/>
    </row>
    <row r="202" spans="1:16" ht="25.8" customHeight="1" thickBot="1" x14ac:dyDescent="0.3">
      <c r="A202" s="1905"/>
      <c r="B202" s="2312"/>
      <c r="C202" s="1923"/>
      <c r="D202" s="1924"/>
      <c r="E202" s="3008"/>
      <c r="F202" s="3130"/>
      <c r="G202" s="3014"/>
      <c r="H202" s="1909" t="s">
        <v>7</v>
      </c>
      <c r="I202" s="1910">
        <f>SUM(I197:I201)</f>
        <v>15</v>
      </c>
      <c r="J202" s="1910">
        <f>SUM(J197:J201)</f>
        <v>0</v>
      </c>
      <c r="K202" s="1910">
        <f>SUM(K197:K201)</f>
        <v>0</v>
      </c>
      <c r="L202" s="1926"/>
      <c r="M202" s="1927"/>
      <c r="N202" s="1928"/>
      <c r="O202" s="1928"/>
      <c r="P202" s="1929"/>
    </row>
    <row r="203" spans="1:16" ht="13.8" customHeight="1" x14ac:dyDescent="0.25">
      <c r="A203" s="2313"/>
      <c r="B203" s="2310"/>
      <c r="C203" s="1882"/>
      <c r="D203" s="1911"/>
      <c r="E203" s="3006" t="s">
        <v>852</v>
      </c>
      <c r="F203" s="3129" t="s">
        <v>62</v>
      </c>
      <c r="G203" s="3012" t="s">
        <v>853</v>
      </c>
      <c r="H203" s="1912" t="s">
        <v>48</v>
      </c>
      <c r="I203" s="1884"/>
      <c r="J203" s="1884"/>
      <c r="K203" s="1913"/>
      <c r="L203" s="1914" t="s">
        <v>794</v>
      </c>
      <c r="M203" s="1886" t="s">
        <v>68</v>
      </c>
      <c r="N203" s="1887">
        <v>1</v>
      </c>
      <c r="O203" s="1887"/>
      <c r="P203" s="1888"/>
    </row>
    <row r="204" spans="1:16" ht="13.8" x14ac:dyDescent="0.25">
      <c r="A204" s="2314"/>
      <c r="B204" s="2311"/>
      <c r="C204" s="1891"/>
      <c r="D204" s="1915"/>
      <c r="E204" s="3007"/>
      <c r="F204" s="3042"/>
      <c r="G204" s="3013"/>
      <c r="H204" s="1917" t="s">
        <v>57</v>
      </c>
      <c r="I204" s="1893">
        <v>15</v>
      </c>
      <c r="J204" s="1893">
        <v>0</v>
      </c>
      <c r="K204" s="1918">
        <v>0</v>
      </c>
      <c r="L204" s="1919" t="s">
        <v>854</v>
      </c>
      <c r="M204" s="1920" t="s">
        <v>68</v>
      </c>
      <c r="N204" s="1896">
        <v>1</v>
      </c>
      <c r="O204" s="1896"/>
      <c r="P204" s="1897"/>
    </row>
    <row r="205" spans="1:16" ht="13.8" x14ac:dyDescent="0.25">
      <c r="A205" s="2314"/>
      <c r="B205" s="2311"/>
      <c r="C205" s="1891"/>
      <c r="D205" s="1915"/>
      <c r="E205" s="3007"/>
      <c r="F205" s="3042"/>
      <c r="G205" s="3013"/>
      <c r="H205" s="1917" t="s">
        <v>791</v>
      </c>
      <c r="I205" s="1893"/>
      <c r="J205" s="1893"/>
      <c r="K205" s="1918"/>
      <c r="L205" s="1898"/>
      <c r="M205" s="1895"/>
      <c r="N205" s="1896"/>
      <c r="O205" s="1896"/>
      <c r="P205" s="1897"/>
    </row>
    <row r="206" spans="1:16" ht="13.8" x14ac:dyDescent="0.25">
      <c r="A206" s="2314"/>
      <c r="B206" s="2311"/>
      <c r="C206" s="1891"/>
      <c r="D206" s="1915"/>
      <c r="E206" s="3007"/>
      <c r="F206" s="3042"/>
      <c r="G206" s="3013"/>
      <c r="H206" s="1917" t="s">
        <v>55</v>
      </c>
      <c r="I206" s="1893">
        <v>7.5</v>
      </c>
      <c r="J206" s="1893">
        <v>0</v>
      </c>
      <c r="K206" s="1918">
        <v>0</v>
      </c>
      <c r="L206" s="1898"/>
      <c r="M206" s="1895"/>
      <c r="N206" s="1896"/>
      <c r="O206" s="1896"/>
      <c r="P206" s="1897"/>
    </row>
    <row r="207" spans="1:16" ht="14.4" thickBot="1" x14ac:dyDescent="0.3">
      <c r="A207" s="2314"/>
      <c r="B207" s="2311"/>
      <c r="C207" s="1891"/>
      <c r="D207" s="1915"/>
      <c r="E207" s="3007"/>
      <c r="F207" s="3042"/>
      <c r="G207" s="3013"/>
      <c r="H207" s="1921" t="s">
        <v>226</v>
      </c>
      <c r="I207" s="1900"/>
      <c r="J207" s="1900"/>
      <c r="K207" s="1922"/>
      <c r="L207" s="1901"/>
      <c r="M207" s="1902"/>
      <c r="N207" s="1903"/>
      <c r="O207" s="1903"/>
      <c r="P207" s="1904"/>
    </row>
    <row r="208" spans="1:16" ht="14.4" thickBot="1" x14ac:dyDescent="0.3">
      <c r="A208" s="1905"/>
      <c r="B208" s="2312"/>
      <c r="C208" s="1923"/>
      <c r="D208" s="1924"/>
      <c r="E208" s="3008"/>
      <c r="F208" s="3130"/>
      <c r="G208" s="3014"/>
      <c r="H208" s="1909" t="s">
        <v>7</v>
      </c>
      <c r="I208" s="1910">
        <f>SUM(I203:I207)</f>
        <v>22.5</v>
      </c>
      <c r="J208" s="1910">
        <f>SUM(J203:J207)</f>
        <v>0</v>
      </c>
      <c r="K208" s="1910">
        <f>SUM(K203:K207)</f>
        <v>0</v>
      </c>
      <c r="L208" s="1926"/>
      <c r="M208" s="1927"/>
      <c r="N208" s="1928"/>
      <c r="O208" s="1928"/>
      <c r="P208" s="1929"/>
    </row>
    <row r="209" spans="1:16" ht="13.8" customHeight="1" x14ac:dyDescent="0.25">
      <c r="A209" s="2313"/>
      <c r="B209" s="2310"/>
      <c r="C209" s="1882"/>
      <c r="D209" s="1911"/>
      <c r="E209" s="3006" t="s">
        <v>855</v>
      </c>
      <c r="F209" s="3129" t="s">
        <v>62</v>
      </c>
      <c r="G209" s="3012" t="s">
        <v>850</v>
      </c>
      <c r="H209" s="1912" t="s">
        <v>48</v>
      </c>
      <c r="I209" s="1884"/>
      <c r="J209" s="1884"/>
      <c r="K209" s="1913"/>
      <c r="L209" s="1914" t="s">
        <v>794</v>
      </c>
      <c r="M209" s="1886" t="s">
        <v>68</v>
      </c>
      <c r="N209" s="1887">
        <v>1</v>
      </c>
      <c r="O209" s="1887"/>
      <c r="P209" s="1888"/>
    </row>
    <row r="210" spans="1:16" ht="13.8" x14ac:dyDescent="0.25">
      <c r="A210" s="2314"/>
      <c r="B210" s="2311"/>
      <c r="C210" s="1891"/>
      <c r="D210" s="1915"/>
      <c r="E210" s="3007"/>
      <c r="F210" s="3042"/>
      <c r="G210" s="3013"/>
      <c r="H210" s="1917" t="s">
        <v>57</v>
      </c>
      <c r="I210" s="1893">
        <v>5.2</v>
      </c>
      <c r="J210" s="1893">
        <v>0</v>
      </c>
      <c r="K210" s="1918">
        <v>0</v>
      </c>
      <c r="L210" s="1919" t="s">
        <v>854</v>
      </c>
      <c r="M210" s="1920" t="s">
        <v>68</v>
      </c>
      <c r="N210" s="1896">
        <v>1</v>
      </c>
      <c r="O210" s="1896"/>
      <c r="P210" s="1897"/>
    </row>
    <row r="211" spans="1:16" ht="13.8" x14ac:dyDescent="0.25">
      <c r="A211" s="2314"/>
      <c r="B211" s="2311"/>
      <c r="C211" s="1891"/>
      <c r="D211" s="1915"/>
      <c r="E211" s="3007"/>
      <c r="F211" s="3042"/>
      <c r="G211" s="3013"/>
      <c r="H211" s="1917" t="s">
        <v>791</v>
      </c>
      <c r="I211" s="1893"/>
      <c r="J211" s="1893"/>
      <c r="K211" s="1918"/>
      <c r="L211" s="1898"/>
      <c r="M211" s="1895"/>
      <c r="N211" s="1896"/>
      <c r="O211" s="1896"/>
      <c r="P211" s="1897"/>
    </row>
    <row r="212" spans="1:16" ht="13.8" x14ac:dyDescent="0.25">
      <c r="A212" s="2314"/>
      <c r="B212" s="2311"/>
      <c r="C212" s="1891"/>
      <c r="D212" s="1915"/>
      <c r="E212" s="3007"/>
      <c r="F212" s="3042"/>
      <c r="G212" s="3013"/>
      <c r="H212" s="1917" t="s">
        <v>55</v>
      </c>
      <c r="I212" s="1893">
        <v>7.5</v>
      </c>
      <c r="J212" s="1893">
        <v>0</v>
      </c>
      <c r="K212" s="1918">
        <v>0</v>
      </c>
      <c r="L212" s="1898"/>
      <c r="M212" s="1895"/>
      <c r="N212" s="1896"/>
      <c r="O212" s="1896"/>
      <c r="P212" s="1897"/>
    </row>
    <row r="213" spans="1:16" ht="14.4" thickBot="1" x14ac:dyDescent="0.3">
      <c r="A213" s="2314"/>
      <c r="B213" s="2311"/>
      <c r="C213" s="1891"/>
      <c r="D213" s="1915"/>
      <c r="E213" s="3007"/>
      <c r="F213" s="3042"/>
      <c r="G213" s="3013"/>
      <c r="H213" s="1921" t="s">
        <v>226</v>
      </c>
      <c r="I213" s="1900"/>
      <c r="J213" s="1900"/>
      <c r="K213" s="1922"/>
      <c r="L213" s="1901"/>
      <c r="M213" s="1902"/>
      <c r="N213" s="1903"/>
      <c r="O213" s="1903"/>
      <c r="P213" s="1904"/>
    </row>
    <row r="214" spans="1:16" ht="33" customHeight="1" thickBot="1" x14ac:dyDescent="0.3">
      <c r="A214" s="1905"/>
      <c r="B214" s="2312"/>
      <c r="C214" s="1923"/>
      <c r="D214" s="1924"/>
      <c r="E214" s="3008"/>
      <c r="F214" s="3130"/>
      <c r="G214" s="3014"/>
      <c r="H214" s="1909" t="s">
        <v>7</v>
      </c>
      <c r="I214" s="1910">
        <f>SUM(I209:I213)</f>
        <v>12.7</v>
      </c>
      <c r="J214" s="1910">
        <f>SUM(J209:J213)</f>
        <v>0</v>
      </c>
      <c r="K214" s="1910">
        <f>SUM(K209:K213)</f>
        <v>0</v>
      </c>
      <c r="L214" s="1926"/>
      <c r="M214" s="1927"/>
      <c r="N214" s="1928"/>
      <c r="O214" s="1928"/>
      <c r="P214" s="1929"/>
    </row>
    <row r="215" spans="1:16" ht="13.8" customHeight="1" x14ac:dyDescent="0.25">
      <c r="A215" s="2313"/>
      <c r="B215" s="2310"/>
      <c r="C215" s="1882"/>
      <c r="D215" s="1911"/>
      <c r="E215" s="3006" t="s">
        <v>856</v>
      </c>
      <c r="F215" s="3129" t="s">
        <v>62</v>
      </c>
      <c r="G215" s="3012" t="s">
        <v>850</v>
      </c>
      <c r="H215" s="1912" t="s">
        <v>48</v>
      </c>
      <c r="I215" s="1884"/>
      <c r="J215" s="1884"/>
      <c r="K215" s="1913"/>
      <c r="L215" s="1914" t="s">
        <v>794</v>
      </c>
      <c r="M215" s="1886" t="s">
        <v>68</v>
      </c>
      <c r="N215" s="1887">
        <v>1</v>
      </c>
      <c r="O215" s="1887"/>
      <c r="P215" s="1888"/>
    </row>
    <row r="216" spans="1:16" ht="13.8" x14ac:dyDescent="0.25">
      <c r="A216" s="2314"/>
      <c r="B216" s="2311"/>
      <c r="C216" s="1891"/>
      <c r="D216" s="1915"/>
      <c r="E216" s="3007"/>
      <c r="F216" s="3042"/>
      <c r="G216" s="3013"/>
      <c r="H216" s="1917" t="s">
        <v>57</v>
      </c>
      <c r="I216" s="2808">
        <v>4.2</v>
      </c>
      <c r="J216" s="1893">
        <v>0</v>
      </c>
      <c r="K216" s="1918">
        <v>0</v>
      </c>
      <c r="L216" s="1919"/>
      <c r="M216" s="1920"/>
      <c r="N216" s="1896"/>
      <c r="O216" s="1896"/>
      <c r="P216" s="1897"/>
    </row>
    <row r="217" spans="1:16" ht="13.8" x14ac:dyDescent="0.25">
      <c r="A217" s="2314"/>
      <c r="B217" s="2311"/>
      <c r="C217" s="1891"/>
      <c r="D217" s="1915"/>
      <c r="E217" s="3007"/>
      <c r="F217" s="3042"/>
      <c r="G217" s="3013"/>
      <c r="H217" s="1917" t="s">
        <v>791</v>
      </c>
      <c r="I217" s="1893"/>
      <c r="J217" s="1893"/>
      <c r="K217" s="1918"/>
      <c r="L217" s="1898"/>
      <c r="M217" s="1895"/>
      <c r="N217" s="1896"/>
      <c r="O217" s="1896"/>
      <c r="P217" s="1897"/>
    </row>
    <row r="218" spans="1:16" ht="13.8" x14ac:dyDescent="0.25">
      <c r="A218" s="2314"/>
      <c r="B218" s="2311"/>
      <c r="C218" s="1891"/>
      <c r="D218" s="1915"/>
      <c r="E218" s="3007"/>
      <c r="F218" s="3042"/>
      <c r="G218" s="3013"/>
      <c r="H218" s="1917" t="s">
        <v>55</v>
      </c>
      <c r="I218" s="1893">
        <v>9.3000000000000007</v>
      </c>
      <c r="J218" s="1893">
        <v>0</v>
      </c>
      <c r="K218" s="1918">
        <v>0</v>
      </c>
      <c r="L218" s="1898"/>
      <c r="M218" s="1895"/>
      <c r="N218" s="1896"/>
      <c r="O218" s="1896"/>
      <c r="P218" s="1897"/>
    </row>
    <row r="219" spans="1:16" ht="14.4" thickBot="1" x14ac:dyDescent="0.3">
      <c r="A219" s="2314"/>
      <c r="B219" s="2311"/>
      <c r="C219" s="1891"/>
      <c r="D219" s="1915"/>
      <c r="E219" s="3007"/>
      <c r="F219" s="3042"/>
      <c r="G219" s="3013"/>
      <c r="H219" s="1921" t="s">
        <v>226</v>
      </c>
      <c r="I219" s="1900"/>
      <c r="J219" s="1900"/>
      <c r="K219" s="1922"/>
      <c r="L219" s="1901"/>
      <c r="M219" s="1902"/>
      <c r="N219" s="1903"/>
      <c r="O219" s="1903"/>
      <c r="P219" s="1904"/>
    </row>
    <row r="220" spans="1:16" ht="22.2" customHeight="1" thickBot="1" x14ac:dyDescent="0.3">
      <c r="A220" s="1905"/>
      <c r="B220" s="2312"/>
      <c r="C220" s="1923"/>
      <c r="D220" s="1924"/>
      <c r="E220" s="3008"/>
      <c r="F220" s="3130"/>
      <c r="G220" s="3014"/>
      <c r="H220" s="1909" t="s">
        <v>7</v>
      </c>
      <c r="I220" s="1910">
        <f>SUM(I215:I219)</f>
        <v>13.5</v>
      </c>
      <c r="J220" s="1910">
        <f>SUM(J215:J219)</f>
        <v>0</v>
      </c>
      <c r="K220" s="1910">
        <f>SUM(K215:K219)</f>
        <v>0</v>
      </c>
      <c r="L220" s="1926"/>
      <c r="M220" s="1927"/>
      <c r="N220" s="1928"/>
      <c r="O220" s="1928"/>
      <c r="P220" s="1929"/>
    </row>
    <row r="221" spans="1:16" ht="13.8" customHeight="1" x14ac:dyDescent="0.25">
      <c r="A221" s="2313"/>
      <c r="B221" s="2310"/>
      <c r="C221" s="1882"/>
      <c r="D221" s="1911"/>
      <c r="E221" s="3006" t="s">
        <v>857</v>
      </c>
      <c r="F221" s="3129" t="s">
        <v>62</v>
      </c>
      <c r="G221" s="3012" t="s">
        <v>850</v>
      </c>
      <c r="H221" s="1912" t="s">
        <v>48</v>
      </c>
      <c r="I221" s="1884"/>
      <c r="J221" s="1884"/>
      <c r="K221" s="1913"/>
      <c r="L221" s="1914" t="s">
        <v>794</v>
      </c>
      <c r="M221" s="1886" t="s">
        <v>68</v>
      </c>
      <c r="N221" s="1887">
        <v>1</v>
      </c>
      <c r="O221" s="1887"/>
      <c r="P221" s="1888"/>
    </row>
    <row r="222" spans="1:16" ht="13.8" x14ac:dyDescent="0.25">
      <c r="A222" s="2314"/>
      <c r="B222" s="2311"/>
      <c r="C222" s="1891"/>
      <c r="D222" s="1915"/>
      <c r="E222" s="3007"/>
      <c r="F222" s="3042"/>
      <c r="G222" s="3013"/>
      <c r="H222" s="1917" t="s">
        <v>57</v>
      </c>
      <c r="I222" s="2808">
        <v>3</v>
      </c>
      <c r="J222" s="1893">
        <v>0</v>
      </c>
      <c r="K222" s="1918">
        <v>0</v>
      </c>
      <c r="L222" s="1919"/>
      <c r="M222" s="1920"/>
      <c r="N222" s="1896"/>
      <c r="O222" s="1896"/>
      <c r="P222" s="1897"/>
    </row>
    <row r="223" spans="1:16" ht="13.8" x14ac:dyDescent="0.25">
      <c r="A223" s="2314"/>
      <c r="B223" s="2311"/>
      <c r="C223" s="1891"/>
      <c r="D223" s="1915"/>
      <c r="E223" s="3007"/>
      <c r="F223" s="3042"/>
      <c r="G223" s="3013"/>
      <c r="H223" s="1917" t="s">
        <v>791</v>
      </c>
      <c r="I223" s="1893"/>
      <c r="J223" s="1893"/>
      <c r="K223" s="1918"/>
      <c r="L223" s="1898"/>
      <c r="M223" s="1895"/>
      <c r="N223" s="1896"/>
      <c r="O223" s="1896"/>
      <c r="P223" s="1897"/>
    </row>
    <row r="224" spans="1:16" ht="13.8" x14ac:dyDescent="0.25">
      <c r="A224" s="2314"/>
      <c r="B224" s="2311"/>
      <c r="C224" s="1891"/>
      <c r="D224" s="1915"/>
      <c r="E224" s="3007"/>
      <c r="F224" s="3042"/>
      <c r="G224" s="3013"/>
      <c r="H224" s="1917" t="s">
        <v>55</v>
      </c>
      <c r="I224" s="1893"/>
      <c r="J224" s="1893"/>
      <c r="K224" s="1918"/>
      <c r="L224" s="1898"/>
      <c r="M224" s="1895"/>
      <c r="N224" s="1896"/>
      <c r="O224" s="1896"/>
      <c r="P224" s="1897"/>
    </row>
    <row r="225" spans="1:20" ht="14.4" thickBot="1" x14ac:dyDescent="0.3">
      <c r="A225" s="2314"/>
      <c r="B225" s="2311"/>
      <c r="C225" s="1891"/>
      <c r="D225" s="1915"/>
      <c r="E225" s="3007"/>
      <c r="F225" s="3042"/>
      <c r="G225" s="3013"/>
      <c r="H225" s="1921" t="s">
        <v>226</v>
      </c>
      <c r="I225" s="1900"/>
      <c r="J225" s="1900"/>
      <c r="K225" s="1922"/>
      <c r="L225" s="1901"/>
      <c r="M225" s="1902"/>
      <c r="N225" s="1903"/>
      <c r="O225" s="1903"/>
      <c r="P225" s="1904"/>
    </row>
    <row r="226" spans="1:20" ht="26.4" customHeight="1" thickBot="1" x14ac:dyDescent="0.3">
      <c r="A226" s="1905"/>
      <c r="B226" s="2312"/>
      <c r="C226" s="1923"/>
      <c r="D226" s="1924"/>
      <c r="E226" s="3008"/>
      <c r="F226" s="3130"/>
      <c r="G226" s="3014"/>
      <c r="H226" s="1909" t="s">
        <v>7</v>
      </c>
      <c r="I226" s="1910">
        <f>SUM(I221:I225)</f>
        <v>3</v>
      </c>
      <c r="J226" s="1910">
        <f t="shared" ref="J226:K226" si="16">SUM(J221:J225)</f>
        <v>0</v>
      </c>
      <c r="K226" s="1910">
        <f t="shared" si="16"/>
        <v>0</v>
      </c>
      <c r="L226" s="1926"/>
      <c r="M226" s="1927"/>
      <c r="N226" s="1928"/>
      <c r="O226" s="1928"/>
      <c r="P226" s="1929"/>
    </row>
    <row r="227" spans="1:20" ht="13.8" customHeight="1" x14ac:dyDescent="0.25">
      <c r="A227" s="2329"/>
      <c r="B227" s="2330"/>
      <c r="C227" s="2320"/>
      <c r="D227" s="2284"/>
      <c r="E227" s="3131" t="s">
        <v>959</v>
      </c>
      <c r="F227" s="3129" t="s">
        <v>62</v>
      </c>
      <c r="G227" s="3012" t="s">
        <v>850</v>
      </c>
      <c r="H227" s="1912" t="s">
        <v>48</v>
      </c>
      <c r="I227" s="1884"/>
      <c r="J227" s="1884"/>
      <c r="K227" s="1913"/>
      <c r="L227" s="1914" t="s">
        <v>794</v>
      </c>
      <c r="M227" s="1886" t="s">
        <v>68</v>
      </c>
      <c r="N227" s="1887"/>
      <c r="O227" s="1887"/>
      <c r="P227" s="1888"/>
    </row>
    <row r="228" spans="1:20" ht="13.8" x14ac:dyDescent="0.25">
      <c r="A228" s="2331"/>
      <c r="B228" s="2319"/>
      <c r="C228" s="2321"/>
      <c r="D228" s="2816"/>
      <c r="E228" s="3132"/>
      <c r="F228" s="3042"/>
      <c r="G228" s="3013"/>
      <c r="H228" s="1917" t="s">
        <v>57</v>
      </c>
      <c r="I228" s="1893">
        <v>0</v>
      </c>
      <c r="J228" s="1893">
        <v>0</v>
      </c>
      <c r="K228" s="1918">
        <v>0</v>
      </c>
      <c r="L228" s="1919"/>
      <c r="M228" s="1920"/>
      <c r="N228" s="1896"/>
      <c r="O228" s="1896"/>
      <c r="P228" s="1897"/>
    </row>
    <row r="229" spans="1:20" ht="13.8" x14ac:dyDescent="0.25">
      <c r="A229" s="2331"/>
      <c r="B229" s="2319"/>
      <c r="C229" s="2321"/>
      <c r="D229" s="2816"/>
      <c r="E229" s="3132"/>
      <c r="F229" s="3042"/>
      <c r="G229" s="3013"/>
      <c r="H229" s="1917" t="s">
        <v>791</v>
      </c>
      <c r="I229" s="1893"/>
      <c r="J229" s="1893"/>
      <c r="K229" s="1918"/>
      <c r="L229" s="1898"/>
      <c r="M229" s="1895"/>
      <c r="N229" s="1896"/>
      <c r="O229" s="1896"/>
      <c r="P229" s="1897"/>
    </row>
    <row r="230" spans="1:20" ht="13.8" x14ac:dyDescent="0.25">
      <c r="A230" s="2331"/>
      <c r="B230" s="2319"/>
      <c r="C230" s="2321"/>
      <c r="D230" s="2816"/>
      <c r="E230" s="3132"/>
      <c r="F230" s="3042"/>
      <c r="G230" s="3013"/>
      <c r="H230" s="1917" t="s">
        <v>55</v>
      </c>
      <c r="I230" s="1893"/>
      <c r="J230" s="1893"/>
      <c r="K230" s="1918"/>
      <c r="L230" s="1898"/>
      <c r="M230" s="1895"/>
      <c r="N230" s="1896"/>
      <c r="O230" s="1896"/>
      <c r="P230" s="1897"/>
    </row>
    <row r="231" spans="1:20" ht="14.4" thickBot="1" x14ac:dyDescent="0.3">
      <c r="A231" s="2331"/>
      <c r="B231" s="2319"/>
      <c r="C231" s="2321"/>
      <c r="D231" s="2816"/>
      <c r="E231" s="3132"/>
      <c r="F231" s="3042"/>
      <c r="G231" s="3013"/>
      <c r="H231" s="1921" t="s">
        <v>226</v>
      </c>
      <c r="I231" s="1900"/>
      <c r="J231" s="1900"/>
      <c r="K231" s="1922"/>
      <c r="L231" s="1901"/>
      <c r="M231" s="1902"/>
      <c r="N231" s="1903"/>
      <c r="O231" s="1903"/>
      <c r="P231" s="1904"/>
    </row>
    <row r="232" spans="1:20" ht="14.4" thickBot="1" x14ac:dyDescent="0.3">
      <c r="A232" s="2336"/>
      <c r="B232" s="2337"/>
      <c r="C232" s="2338"/>
      <c r="D232" s="2289"/>
      <c r="E232" s="3133"/>
      <c r="F232" s="3130"/>
      <c r="G232" s="3014"/>
      <c r="H232" s="1909" t="s">
        <v>7</v>
      </c>
      <c r="I232" s="1910">
        <f>SUM(I227:I231)</f>
        <v>0</v>
      </c>
      <c r="J232" s="1910">
        <f t="shared" ref="J232:K232" si="17">SUM(J227:J231)</f>
        <v>0</v>
      </c>
      <c r="K232" s="1910">
        <f t="shared" si="17"/>
        <v>0</v>
      </c>
      <c r="L232" s="1926"/>
      <c r="M232" s="1927"/>
      <c r="N232" s="1928"/>
      <c r="O232" s="1928"/>
      <c r="P232" s="1929"/>
    </row>
    <row r="233" spans="1:20" ht="13.8" customHeight="1" x14ac:dyDescent="0.25">
      <c r="A233" s="2329"/>
      <c r="B233" s="2330"/>
      <c r="C233" s="2320"/>
      <c r="D233" s="2284"/>
      <c r="E233" s="3131" t="s">
        <v>960</v>
      </c>
      <c r="F233" s="3129" t="s">
        <v>62</v>
      </c>
      <c r="G233" s="3012" t="s">
        <v>850</v>
      </c>
      <c r="H233" s="1912" t="s">
        <v>48</v>
      </c>
      <c r="I233" s="1884"/>
      <c r="J233" s="1884"/>
      <c r="K233" s="1913"/>
      <c r="L233" s="1914" t="s">
        <v>794</v>
      </c>
      <c r="M233" s="1886" t="s">
        <v>68</v>
      </c>
      <c r="N233" s="1887"/>
      <c r="O233" s="1887"/>
      <c r="P233" s="1888"/>
    </row>
    <row r="234" spans="1:20" ht="13.8" x14ac:dyDescent="0.25">
      <c r="A234" s="2331"/>
      <c r="B234" s="2319"/>
      <c r="C234" s="2321"/>
      <c r="D234" s="2816"/>
      <c r="E234" s="3132"/>
      <c r="F234" s="3042"/>
      <c r="G234" s="3013"/>
      <c r="H234" s="1917" t="s">
        <v>57</v>
      </c>
      <c r="I234" s="2808">
        <v>2</v>
      </c>
      <c r="J234" s="1893">
        <v>0</v>
      </c>
      <c r="K234" s="1918">
        <v>0</v>
      </c>
      <c r="L234" s="1919"/>
      <c r="M234" s="1920"/>
      <c r="N234" s="1896"/>
      <c r="O234" s="1896"/>
      <c r="P234" s="1897"/>
    </row>
    <row r="235" spans="1:20" ht="13.8" x14ac:dyDescent="0.25">
      <c r="A235" s="2331"/>
      <c r="B235" s="2319"/>
      <c r="C235" s="2321"/>
      <c r="D235" s="2816"/>
      <c r="E235" s="3132"/>
      <c r="F235" s="3042"/>
      <c r="G235" s="3013"/>
      <c r="H235" s="1917" t="s">
        <v>791</v>
      </c>
      <c r="I235" s="1893"/>
      <c r="J235" s="1893"/>
      <c r="K235" s="1918"/>
      <c r="L235" s="1898"/>
      <c r="M235" s="1895"/>
      <c r="N235" s="1896"/>
      <c r="O235" s="1896"/>
      <c r="P235" s="1897"/>
    </row>
    <row r="236" spans="1:20" ht="13.8" x14ac:dyDescent="0.25">
      <c r="A236" s="2331"/>
      <c r="B236" s="2319"/>
      <c r="C236" s="2321"/>
      <c r="D236" s="2816"/>
      <c r="E236" s="3132"/>
      <c r="F236" s="3042"/>
      <c r="G236" s="3013"/>
      <c r="H236" s="1917" t="s">
        <v>55</v>
      </c>
      <c r="I236" s="1893"/>
      <c r="J236" s="1893"/>
      <c r="K236" s="1918"/>
      <c r="L236" s="1898"/>
      <c r="M236" s="1895"/>
      <c r="N236" s="1896"/>
      <c r="O236" s="1896"/>
      <c r="P236" s="1897"/>
    </row>
    <row r="237" spans="1:20" ht="14.4" thickBot="1" x14ac:dyDescent="0.3">
      <c r="A237" s="2331"/>
      <c r="B237" s="2319"/>
      <c r="C237" s="2321"/>
      <c r="D237" s="2816"/>
      <c r="E237" s="3132"/>
      <c r="F237" s="3042"/>
      <c r="G237" s="3013"/>
      <c r="H237" s="1921" t="s">
        <v>226</v>
      </c>
      <c r="I237" s="1900"/>
      <c r="J237" s="1900"/>
      <c r="K237" s="1922"/>
      <c r="L237" s="1901"/>
      <c r="M237" s="1902"/>
      <c r="N237" s="1903"/>
      <c r="O237" s="1903"/>
      <c r="P237" s="1904"/>
    </row>
    <row r="238" spans="1:20" ht="14.4" thickBot="1" x14ac:dyDescent="0.3">
      <c r="A238" s="2336"/>
      <c r="B238" s="2337"/>
      <c r="C238" s="2338"/>
      <c r="D238" s="2289"/>
      <c r="E238" s="3133"/>
      <c r="F238" s="3130"/>
      <c r="G238" s="3014"/>
      <c r="H238" s="1909" t="s">
        <v>7</v>
      </c>
      <c r="I238" s="1910">
        <f>SUM(I233:I237)</f>
        <v>2</v>
      </c>
      <c r="J238" s="1910">
        <f t="shared" ref="J238:K238" si="18">SUM(J233:J237)</f>
        <v>0</v>
      </c>
      <c r="K238" s="1910">
        <f t="shared" si="18"/>
        <v>0</v>
      </c>
      <c r="L238" s="1926"/>
      <c r="M238" s="1927"/>
      <c r="N238" s="1928"/>
      <c r="O238" s="1928"/>
      <c r="P238" s="1929"/>
    </row>
    <row r="239" spans="1:20" ht="13.8" customHeight="1" x14ac:dyDescent="0.25">
      <c r="A239" s="2329"/>
      <c r="B239" s="2330"/>
      <c r="C239" s="2320"/>
      <c r="D239" s="2284"/>
      <c r="E239" s="3131" t="s">
        <v>961</v>
      </c>
      <c r="F239" s="3129" t="s">
        <v>62</v>
      </c>
      <c r="G239" s="3012" t="s">
        <v>850</v>
      </c>
      <c r="H239" s="1912" t="s">
        <v>48</v>
      </c>
      <c r="I239" s="1884"/>
      <c r="J239" s="1884"/>
      <c r="K239" s="1913"/>
      <c r="L239" s="1914" t="s">
        <v>794</v>
      </c>
      <c r="M239" s="1886" t="s">
        <v>68</v>
      </c>
      <c r="N239" s="1887"/>
      <c r="O239" s="1887"/>
      <c r="P239" s="1888"/>
    </row>
    <row r="240" spans="1:20" ht="13.8" x14ac:dyDescent="0.25">
      <c r="A240" s="2331"/>
      <c r="B240" s="2319"/>
      <c r="C240" s="2321"/>
      <c r="D240" s="2816"/>
      <c r="E240" s="3132"/>
      <c r="F240" s="3042"/>
      <c r="G240" s="3013"/>
      <c r="H240" s="1917" t="s">
        <v>57</v>
      </c>
      <c r="I240" s="2808">
        <v>2</v>
      </c>
      <c r="J240" s="1893">
        <v>0</v>
      </c>
      <c r="K240" s="1918">
        <v>0</v>
      </c>
      <c r="L240" s="1919"/>
      <c r="M240" s="1920"/>
      <c r="N240" s="1896"/>
      <c r="O240" s="1896"/>
      <c r="P240" s="1897"/>
      <c r="Q240" s="2322"/>
      <c r="R240" s="2322"/>
      <c r="S240" s="160"/>
      <c r="T240" s="160"/>
    </row>
    <row r="241" spans="1:20" ht="13.8" x14ac:dyDescent="0.25">
      <c r="A241" s="2331"/>
      <c r="B241" s="2319"/>
      <c r="C241" s="2321"/>
      <c r="D241" s="2816"/>
      <c r="E241" s="3132"/>
      <c r="F241" s="3042"/>
      <c r="G241" s="3013"/>
      <c r="H241" s="1917" t="s">
        <v>791</v>
      </c>
      <c r="I241" s="1893"/>
      <c r="J241" s="1893"/>
      <c r="K241" s="1918"/>
      <c r="L241" s="1898"/>
      <c r="M241" s="1895"/>
      <c r="N241" s="1896"/>
      <c r="O241" s="1896"/>
      <c r="P241" s="1897"/>
      <c r="Q241" s="160"/>
      <c r="R241" s="160"/>
      <c r="S241" s="160"/>
      <c r="T241" s="160"/>
    </row>
    <row r="242" spans="1:20" ht="13.8" x14ac:dyDescent="0.25">
      <c r="A242" s="2331"/>
      <c r="B242" s="2319"/>
      <c r="C242" s="2321"/>
      <c r="D242" s="2816"/>
      <c r="E242" s="3132"/>
      <c r="F242" s="3042"/>
      <c r="G242" s="3013"/>
      <c r="H242" s="1917" t="s">
        <v>55</v>
      </c>
      <c r="I242" s="1893"/>
      <c r="J242" s="1893"/>
      <c r="K242" s="1918"/>
      <c r="L242" s="2285"/>
      <c r="M242" s="2286"/>
      <c r="N242" s="2287"/>
      <c r="O242" s="2287"/>
      <c r="P242" s="2288"/>
      <c r="Q242" s="160"/>
      <c r="R242" s="160"/>
      <c r="S242" s="160"/>
      <c r="T242" s="160"/>
    </row>
    <row r="243" spans="1:20" ht="14.4" thickBot="1" x14ac:dyDescent="0.3">
      <c r="A243" s="2331"/>
      <c r="B243" s="2319"/>
      <c r="C243" s="2321"/>
      <c r="D243" s="2816"/>
      <c r="E243" s="3132"/>
      <c r="F243" s="3042"/>
      <c r="G243" s="3013"/>
      <c r="H243" s="1921" t="s">
        <v>226</v>
      </c>
      <c r="I243" s="1900"/>
      <c r="J243" s="1900"/>
      <c r="K243" s="1922"/>
      <c r="L243" s="2332"/>
      <c r="M243" s="2333"/>
      <c r="N243" s="2334"/>
      <c r="O243" s="2334"/>
      <c r="P243" s="2335"/>
      <c r="Q243" s="160"/>
      <c r="R243" s="160"/>
      <c r="S243" s="160"/>
    </row>
    <row r="244" spans="1:20" ht="14.4" thickBot="1" x14ac:dyDescent="0.3">
      <c r="A244" s="2336"/>
      <c r="B244" s="2337"/>
      <c r="C244" s="2338"/>
      <c r="D244" s="2289"/>
      <c r="E244" s="3133"/>
      <c r="F244" s="3130"/>
      <c r="G244" s="3014"/>
      <c r="H244" s="1909" t="s">
        <v>7</v>
      </c>
      <c r="I244" s="1910">
        <f>SUM(I239:I243)</f>
        <v>2</v>
      </c>
      <c r="J244" s="1910">
        <f t="shared" ref="J244:K244" si="19">SUM(J239:J243)</f>
        <v>0</v>
      </c>
      <c r="K244" s="1910">
        <f t="shared" si="19"/>
        <v>0</v>
      </c>
      <c r="L244" s="2290"/>
      <c r="M244" s="2291"/>
      <c r="N244" s="2292"/>
      <c r="O244" s="2292"/>
      <c r="P244" s="2293"/>
    </row>
    <row r="245" spans="1:20" ht="14.4" customHeight="1" thickBot="1" x14ac:dyDescent="0.3">
      <c r="A245" s="1905" t="s">
        <v>50</v>
      </c>
      <c r="B245" s="1956" t="s">
        <v>6</v>
      </c>
      <c r="C245" s="2987" t="s">
        <v>31</v>
      </c>
      <c r="D245" s="2987"/>
      <c r="E245" s="2987"/>
      <c r="F245" s="2987"/>
      <c r="G245" s="2988"/>
      <c r="H245" s="1957" t="s">
        <v>7</v>
      </c>
      <c r="I245" s="1958">
        <f>I178*1</f>
        <v>116.19999999999999</v>
      </c>
      <c r="J245" s="1958">
        <f>J178*1</f>
        <v>0</v>
      </c>
      <c r="K245" s="1958">
        <f>K178*1</f>
        <v>0</v>
      </c>
      <c r="L245" s="1959"/>
      <c r="M245" s="1959"/>
      <c r="N245" s="1959"/>
      <c r="O245" s="1959"/>
      <c r="P245" s="1960"/>
    </row>
    <row r="246" spans="1:20" ht="14.4" customHeight="1" thickBot="1" x14ac:dyDescent="0.3">
      <c r="A246" s="1961" t="s">
        <v>50</v>
      </c>
      <c r="B246" s="1961"/>
      <c r="C246" s="2989" t="s">
        <v>51</v>
      </c>
      <c r="D246" s="2989"/>
      <c r="E246" s="2989"/>
      <c r="F246" s="2989"/>
      <c r="G246" s="2990"/>
      <c r="H246" s="1962" t="s">
        <v>7</v>
      </c>
      <c r="I246" s="1963">
        <f>I245*1</f>
        <v>116.19999999999999</v>
      </c>
      <c r="J246" s="1963">
        <f>J245*1</f>
        <v>0</v>
      </c>
      <c r="K246" s="1963">
        <f>K245*1</f>
        <v>0</v>
      </c>
      <c r="L246" s="1964"/>
      <c r="M246" s="1964"/>
      <c r="N246" s="1964"/>
      <c r="O246" s="1964"/>
      <c r="P246" s="1965"/>
    </row>
    <row r="247" spans="1:20" ht="14.4" thickBot="1" x14ac:dyDescent="0.3">
      <c r="A247" s="1860" t="s">
        <v>53</v>
      </c>
      <c r="B247" s="2098"/>
      <c r="C247" s="1863" t="s">
        <v>235</v>
      </c>
      <c r="D247" s="1862"/>
      <c r="E247" s="1966"/>
      <c r="F247" s="1862"/>
      <c r="G247" s="1862"/>
      <c r="H247" s="1862"/>
      <c r="I247" s="1862"/>
      <c r="J247" s="1863"/>
      <c r="K247" s="1862"/>
      <c r="L247" s="1864"/>
      <c r="M247" s="1864"/>
      <c r="N247" s="1862"/>
      <c r="O247" s="1863"/>
      <c r="P247" s="1865"/>
    </row>
    <row r="248" spans="1:20" ht="27" thickBot="1" x14ac:dyDescent="0.3">
      <c r="A248" s="2091"/>
      <c r="B248" s="2092"/>
      <c r="C248" s="2093"/>
      <c r="D248" s="2093"/>
      <c r="E248" s="2094"/>
      <c r="F248" s="2093"/>
      <c r="G248" s="2093"/>
      <c r="H248" s="2093"/>
      <c r="I248" s="2095"/>
      <c r="J248" s="2095"/>
      <c r="K248" s="2095"/>
      <c r="L248" s="2099" t="s">
        <v>858</v>
      </c>
      <c r="M248" s="2100"/>
      <c r="N248" s="2096">
        <v>1</v>
      </c>
      <c r="O248" s="2096"/>
      <c r="P248" s="2048"/>
    </row>
    <row r="249" spans="1:20" ht="14.4" thickBot="1" x14ac:dyDescent="0.3">
      <c r="A249" s="1874" t="s">
        <v>53</v>
      </c>
      <c r="B249" s="1875" t="s">
        <v>6</v>
      </c>
      <c r="C249" s="1969" t="s">
        <v>859</v>
      </c>
      <c r="D249" s="1970"/>
      <c r="E249" s="1970"/>
      <c r="F249" s="1970"/>
      <c r="G249" s="1970"/>
      <c r="H249" s="1970"/>
      <c r="I249" s="1970"/>
      <c r="J249" s="1970"/>
      <c r="K249" s="1970"/>
      <c r="L249" s="1970"/>
      <c r="M249" s="1970"/>
      <c r="N249" s="1970"/>
      <c r="O249" s="2983"/>
      <c r="P249" s="2984"/>
    </row>
    <row r="250" spans="1:20" ht="28.2" thickBot="1" x14ac:dyDescent="0.3">
      <c r="A250" s="1874"/>
      <c r="B250" s="1876"/>
      <c r="C250" s="1877"/>
      <c r="D250" s="1877"/>
      <c r="E250" s="1877"/>
      <c r="F250" s="1877"/>
      <c r="G250" s="1877"/>
      <c r="H250" s="1877"/>
      <c r="I250" s="1877"/>
      <c r="J250" s="1877"/>
      <c r="K250" s="1877"/>
      <c r="L250" s="1878" t="s">
        <v>860</v>
      </c>
      <c r="M250" s="1871" t="s">
        <v>861</v>
      </c>
      <c r="N250" s="1967">
        <v>1.01</v>
      </c>
      <c r="O250" s="1872"/>
      <c r="P250" s="2029"/>
    </row>
    <row r="251" spans="1:20" ht="13.8" customHeight="1" x14ac:dyDescent="0.25">
      <c r="A251" s="1880" t="s">
        <v>53</v>
      </c>
      <c r="B251" s="3070" t="s">
        <v>6</v>
      </c>
      <c r="C251" s="1881" t="s">
        <v>6</v>
      </c>
      <c r="D251" s="1882"/>
      <c r="E251" s="3006" t="s">
        <v>962</v>
      </c>
      <c r="F251" s="3053" t="s">
        <v>62</v>
      </c>
      <c r="G251" s="3012" t="s">
        <v>228</v>
      </c>
      <c r="H251" s="1883" t="s">
        <v>48</v>
      </c>
      <c r="I251" s="1884">
        <f>I263+I257</f>
        <v>2.2999999999999998</v>
      </c>
      <c r="J251" s="1884">
        <f t="shared" ref="J251:K255" si="20">J263+J257</f>
        <v>0</v>
      </c>
      <c r="K251" s="1884">
        <f t="shared" si="20"/>
        <v>0</v>
      </c>
      <c r="L251" s="1914" t="s">
        <v>788</v>
      </c>
      <c r="M251" s="1886" t="s">
        <v>68</v>
      </c>
      <c r="N251" s="1887">
        <v>1</v>
      </c>
      <c r="O251" s="1887"/>
      <c r="P251" s="1888"/>
    </row>
    <row r="252" spans="1:20" ht="13.8" x14ac:dyDescent="0.25">
      <c r="A252" s="1889"/>
      <c r="B252" s="3001"/>
      <c r="C252" s="1890"/>
      <c r="D252" s="1891"/>
      <c r="E252" s="3007"/>
      <c r="F252" s="3010"/>
      <c r="G252" s="3013"/>
      <c r="H252" s="1892" t="s">
        <v>57</v>
      </c>
      <c r="I252" s="1893">
        <f>I264+I258</f>
        <v>16.7</v>
      </c>
      <c r="J252" s="1893">
        <f t="shared" si="20"/>
        <v>0</v>
      </c>
      <c r="K252" s="1893">
        <f t="shared" si="20"/>
        <v>0</v>
      </c>
      <c r="L252" s="1898" t="s">
        <v>862</v>
      </c>
      <c r="M252" s="1895" t="s">
        <v>861</v>
      </c>
      <c r="N252" s="1896">
        <v>1.01</v>
      </c>
      <c r="O252" s="1896"/>
      <c r="P252" s="1897"/>
    </row>
    <row r="253" spans="1:20" ht="27.6" x14ac:dyDescent="0.25">
      <c r="A253" s="1889"/>
      <c r="B253" s="3001"/>
      <c r="C253" s="1890"/>
      <c r="D253" s="1891"/>
      <c r="E253" s="3007"/>
      <c r="F253" s="3010"/>
      <c r="G253" s="3013"/>
      <c r="H253" s="1892" t="s">
        <v>791</v>
      </c>
      <c r="I253" s="1893">
        <f>I265+I259</f>
        <v>0</v>
      </c>
      <c r="J253" s="1893">
        <f t="shared" si="20"/>
        <v>0</v>
      </c>
      <c r="K253" s="1893">
        <f t="shared" si="20"/>
        <v>0</v>
      </c>
      <c r="L253" s="2285" t="s">
        <v>963</v>
      </c>
      <c r="M253" s="1895" t="s">
        <v>68</v>
      </c>
      <c r="N253" s="1896"/>
      <c r="O253" s="1896"/>
      <c r="P253" s="1897"/>
    </row>
    <row r="254" spans="1:20" ht="13.8" x14ac:dyDescent="0.25">
      <c r="A254" s="1889"/>
      <c r="B254" s="3001"/>
      <c r="C254" s="1890"/>
      <c r="D254" s="1891"/>
      <c r="E254" s="3007"/>
      <c r="F254" s="3010"/>
      <c r="G254" s="3013"/>
      <c r="H254" s="1892" t="s">
        <v>55</v>
      </c>
      <c r="I254" s="1893">
        <f>I266+I260</f>
        <v>111.3</v>
      </c>
      <c r="J254" s="1893">
        <f t="shared" si="20"/>
        <v>0</v>
      </c>
      <c r="K254" s="1893">
        <f t="shared" si="20"/>
        <v>0</v>
      </c>
      <c r="L254" s="1898"/>
      <c r="M254" s="1895"/>
      <c r="N254" s="1896"/>
      <c r="O254" s="1896"/>
      <c r="P254" s="1897"/>
    </row>
    <row r="255" spans="1:20" ht="14.4" thickBot="1" x14ac:dyDescent="0.3">
      <c r="A255" s="1889"/>
      <c r="B255" s="3001"/>
      <c r="C255" s="1890"/>
      <c r="D255" s="1891"/>
      <c r="E255" s="3007"/>
      <c r="F255" s="3010"/>
      <c r="G255" s="3013"/>
      <c r="H255" s="1899" t="s">
        <v>226</v>
      </c>
      <c r="I255" s="1900">
        <f>I267+I261</f>
        <v>0</v>
      </c>
      <c r="J255" s="1900">
        <f t="shared" si="20"/>
        <v>0</v>
      </c>
      <c r="K255" s="1900">
        <f t="shared" si="20"/>
        <v>0</v>
      </c>
      <c r="L255" s="1901"/>
      <c r="M255" s="1902"/>
      <c r="N255" s="1903"/>
      <c r="O255" s="1903"/>
      <c r="P255" s="1904"/>
    </row>
    <row r="256" spans="1:20" ht="14.4" thickBot="1" x14ac:dyDescent="0.3">
      <c r="A256" s="1905"/>
      <c r="B256" s="3071"/>
      <c r="C256" s="1906"/>
      <c r="D256" s="1907"/>
      <c r="E256" s="3008"/>
      <c r="F256" s="3054"/>
      <c r="G256" s="3014"/>
      <c r="H256" s="1909" t="s">
        <v>7</v>
      </c>
      <c r="I256" s="1910">
        <f>SUM(I251:I255)</f>
        <v>130.30000000000001</v>
      </c>
      <c r="J256" s="1910">
        <f>SUM(J251:J255)</f>
        <v>0</v>
      </c>
      <c r="K256" s="1910">
        <f>SUM(K251:K255)</f>
        <v>0</v>
      </c>
      <c r="L256" s="1926"/>
      <c r="M256" s="1927"/>
      <c r="N256" s="1928"/>
      <c r="O256" s="1928"/>
      <c r="P256" s="1929"/>
    </row>
    <row r="257" spans="1:21" ht="13.8" customHeight="1" x14ac:dyDescent="0.25">
      <c r="A257" s="2313"/>
      <c r="B257" s="2310"/>
      <c r="C257" s="1882"/>
      <c r="D257" s="1911"/>
      <c r="E257" s="3006" t="s">
        <v>863</v>
      </c>
      <c r="F257" s="3129" t="s">
        <v>62</v>
      </c>
      <c r="G257" s="3177" t="s">
        <v>864</v>
      </c>
      <c r="H257" s="1912" t="s">
        <v>48</v>
      </c>
      <c r="I257" s="1884">
        <v>2.2999999999999998</v>
      </c>
      <c r="J257" s="1884"/>
      <c r="K257" s="1913"/>
      <c r="L257" s="1914" t="s">
        <v>794</v>
      </c>
      <c r="M257" s="1886" t="s">
        <v>68</v>
      </c>
      <c r="N257" s="1887">
        <v>1</v>
      </c>
      <c r="O257" s="1887"/>
      <c r="P257" s="1888"/>
    </row>
    <row r="258" spans="1:21" ht="13.8" x14ac:dyDescent="0.25">
      <c r="A258" s="2314"/>
      <c r="B258" s="2311"/>
      <c r="C258" s="1891"/>
      <c r="D258" s="1915"/>
      <c r="E258" s="3007"/>
      <c r="F258" s="3042"/>
      <c r="G258" s="3178"/>
      <c r="H258" s="2101" t="s">
        <v>57</v>
      </c>
      <c r="I258" s="1893">
        <v>14.7</v>
      </c>
      <c r="J258" s="1893">
        <v>0</v>
      </c>
      <c r="K258" s="1918">
        <v>0</v>
      </c>
      <c r="L258" s="1919" t="s">
        <v>948</v>
      </c>
      <c r="M258" s="1920" t="s">
        <v>861</v>
      </c>
      <c r="N258" s="1896">
        <v>1.01</v>
      </c>
      <c r="O258" s="1896"/>
      <c r="P258" s="1897"/>
    </row>
    <row r="259" spans="1:21" ht="13.8" x14ac:dyDescent="0.25">
      <c r="A259" s="2314"/>
      <c r="B259" s="2311"/>
      <c r="C259" s="1891"/>
      <c r="D259" s="1915"/>
      <c r="E259" s="3007"/>
      <c r="F259" s="3042"/>
      <c r="G259" s="3178"/>
      <c r="H259" s="2101" t="s">
        <v>791</v>
      </c>
      <c r="I259" s="1893"/>
      <c r="J259" s="1893"/>
      <c r="K259" s="1918"/>
      <c r="L259" s="1898"/>
      <c r="M259" s="1895"/>
      <c r="N259" s="1896"/>
      <c r="O259" s="1896"/>
      <c r="P259" s="1897"/>
    </row>
    <row r="260" spans="1:21" ht="13.8" x14ac:dyDescent="0.25">
      <c r="A260" s="2314"/>
      <c r="B260" s="2311"/>
      <c r="C260" s="1891"/>
      <c r="D260" s="1915"/>
      <c r="E260" s="3007"/>
      <c r="F260" s="3042"/>
      <c r="G260" s="3178"/>
      <c r="H260" s="2101" t="s">
        <v>55</v>
      </c>
      <c r="I260" s="1893">
        <v>111.3</v>
      </c>
      <c r="J260" s="1893">
        <v>0</v>
      </c>
      <c r="K260" s="1918">
        <v>0</v>
      </c>
      <c r="L260" s="1898"/>
      <c r="M260" s="1895"/>
      <c r="N260" s="1896"/>
      <c r="O260" s="1896"/>
      <c r="P260" s="1897"/>
    </row>
    <row r="261" spans="1:21" ht="14.4" thickBot="1" x14ac:dyDescent="0.3">
      <c r="A261" s="2314"/>
      <c r="B261" s="2311"/>
      <c r="C261" s="1891"/>
      <c r="D261" s="1915"/>
      <c r="E261" s="3007"/>
      <c r="F261" s="3042"/>
      <c r="G261" s="3178"/>
      <c r="H261" s="2102" t="s">
        <v>226</v>
      </c>
      <c r="I261" s="1900"/>
      <c r="J261" s="1900"/>
      <c r="K261" s="1922"/>
      <c r="L261" s="1901"/>
      <c r="M261" s="1902"/>
      <c r="N261" s="1903"/>
      <c r="O261" s="1903"/>
      <c r="P261" s="1904"/>
    </row>
    <row r="262" spans="1:21" ht="14.4" thickBot="1" x14ac:dyDescent="0.3">
      <c r="A262" s="1905"/>
      <c r="B262" s="2312"/>
      <c r="C262" s="1923"/>
      <c r="D262" s="1924"/>
      <c r="E262" s="3008"/>
      <c r="F262" s="3130"/>
      <c r="G262" s="3179"/>
      <c r="H262" s="2103" t="s">
        <v>7</v>
      </c>
      <c r="I262" s="2104">
        <f>SUM(I257:I261)</f>
        <v>128.30000000000001</v>
      </c>
      <c r="J262" s="2104">
        <f>SUM(J257:J261)</f>
        <v>0</v>
      </c>
      <c r="K262" s="2104">
        <f>SUM(K257:K261)</f>
        <v>0</v>
      </c>
      <c r="L262" s="2105"/>
      <c r="M262" s="1927"/>
      <c r="N262" s="1928"/>
      <c r="O262" s="1928"/>
      <c r="P262" s="1929"/>
    </row>
    <row r="263" spans="1:21" ht="13.8" customHeight="1" x14ac:dyDescent="0.25">
      <c r="A263" s="2313"/>
      <c r="B263" s="2310"/>
      <c r="C263" s="1882"/>
      <c r="D263" s="1911"/>
      <c r="E263" s="3131" t="s">
        <v>1167</v>
      </c>
      <c r="F263" s="3129" t="s">
        <v>62</v>
      </c>
      <c r="G263" s="3177" t="s">
        <v>864</v>
      </c>
      <c r="H263" s="1912" t="s">
        <v>48</v>
      </c>
      <c r="I263" s="1884">
        <v>0</v>
      </c>
      <c r="J263" s="1884"/>
      <c r="K263" s="1913"/>
      <c r="L263" s="1914" t="s">
        <v>794</v>
      </c>
      <c r="M263" s="1886" t="s">
        <v>68</v>
      </c>
      <c r="N263" s="1887">
        <v>1</v>
      </c>
      <c r="O263" s="1887"/>
      <c r="P263" s="1888"/>
    </row>
    <row r="264" spans="1:21" ht="13.8" x14ac:dyDescent="0.25">
      <c r="A264" s="2314"/>
      <c r="B264" s="2311"/>
      <c r="C264" s="1891"/>
      <c r="D264" s="1915"/>
      <c r="E264" s="3132"/>
      <c r="F264" s="3042"/>
      <c r="G264" s="3178"/>
      <c r="H264" s="2101" t="s">
        <v>57</v>
      </c>
      <c r="I264" s="2808">
        <v>2</v>
      </c>
      <c r="J264" s="1893">
        <v>0</v>
      </c>
      <c r="K264" s="1918">
        <v>0</v>
      </c>
      <c r="L264" s="1919"/>
      <c r="M264" s="1920"/>
      <c r="N264" s="1896"/>
      <c r="O264" s="1896"/>
      <c r="P264" s="1897"/>
      <c r="Q264" s="2322"/>
      <c r="R264" s="160"/>
      <c r="S264" s="160"/>
      <c r="T264" s="160"/>
    </row>
    <row r="265" spans="1:21" ht="13.8" x14ac:dyDescent="0.25">
      <c r="A265" s="2314"/>
      <c r="B265" s="2311"/>
      <c r="C265" s="1891"/>
      <c r="D265" s="1915"/>
      <c r="E265" s="3132"/>
      <c r="F265" s="3042"/>
      <c r="G265" s="3178"/>
      <c r="H265" s="2101" t="s">
        <v>791</v>
      </c>
      <c r="I265" s="1893"/>
      <c r="J265" s="1893"/>
      <c r="K265" s="1918"/>
      <c r="L265" s="1898"/>
      <c r="M265" s="1895"/>
      <c r="N265" s="1896"/>
      <c r="O265" s="1896"/>
      <c r="P265" s="1897"/>
      <c r="Q265" s="160"/>
      <c r="R265" s="160"/>
      <c r="S265" s="160"/>
      <c r="T265" s="160"/>
    </row>
    <row r="266" spans="1:21" ht="13.8" x14ac:dyDescent="0.25">
      <c r="A266" s="2314"/>
      <c r="B266" s="2311"/>
      <c r="C266" s="1891"/>
      <c r="D266" s="1915"/>
      <c r="E266" s="3132"/>
      <c r="F266" s="3042"/>
      <c r="G266" s="3178"/>
      <c r="H266" s="2101" t="s">
        <v>55</v>
      </c>
      <c r="I266" s="1893">
        <v>0</v>
      </c>
      <c r="J266" s="1893">
        <v>0</v>
      </c>
      <c r="K266" s="1918">
        <v>0</v>
      </c>
      <c r="L266" s="1898"/>
      <c r="M266" s="1895"/>
      <c r="N266" s="1896"/>
      <c r="O266" s="1896"/>
      <c r="P266" s="1897"/>
      <c r="Q266" s="160"/>
      <c r="R266" s="160"/>
      <c r="S266" s="160"/>
      <c r="T266" s="160"/>
      <c r="U266" s="160"/>
    </row>
    <row r="267" spans="1:21" ht="14.4" thickBot="1" x14ac:dyDescent="0.3">
      <c r="A267" s="2314"/>
      <c r="B267" s="2311"/>
      <c r="C267" s="1891"/>
      <c r="D267" s="1915"/>
      <c r="E267" s="3132"/>
      <c r="F267" s="3042"/>
      <c r="G267" s="3178"/>
      <c r="H267" s="2102" t="s">
        <v>226</v>
      </c>
      <c r="I267" s="1900"/>
      <c r="J267" s="1900"/>
      <c r="K267" s="1922"/>
      <c r="L267" s="1901"/>
      <c r="M267" s="1902"/>
      <c r="N267" s="1903"/>
      <c r="O267" s="1903"/>
      <c r="P267" s="1904"/>
      <c r="Q267" s="160"/>
      <c r="R267" s="160"/>
      <c r="S267" s="160"/>
      <c r="T267" s="160"/>
      <c r="U267" s="160"/>
    </row>
    <row r="268" spans="1:21" ht="14.4" thickBot="1" x14ac:dyDescent="0.3">
      <c r="A268" s="1905"/>
      <c r="B268" s="2312"/>
      <c r="C268" s="1923"/>
      <c r="D268" s="1924"/>
      <c r="E268" s="3133"/>
      <c r="F268" s="3130"/>
      <c r="G268" s="3179"/>
      <c r="H268" s="2103" t="s">
        <v>7</v>
      </c>
      <c r="I268" s="2104">
        <f>SUM(I263:I267)</f>
        <v>2</v>
      </c>
      <c r="J268" s="2104">
        <f>SUM(J263:J267)</f>
        <v>0</v>
      </c>
      <c r="K268" s="2104">
        <f>SUM(K263:K267)</f>
        <v>0</v>
      </c>
      <c r="L268" s="2105"/>
      <c r="M268" s="1927"/>
      <c r="N268" s="1928"/>
      <c r="O268" s="1928"/>
      <c r="P268" s="1929"/>
    </row>
    <row r="269" spans="1:21" ht="14.4" customHeight="1" thickBot="1" x14ac:dyDescent="0.3">
      <c r="A269" s="2106" t="s">
        <v>53</v>
      </c>
      <c r="B269" s="1876" t="s">
        <v>6</v>
      </c>
      <c r="C269" s="3068" t="s">
        <v>31</v>
      </c>
      <c r="D269" s="3068"/>
      <c r="E269" s="3068"/>
      <c r="F269" s="3068"/>
      <c r="G269" s="3069"/>
      <c r="H269" s="2107" t="s">
        <v>7</v>
      </c>
      <c r="I269" s="2108">
        <f>I256*1</f>
        <v>130.30000000000001</v>
      </c>
      <c r="J269" s="2108">
        <f>J256*1</f>
        <v>0</v>
      </c>
      <c r="K269" s="2108">
        <f>K256*1</f>
        <v>0</v>
      </c>
      <c r="L269" s="2109"/>
      <c r="M269" s="2110"/>
      <c r="N269" s="2110"/>
      <c r="O269" s="2110"/>
      <c r="P269" s="2111"/>
    </row>
    <row r="270" spans="1:21" ht="26.4" customHeight="1" thickBot="1" x14ac:dyDescent="0.3">
      <c r="A270" s="1874" t="s">
        <v>53</v>
      </c>
      <c r="B270" s="1875" t="s">
        <v>8</v>
      </c>
      <c r="C270" s="1969" t="s">
        <v>865</v>
      </c>
      <c r="D270" s="1970"/>
      <c r="E270" s="1970"/>
      <c r="F270" s="1970"/>
      <c r="G270" s="1970"/>
      <c r="H270" s="2112"/>
      <c r="I270" s="2112"/>
      <c r="J270" s="2112"/>
      <c r="K270" s="2112"/>
      <c r="L270" s="2112"/>
      <c r="M270" s="1970"/>
      <c r="N270" s="1970"/>
      <c r="O270" s="2983"/>
      <c r="P270" s="2984"/>
    </row>
    <row r="271" spans="1:21" ht="44.4" customHeight="1" thickBot="1" x14ac:dyDescent="0.3">
      <c r="A271" s="2113"/>
      <c r="B271" s="2114"/>
      <c r="C271" s="2115"/>
      <c r="D271" s="2115"/>
      <c r="E271" s="2115"/>
      <c r="F271" s="2115"/>
      <c r="G271" s="2115"/>
      <c r="H271" s="2116"/>
      <c r="I271" s="2116"/>
      <c r="J271" s="2116"/>
      <c r="K271" s="2116"/>
      <c r="L271" s="2117" t="s">
        <v>866</v>
      </c>
      <c r="M271" s="1871" t="s">
        <v>68</v>
      </c>
      <c r="N271" s="1967"/>
      <c r="O271" s="2028"/>
      <c r="P271" s="2029"/>
    </row>
    <row r="272" spans="1:21" ht="13.8" customHeight="1" x14ac:dyDescent="0.25">
      <c r="A272" s="2118" t="s">
        <v>53</v>
      </c>
      <c r="B272" s="3121" t="s">
        <v>8</v>
      </c>
      <c r="C272" s="2119" t="s">
        <v>6</v>
      </c>
      <c r="D272" s="2120"/>
      <c r="E272" s="3006" t="s">
        <v>867</v>
      </c>
      <c r="F272" s="3083" t="s">
        <v>62</v>
      </c>
      <c r="G272" s="3100" t="s">
        <v>228</v>
      </c>
      <c r="H272" s="2121" t="s">
        <v>48</v>
      </c>
      <c r="I272" s="2122"/>
      <c r="J272" s="2122"/>
      <c r="K272" s="2122"/>
      <c r="L272" s="2123" t="s">
        <v>788</v>
      </c>
      <c r="M272" s="2124" t="s">
        <v>68</v>
      </c>
      <c r="N272" s="1887"/>
      <c r="O272" s="2125"/>
      <c r="P272" s="2126"/>
    </row>
    <row r="273" spans="1:16" ht="27.6" x14ac:dyDescent="0.25">
      <c r="A273" s="2127"/>
      <c r="B273" s="3093"/>
      <c r="C273" s="2817"/>
      <c r="D273" s="2128"/>
      <c r="E273" s="3007"/>
      <c r="F273" s="3084"/>
      <c r="G273" s="3101"/>
      <c r="H273" s="1892" t="s">
        <v>57</v>
      </c>
      <c r="I273" s="2129"/>
      <c r="J273" s="2129"/>
      <c r="K273" s="2129"/>
      <c r="L273" s="2130" t="s">
        <v>868</v>
      </c>
      <c r="M273" s="2131" t="s">
        <v>68</v>
      </c>
      <c r="N273" s="1896"/>
      <c r="O273" s="2132"/>
      <c r="P273" s="2133"/>
    </row>
    <row r="274" spans="1:16" ht="13.8" x14ac:dyDescent="0.25">
      <c r="A274" s="2127"/>
      <c r="B274" s="3093"/>
      <c r="C274" s="2817"/>
      <c r="D274" s="2128"/>
      <c r="E274" s="3007"/>
      <c r="F274" s="3084"/>
      <c r="G274" s="3101"/>
      <c r="H274" s="1892" t="s">
        <v>791</v>
      </c>
      <c r="I274" s="2129"/>
      <c r="J274" s="2129"/>
      <c r="K274" s="2129"/>
      <c r="L274" s="2130"/>
      <c r="M274" s="2131"/>
      <c r="N274" s="2132"/>
      <c r="O274" s="2132"/>
      <c r="P274" s="2133"/>
    </row>
    <row r="275" spans="1:16" ht="13.8" x14ac:dyDescent="0.25">
      <c r="A275" s="2127"/>
      <c r="B275" s="3093"/>
      <c r="C275" s="2817"/>
      <c r="D275" s="2128"/>
      <c r="E275" s="3007"/>
      <c r="F275" s="3084"/>
      <c r="G275" s="3101"/>
      <c r="H275" s="1892" t="s">
        <v>55</v>
      </c>
      <c r="I275" s="2129"/>
      <c r="J275" s="2129"/>
      <c r="K275" s="2129"/>
      <c r="L275" s="2130"/>
      <c r="M275" s="2131"/>
      <c r="N275" s="2132"/>
      <c r="O275" s="2132"/>
      <c r="P275" s="2133"/>
    </row>
    <row r="276" spans="1:16" ht="14.4" thickBot="1" x14ac:dyDescent="0.3">
      <c r="A276" s="2127"/>
      <c r="B276" s="3093"/>
      <c r="C276" s="2817"/>
      <c r="D276" s="2128"/>
      <c r="E276" s="3007"/>
      <c r="F276" s="3084"/>
      <c r="G276" s="3101"/>
      <c r="H276" s="1899" t="s">
        <v>226</v>
      </c>
      <c r="I276" s="2134"/>
      <c r="J276" s="2134"/>
      <c r="K276" s="2134"/>
      <c r="L276" s="2135"/>
      <c r="M276" s="2136"/>
      <c r="N276" s="2137"/>
      <c r="O276" s="2137"/>
      <c r="P276" s="2138"/>
    </row>
    <row r="277" spans="1:16" ht="14.4" thickBot="1" x14ac:dyDescent="0.3">
      <c r="A277" s="2139"/>
      <c r="B277" s="3122"/>
      <c r="C277" s="2140"/>
      <c r="D277" s="2141"/>
      <c r="E277" s="3008"/>
      <c r="F277" s="3085"/>
      <c r="G277" s="3102"/>
      <c r="H277" s="1909" t="s">
        <v>7</v>
      </c>
      <c r="I277" s="2104">
        <f>SUM(I272:I276)</f>
        <v>0</v>
      </c>
      <c r="J277" s="2104">
        <f>SUM(J272:J276)</f>
        <v>0</v>
      </c>
      <c r="K277" s="2104">
        <f>SUM(K272:K276)</f>
        <v>0</v>
      </c>
      <c r="L277" s="2105"/>
      <c r="M277" s="2142"/>
      <c r="N277" s="2143"/>
      <c r="O277" s="2143"/>
      <c r="P277" s="2144"/>
    </row>
    <row r="278" spans="1:16" ht="13.8" customHeight="1" thickBot="1" x14ac:dyDescent="0.3">
      <c r="A278" s="2032" t="s">
        <v>53</v>
      </c>
      <c r="B278" s="2033" t="s">
        <v>8</v>
      </c>
      <c r="C278" s="3061" t="s">
        <v>31</v>
      </c>
      <c r="D278" s="3061"/>
      <c r="E278" s="3061"/>
      <c r="F278" s="3061"/>
      <c r="G278" s="3062"/>
      <c r="H278" s="2034" t="s">
        <v>7</v>
      </c>
      <c r="I278" s="2035">
        <f>I277*1</f>
        <v>0</v>
      </c>
      <c r="J278" s="2035">
        <f>J277*1</f>
        <v>0</v>
      </c>
      <c r="K278" s="2035">
        <f>K277*1</f>
        <v>0</v>
      </c>
      <c r="L278" s="2036"/>
      <c r="M278" s="2036"/>
      <c r="N278" s="2036"/>
      <c r="O278" s="2036"/>
      <c r="P278" s="2037"/>
    </row>
    <row r="279" spans="1:16" ht="13.8" thickBot="1" x14ac:dyDescent="0.3">
      <c r="A279" s="2038" t="s">
        <v>53</v>
      </c>
      <c r="B279" s="2039" t="s">
        <v>49</v>
      </c>
      <c r="C279" s="2040" t="s">
        <v>869</v>
      </c>
      <c r="D279" s="2041"/>
      <c r="E279" s="2041"/>
      <c r="F279" s="2041"/>
      <c r="G279" s="2041"/>
      <c r="H279" s="2041"/>
      <c r="I279" s="2041"/>
      <c r="J279" s="2041"/>
      <c r="K279" s="2041"/>
      <c r="L279" s="2041"/>
      <c r="M279" s="2041"/>
      <c r="N279" s="2041"/>
      <c r="O279" s="3110"/>
      <c r="P279" s="3111"/>
    </row>
    <row r="280" spans="1:16" ht="27" thickBot="1" x14ac:dyDescent="0.3">
      <c r="A280" s="2042"/>
      <c r="B280" s="2018"/>
      <c r="C280" s="2043"/>
      <c r="D280" s="2043"/>
      <c r="E280" s="2043"/>
      <c r="F280" s="2043"/>
      <c r="G280" s="2043"/>
      <c r="H280" s="2043"/>
      <c r="I280" s="2043"/>
      <c r="J280" s="2043"/>
      <c r="K280" s="2043"/>
      <c r="L280" s="2099" t="s">
        <v>870</v>
      </c>
      <c r="M280" s="2045" t="s">
        <v>68</v>
      </c>
      <c r="N280" s="2046">
        <v>1</v>
      </c>
      <c r="O280" s="2047"/>
      <c r="P280" s="2048"/>
    </row>
    <row r="281" spans="1:16" ht="13.2" customHeight="1" x14ac:dyDescent="0.25">
      <c r="A281" s="2049" t="s">
        <v>53</v>
      </c>
      <c r="B281" s="3077" t="s">
        <v>49</v>
      </c>
      <c r="C281" s="2050" t="s">
        <v>6</v>
      </c>
      <c r="D281" s="2051"/>
      <c r="E281" s="2994" t="s">
        <v>871</v>
      </c>
      <c r="F281" s="3112" t="s">
        <v>62</v>
      </c>
      <c r="G281" s="3086" t="s">
        <v>228</v>
      </c>
      <c r="H281" s="2052" t="s">
        <v>48</v>
      </c>
      <c r="I281" s="2053">
        <f t="shared" ref="I281:K285" si="21">I287</f>
        <v>0</v>
      </c>
      <c r="J281" s="2053">
        <f t="shared" si="21"/>
        <v>0</v>
      </c>
      <c r="K281" s="2053">
        <f t="shared" si="21"/>
        <v>0</v>
      </c>
      <c r="L281" s="2145" t="s">
        <v>788</v>
      </c>
      <c r="M281" s="2146" t="s">
        <v>68</v>
      </c>
      <c r="N281" s="2056">
        <v>1</v>
      </c>
      <c r="O281" s="2057"/>
      <c r="P281" s="2058"/>
    </row>
    <row r="282" spans="1:16" ht="19.8" customHeight="1" x14ac:dyDescent="0.25">
      <c r="A282" s="2059"/>
      <c r="B282" s="3078"/>
      <c r="C282" s="2060"/>
      <c r="D282" s="2061"/>
      <c r="E282" s="2995"/>
      <c r="F282" s="3113"/>
      <c r="G282" s="3087"/>
      <c r="H282" s="2062" t="s">
        <v>57</v>
      </c>
      <c r="I282" s="2063">
        <f t="shared" si="21"/>
        <v>996.1</v>
      </c>
      <c r="J282" s="2063">
        <f t="shared" si="21"/>
        <v>0</v>
      </c>
      <c r="K282" s="2063">
        <f t="shared" si="21"/>
        <v>0</v>
      </c>
      <c r="L282" s="2147" t="s">
        <v>872</v>
      </c>
      <c r="M282" s="2148" t="s">
        <v>68</v>
      </c>
      <c r="N282" s="2066">
        <v>1</v>
      </c>
      <c r="O282" s="2067"/>
      <c r="P282" s="2068"/>
    </row>
    <row r="283" spans="1:16" ht="13.2" customHeight="1" x14ac:dyDescent="0.25">
      <c r="A283" s="2059"/>
      <c r="B283" s="3078"/>
      <c r="C283" s="2060"/>
      <c r="D283" s="2061"/>
      <c r="E283" s="2995"/>
      <c r="F283" s="3113"/>
      <c r="G283" s="3087"/>
      <c r="H283" s="2062" t="s">
        <v>791</v>
      </c>
      <c r="I283" s="2063">
        <f t="shared" si="21"/>
        <v>0</v>
      </c>
      <c r="J283" s="2063">
        <f t="shared" si="21"/>
        <v>0</v>
      </c>
      <c r="K283" s="2063">
        <f t="shared" si="21"/>
        <v>0</v>
      </c>
      <c r="L283" s="2147"/>
      <c r="M283" s="2148"/>
      <c r="N283" s="2066"/>
      <c r="O283" s="2067"/>
      <c r="P283" s="2068"/>
    </row>
    <row r="284" spans="1:16" ht="13.2" customHeight="1" x14ac:dyDescent="0.25">
      <c r="A284" s="2059"/>
      <c r="B284" s="3078"/>
      <c r="C284" s="2060"/>
      <c r="D284" s="2061"/>
      <c r="E284" s="2995"/>
      <c r="F284" s="3113"/>
      <c r="G284" s="3087"/>
      <c r="H284" s="2062" t="s">
        <v>55</v>
      </c>
      <c r="I284" s="2063">
        <f t="shared" si="21"/>
        <v>776.6</v>
      </c>
      <c r="J284" s="2063">
        <f t="shared" si="21"/>
        <v>0</v>
      </c>
      <c r="K284" s="2063">
        <f t="shared" si="21"/>
        <v>0</v>
      </c>
      <c r="L284" s="2064"/>
      <c r="M284" s="2065"/>
      <c r="N284" s="2066"/>
      <c r="O284" s="2067"/>
      <c r="P284" s="2068"/>
    </row>
    <row r="285" spans="1:16" ht="13.8" customHeight="1" thickBot="1" x14ac:dyDescent="0.3">
      <c r="A285" s="2059"/>
      <c r="B285" s="3078"/>
      <c r="C285" s="2060"/>
      <c r="D285" s="2061"/>
      <c r="E285" s="2995"/>
      <c r="F285" s="3113"/>
      <c r="G285" s="3087"/>
      <c r="H285" s="2069" t="s">
        <v>226</v>
      </c>
      <c r="I285" s="2070">
        <f t="shared" si="21"/>
        <v>0</v>
      </c>
      <c r="J285" s="2070">
        <f t="shared" si="21"/>
        <v>0</v>
      </c>
      <c r="K285" s="2070">
        <f t="shared" si="21"/>
        <v>0</v>
      </c>
      <c r="L285" s="2071"/>
      <c r="M285" s="2072"/>
      <c r="N285" s="2149"/>
      <c r="O285" s="2073"/>
      <c r="P285" s="2074"/>
    </row>
    <row r="286" spans="1:16" ht="13.8" customHeight="1" thickBot="1" x14ac:dyDescent="0.3">
      <c r="A286" s="2032"/>
      <c r="B286" s="3079"/>
      <c r="C286" s="2075"/>
      <c r="D286" s="2076"/>
      <c r="E286" s="2996"/>
      <c r="F286" s="3114"/>
      <c r="G286" s="3088"/>
      <c r="H286" s="2077" t="s">
        <v>7</v>
      </c>
      <c r="I286" s="2078">
        <f>SUM(I281:I285)</f>
        <v>1772.7</v>
      </c>
      <c r="J286" s="2078">
        <f>SUM(J281:J285)</f>
        <v>0</v>
      </c>
      <c r="K286" s="2078">
        <f>SUM(K281:K285)</f>
        <v>0</v>
      </c>
      <c r="L286" s="2079"/>
      <c r="M286" s="2080"/>
      <c r="N286" s="2150"/>
      <c r="O286" s="2081"/>
      <c r="P286" s="2082"/>
    </row>
    <row r="287" spans="1:16" ht="13.8" customHeight="1" x14ac:dyDescent="0.25">
      <c r="A287" s="2323"/>
      <c r="B287" s="2315"/>
      <c r="C287" s="2051"/>
      <c r="D287" s="2151"/>
      <c r="E287" s="3006" t="s">
        <v>873</v>
      </c>
      <c r="F287" s="3123" t="s">
        <v>62</v>
      </c>
      <c r="G287" s="3126" t="s">
        <v>229</v>
      </c>
      <c r="H287" s="2152" t="s">
        <v>48</v>
      </c>
      <c r="I287" s="1884"/>
      <c r="J287" s="1884"/>
      <c r="K287" s="1913"/>
      <c r="L287" s="1914" t="s">
        <v>794</v>
      </c>
      <c r="M287" s="1886" t="s">
        <v>68</v>
      </c>
      <c r="N287" s="1887">
        <v>1</v>
      </c>
      <c r="O287" s="2057"/>
      <c r="P287" s="2058"/>
    </row>
    <row r="288" spans="1:16" ht="13.8" x14ac:dyDescent="0.25">
      <c r="A288" s="2324"/>
      <c r="B288" s="2316"/>
      <c r="C288" s="2061"/>
      <c r="D288" s="2153"/>
      <c r="E288" s="3007"/>
      <c r="F288" s="3124"/>
      <c r="G288" s="3127"/>
      <c r="H288" s="2154" t="s">
        <v>57</v>
      </c>
      <c r="I288" s="2808">
        <v>996.1</v>
      </c>
      <c r="J288" s="1893">
        <v>0</v>
      </c>
      <c r="K288" s="1918">
        <v>0</v>
      </c>
      <c r="L288" s="1919" t="s">
        <v>949</v>
      </c>
      <c r="M288" s="1920" t="s">
        <v>68</v>
      </c>
      <c r="N288" s="1896">
        <v>1</v>
      </c>
      <c r="O288" s="2067"/>
      <c r="P288" s="2068"/>
    </row>
    <row r="289" spans="1:16" ht="13.8" x14ac:dyDescent="0.25">
      <c r="A289" s="2324"/>
      <c r="B289" s="2316"/>
      <c r="C289" s="2061"/>
      <c r="D289" s="2153"/>
      <c r="E289" s="3007"/>
      <c r="F289" s="3124"/>
      <c r="G289" s="3127"/>
      <c r="H289" s="2154" t="s">
        <v>791</v>
      </c>
      <c r="I289" s="1893"/>
      <c r="J289" s="1893"/>
      <c r="K289" s="1918"/>
      <c r="L289" s="1898"/>
      <c r="M289" s="1895"/>
      <c r="N289" s="1896"/>
      <c r="O289" s="2067"/>
      <c r="P289" s="2068"/>
    </row>
    <row r="290" spans="1:16" ht="13.8" x14ac:dyDescent="0.25">
      <c r="A290" s="2324"/>
      <c r="B290" s="2316"/>
      <c r="C290" s="2061"/>
      <c r="D290" s="2153"/>
      <c r="E290" s="3007"/>
      <c r="F290" s="3124"/>
      <c r="G290" s="3127"/>
      <c r="H290" s="2154" t="s">
        <v>55</v>
      </c>
      <c r="I290" s="1893">
        <v>776.6</v>
      </c>
      <c r="J290" s="1893">
        <v>0</v>
      </c>
      <c r="K290" s="1918">
        <v>0</v>
      </c>
      <c r="L290" s="1898"/>
      <c r="M290" s="1895"/>
      <c r="N290" s="1896"/>
      <c r="O290" s="2067"/>
      <c r="P290" s="2068"/>
    </row>
    <row r="291" spans="1:16" ht="13.8" customHeight="1" thickBot="1" x14ac:dyDescent="0.3">
      <c r="A291" s="2324"/>
      <c r="B291" s="2316"/>
      <c r="C291" s="2061"/>
      <c r="D291" s="2153"/>
      <c r="E291" s="3007"/>
      <c r="F291" s="3124"/>
      <c r="G291" s="3127"/>
      <c r="H291" s="2155" t="s">
        <v>226</v>
      </c>
      <c r="I291" s="2156"/>
      <c r="J291" s="2156"/>
      <c r="K291" s="2157"/>
      <c r="L291" s="2158"/>
      <c r="M291" s="2159"/>
      <c r="N291" s="2149"/>
      <c r="O291" s="2073"/>
      <c r="P291" s="2074"/>
    </row>
    <row r="292" spans="1:16" ht="13.8" customHeight="1" thickBot="1" x14ac:dyDescent="0.3">
      <c r="A292" s="2032"/>
      <c r="B292" s="2317"/>
      <c r="C292" s="2160"/>
      <c r="D292" s="2161"/>
      <c r="E292" s="3008"/>
      <c r="F292" s="3125"/>
      <c r="G292" s="3128"/>
      <c r="H292" s="2162" t="s">
        <v>7</v>
      </c>
      <c r="I292" s="2163">
        <f>SUM(I287:I291)</f>
        <v>1772.7</v>
      </c>
      <c r="J292" s="2163">
        <f>SUM(J287:J291)</f>
        <v>0</v>
      </c>
      <c r="K292" s="2163">
        <f>SUM(K287:K291)</f>
        <v>0</v>
      </c>
      <c r="L292" s="2164"/>
      <c r="M292" s="2165"/>
      <c r="N292" s="2150"/>
      <c r="O292" s="2081"/>
      <c r="P292" s="2082"/>
    </row>
    <row r="293" spans="1:16" ht="14.4" customHeight="1" thickBot="1" x14ac:dyDescent="0.3">
      <c r="A293" s="1905" t="s">
        <v>53</v>
      </c>
      <c r="B293" s="1956" t="s">
        <v>49</v>
      </c>
      <c r="C293" s="2987" t="s">
        <v>31</v>
      </c>
      <c r="D293" s="2987"/>
      <c r="E293" s="2987"/>
      <c r="F293" s="2987"/>
      <c r="G293" s="2988"/>
      <c r="H293" s="1957" t="s">
        <v>7</v>
      </c>
      <c r="I293" s="1958">
        <f>I286*1</f>
        <v>1772.7</v>
      </c>
      <c r="J293" s="1958">
        <f>J286*1</f>
        <v>0</v>
      </c>
      <c r="K293" s="1958">
        <f>K286*1</f>
        <v>0</v>
      </c>
      <c r="L293" s="1959"/>
      <c r="M293" s="1959"/>
      <c r="N293" s="1959"/>
      <c r="O293" s="1959"/>
      <c r="P293" s="1960"/>
    </row>
    <row r="294" spans="1:16" ht="14.4" customHeight="1" thickBot="1" x14ac:dyDescent="0.3">
      <c r="A294" s="1961" t="s">
        <v>53</v>
      </c>
      <c r="B294" s="1961"/>
      <c r="C294" s="2989" t="s">
        <v>51</v>
      </c>
      <c r="D294" s="2989"/>
      <c r="E294" s="2989"/>
      <c r="F294" s="2989"/>
      <c r="G294" s="2990"/>
      <c r="H294" s="1962" t="s">
        <v>7</v>
      </c>
      <c r="I294" s="1963">
        <f>I269+I278+I293</f>
        <v>1903</v>
      </c>
      <c r="J294" s="1963">
        <f>J269+J278+J293</f>
        <v>0</v>
      </c>
      <c r="K294" s="1963">
        <f>K269+K278+K293</f>
        <v>0</v>
      </c>
      <c r="L294" s="1964"/>
      <c r="M294" s="1964"/>
      <c r="N294" s="1964"/>
      <c r="O294" s="1964"/>
      <c r="P294" s="1965"/>
    </row>
    <row r="295" spans="1:16" ht="40.200000000000003" customHeight="1" thickBot="1" x14ac:dyDescent="0.3">
      <c r="A295" s="1860" t="s">
        <v>58</v>
      </c>
      <c r="B295" s="1861"/>
      <c r="C295" s="1863" t="s">
        <v>874</v>
      </c>
      <c r="D295" s="1862"/>
      <c r="E295" s="1966"/>
      <c r="F295" s="1862"/>
      <c r="G295" s="1862"/>
      <c r="H295" s="1862"/>
      <c r="I295" s="1862"/>
      <c r="J295" s="1863"/>
      <c r="K295" s="1862"/>
      <c r="L295" s="1864"/>
      <c r="M295" s="1864"/>
      <c r="N295" s="1862"/>
      <c r="O295" s="1863"/>
      <c r="P295" s="1865"/>
    </row>
    <row r="296" spans="1:16" ht="68.400000000000006" customHeight="1" thickBot="1" x14ac:dyDescent="0.3">
      <c r="A296" s="1866"/>
      <c r="B296" s="1867"/>
      <c r="C296" s="1868"/>
      <c r="D296" s="1868"/>
      <c r="E296" s="1869"/>
      <c r="F296" s="1868"/>
      <c r="G296" s="1868"/>
      <c r="H296" s="1868"/>
      <c r="I296" s="1868"/>
      <c r="J296" s="1868"/>
      <c r="K296" s="1868"/>
      <c r="L296" s="1870" t="s">
        <v>875</v>
      </c>
      <c r="M296" s="1871" t="s">
        <v>876</v>
      </c>
      <c r="N296" s="2047">
        <v>670286</v>
      </c>
      <c r="O296" s="2166"/>
      <c r="P296" s="2029"/>
    </row>
    <row r="297" spans="1:16" ht="26.4" customHeight="1" thickBot="1" x14ac:dyDescent="0.3">
      <c r="A297" s="2167" t="s">
        <v>58</v>
      </c>
      <c r="B297" s="2168" t="s">
        <v>6</v>
      </c>
      <c r="C297" s="1969" t="s">
        <v>877</v>
      </c>
      <c r="D297" s="1970"/>
      <c r="E297" s="1970"/>
      <c r="F297" s="1970"/>
      <c r="G297" s="1970"/>
      <c r="H297" s="1970"/>
      <c r="I297" s="1970"/>
      <c r="J297" s="1970"/>
      <c r="K297" s="1970"/>
      <c r="L297" s="1970"/>
      <c r="M297" s="1970"/>
      <c r="N297" s="1970"/>
      <c r="O297" s="2983"/>
      <c r="P297" s="2984"/>
    </row>
    <row r="298" spans="1:16" ht="49.8" customHeight="1" thickBot="1" x14ac:dyDescent="0.3">
      <c r="A298" s="2167"/>
      <c r="B298" s="1876"/>
      <c r="C298" s="2115"/>
      <c r="D298" s="2115"/>
      <c r="E298" s="2115"/>
      <c r="F298" s="2115"/>
      <c r="G298" s="2115"/>
      <c r="H298" s="2115"/>
      <c r="I298" s="2115"/>
      <c r="J298" s="2115"/>
      <c r="K298" s="2115"/>
      <c r="L298" s="1878" t="s">
        <v>878</v>
      </c>
      <c r="M298" s="1871" t="s">
        <v>68</v>
      </c>
      <c r="N298" s="1872">
        <v>1</v>
      </c>
      <c r="O298" s="1872"/>
      <c r="P298" s="2029"/>
    </row>
    <row r="299" spans="1:16" ht="13.8" customHeight="1" x14ac:dyDescent="0.25">
      <c r="A299" s="2997" t="s">
        <v>58</v>
      </c>
      <c r="B299" s="3000" t="s">
        <v>6</v>
      </c>
      <c r="C299" s="3003" t="s">
        <v>6</v>
      </c>
      <c r="D299" s="1911"/>
      <c r="E299" s="3006" t="s">
        <v>879</v>
      </c>
      <c r="F299" s="3009" t="s">
        <v>62</v>
      </c>
      <c r="G299" s="3012" t="s">
        <v>228</v>
      </c>
      <c r="H299" s="1883" t="s">
        <v>48</v>
      </c>
      <c r="I299" s="1884">
        <f t="shared" ref="I299:K304" si="22">I306</f>
        <v>3.9</v>
      </c>
      <c r="J299" s="1884">
        <f t="shared" si="22"/>
        <v>0</v>
      </c>
      <c r="K299" s="1884">
        <f t="shared" si="22"/>
        <v>0</v>
      </c>
      <c r="L299" s="1914" t="s">
        <v>788</v>
      </c>
      <c r="M299" s="1886" t="s">
        <v>68</v>
      </c>
      <c r="N299" s="1887">
        <v>1</v>
      </c>
      <c r="O299" s="1887"/>
      <c r="P299" s="1888"/>
    </row>
    <row r="300" spans="1:16" ht="13.8" x14ac:dyDescent="0.25">
      <c r="A300" s="2998"/>
      <c r="B300" s="3001"/>
      <c r="C300" s="3004"/>
      <c r="D300" s="1915"/>
      <c r="E300" s="3007"/>
      <c r="F300" s="3010"/>
      <c r="G300" s="3013"/>
      <c r="H300" s="1892" t="s">
        <v>57</v>
      </c>
      <c r="I300" s="1893">
        <f t="shared" si="22"/>
        <v>955.6</v>
      </c>
      <c r="J300" s="1893">
        <f t="shared" si="22"/>
        <v>0</v>
      </c>
      <c r="K300" s="1893">
        <f t="shared" si="22"/>
        <v>0</v>
      </c>
      <c r="L300" s="3103" t="s">
        <v>880</v>
      </c>
      <c r="M300" s="3115" t="s">
        <v>70</v>
      </c>
      <c r="N300" s="3117">
        <v>26</v>
      </c>
      <c r="O300" s="3117"/>
      <c r="P300" s="3119"/>
    </row>
    <row r="301" spans="1:16" ht="13.8" x14ac:dyDescent="0.25">
      <c r="A301" s="2998"/>
      <c r="B301" s="3001"/>
      <c r="C301" s="3004"/>
      <c r="D301" s="1915"/>
      <c r="E301" s="3007"/>
      <c r="F301" s="3010"/>
      <c r="G301" s="3013"/>
      <c r="H301" s="1892" t="s">
        <v>791</v>
      </c>
      <c r="I301" s="1893">
        <f t="shared" si="22"/>
        <v>1429.6</v>
      </c>
      <c r="J301" s="1893">
        <f t="shared" si="22"/>
        <v>0</v>
      </c>
      <c r="K301" s="1893">
        <f>K309</f>
        <v>0</v>
      </c>
      <c r="L301" s="3104"/>
      <c r="M301" s="3116"/>
      <c r="N301" s="3118"/>
      <c r="O301" s="3118"/>
      <c r="P301" s="3120"/>
    </row>
    <row r="302" spans="1:16" ht="13.8" x14ac:dyDescent="0.25">
      <c r="A302" s="2998"/>
      <c r="B302" s="3001"/>
      <c r="C302" s="3004"/>
      <c r="D302" s="1915"/>
      <c r="E302" s="1916"/>
      <c r="F302" s="3010"/>
      <c r="G302" s="3013"/>
      <c r="H302" s="1892" t="s">
        <v>55</v>
      </c>
      <c r="I302" s="1893">
        <f t="shared" si="22"/>
        <v>1644.8</v>
      </c>
      <c r="J302" s="1893">
        <f t="shared" si="22"/>
        <v>0</v>
      </c>
      <c r="K302" s="1893">
        <f>K309</f>
        <v>0</v>
      </c>
      <c r="L302" s="1898"/>
      <c r="M302" s="1895"/>
      <c r="N302" s="1896"/>
      <c r="O302" s="1896"/>
      <c r="P302" s="1897"/>
    </row>
    <row r="303" spans="1:16" ht="13.8" x14ac:dyDescent="0.25">
      <c r="A303" s="2998"/>
      <c r="B303" s="3001"/>
      <c r="C303" s="3004"/>
      <c r="D303" s="1915"/>
      <c r="E303" s="2169"/>
      <c r="F303" s="3010"/>
      <c r="G303" s="3013"/>
      <c r="H303" s="1892" t="s">
        <v>226</v>
      </c>
      <c r="I303" s="1944">
        <f t="shared" si="22"/>
        <v>0</v>
      </c>
      <c r="J303" s="1944">
        <f t="shared" si="22"/>
        <v>0</v>
      </c>
      <c r="K303" s="1944">
        <f>K310</f>
        <v>0</v>
      </c>
      <c r="L303" s="1945"/>
      <c r="M303" s="1946"/>
      <c r="N303" s="1933"/>
      <c r="O303" s="1933"/>
      <c r="P303" s="1947"/>
    </row>
    <row r="304" spans="1:16" ht="14.4" thickBot="1" x14ac:dyDescent="0.3">
      <c r="A304" s="2998"/>
      <c r="B304" s="3001"/>
      <c r="C304" s="3004"/>
      <c r="D304" s="1915"/>
      <c r="E304" s="2169"/>
      <c r="F304" s="3010"/>
      <c r="G304" s="3013"/>
      <c r="H304" s="1977" t="s">
        <v>313</v>
      </c>
      <c r="I304" s="1944">
        <f t="shared" si="22"/>
        <v>0</v>
      </c>
      <c r="J304" s="1978"/>
      <c r="K304" s="1978"/>
      <c r="L304" s="1894"/>
      <c r="M304" s="1979"/>
      <c r="N304" s="1980"/>
      <c r="O304" s="1980"/>
      <c r="P304" s="1981"/>
    </row>
    <row r="305" spans="1:16" ht="14.4" thickBot="1" x14ac:dyDescent="0.3">
      <c r="A305" s="2999"/>
      <c r="B305" s="3002"/>
      <c r="C305" s="3005"/>
      <c r="D305" s="1924"/>
      <c r="E305" s="2170"/>
      <c r="F305" s="3011"/>
      <c r="G305" s="3014"/>
      <c r="H305" s="2171" t="s">
        <v>7</v>
      </c>
      <c r="I305" s="2172">
        <f>SUM(I299:I304)</f>
        <v>4033.8999999999996</v>
      </c>
      <c r="J305" s="1910">
        <f>SUM(J299:J303)</f>
        <v>0</v>
      </c>
      <c r="K305" s="1910">
        <f>SUM(K299:K303)</f>
        <v>0</v>
      </c>
      <c r="L305" s="1926"/>
      <c r="M305" s="1927"/>
      <c r="N305" s="1928"/>
      <c r="O305" s="1928"/>
      <c r="P305" s="1929"/>
    </row>
    <row r="306" spans="1:16" ht="13.8" customHeight="1" x14ac:dyDescent="0.25">
      <c r="A306" s="2997"/>
      <c r="B306" s="3000"/>
      <c r="C306" s="3003"/>
      <c r="D306" s="1911"/>
      <c r="E306" s="3006" t="s">
        <v>881</v>
      </c>
      <c r="F306" s="3107" t="s">
        <v>62</v>
      </c>
      <c r="G306" s="3012" t="s">
        <v>230</v>
      </c>
      <c r="H306" s="1912" t="s">
        <v>48</v>
      </c>
      <c r="I306" s="1884">
        <v>3.9</v>
      </c>
      <c r="J306" s="1884">
        <v>0</v>
      </c>
      <c r="K306" s="1913">
        <v>0</v>
      </c>
      <c r="L306" s="1914" t="s">
        <v>950</v>
      </c>
      <c r="M306" s="1886" t="s">
        <v>68</v>
      </c>
      <c r="N306" s="1887">
        <v>1</v>
      </c>
      <c r="O306" s="1887"/>
      <c r="P306" s="1888"/>
    </row>
    <row r="307" spans="1:16" ht="13.8" x14ac:dyDescent="0.25">
      <c r="A307" s="2998"/>
      <c r="B307" s="3001"/>
      <c r="C307" s="3004"/>
      <c r="D307" s="1915"/>
      <c r="E307" s="3007"/>
      <c r="F307" s="3108"/>
      <c r="G307" s="3013"/>
      <c r="H307" s="1917" t="s">
        <v>57</v>
      </c>
      <c r="I307" s="1893">
        <v>955.6</v>
      </c>
      <c r="J307" s="1893">
        <v>0</v>
      </c>
      <c r="K307" s="1918">
        <v>0</v>
      </c>
      <c r="L307" s="1942" t="s">
        <v>880</v>
      </c>
      <c r="M307" s="1920" t="s">
        <v>70</v>
      </c>
      <c r="N307" s="1896">
        <v>26</v>
      </c>
      <c r="O307" s="1896"/>
      <c r="P307" s="1897"/>
    </row>
    <row r="308" spans="1:16" ht="13.8" x14ac:dyDescent="0.25">
      <c r="A308" s="2998"/>
      <c r="B308" s="3001"/>
      <c r="C308" s="3004"/>
      <c r="D308" s="1915"/>
      <c r="E308" s="3007"/>
      <c r="F308" s="3108"/>
      <c r="G308" s="3013"/>
      <c r="H308" s="1917" t="s">
        <v>791</v>
      </c>
      <c r="I308" s="1893">
        <v>1429.6</v>
      </c>
      <c r="J308" s="1893">
        <v>0</v>
      </c>
      <c r="K308" s="1918">
        <v>0</v>
      </c>
      <c r="L308" s="1943"/>
      <c r="M308" s="1895"/>
      <c r="N308" s="1896"/>
      <c r="O308" s="1896"/>
      <c r="P308" s="1897"/>
    </row>
    <row r="309" spans="1:16" ht="13.8" x14ac:dyDescent="0.25">
      <c r="A309" s="2998"/>
      <c r="B309" s="3001"/>
      <c r="C309" s="3004"/>
      <c r="D309" s="1915"/>
      <c r="E309" s="3007"/>
      <c r="F309" s="3108"/>
      <c r="G309" s="3013"/>
      <c r="H309" s="1917" t="s">
        <v>55</v>
      </c>
      <c r="I309" s="2808">
        <v>1644.8</v>
      </c>
      <c r="J309" s="1893">
        <v>0</v>
      </c>
      <c r="K309" s="1918">
        <v>0</v>
      </c>
      <c r="L309" s="1898"/>
      <c r="M309" s="1895"/>
      <c r="N309" s="1896"/>
      <c r="O309" s="1896"/>
      <c r="P309" s="1897"/>
    </row>
    <row r="310" spans="1:16" ht="13.8" x14ac:dyDescent="0.25">
      <c r="A310" s="2998"/>
      <c r="B310" s="3001"/>
      <c r="C310" s="3004"/>
      <c r="D310" s="1915"/>
      <c r="E310" s="3007"/>
      <c r="F310" s="3108"/>
      <c r="G310" s="3013"/>
      <c r="H310" s="1917" t="s">
        <v>226</v>
      </c>
      <c r="I310" s="1944"/>
      <c r="J310" s="1944"/>
      <c r="K310" s="2030"/>
      <c r="L310" s="1945"/>
      <c r="M310" s="1946"/>
      <c r="N310" s="1933"/>
      <c r="O310" s="1933"/>
      <c r="P310" s="1947"/>
    </row>
    <row r="311" spans="1:16" ht="14.4" thickBot="1" x14ac:dyDescent="0.3">
      <c r="A311" s="2998"/>
      <c r="B311" s="3001"/>
      <c r="C311" s="3004"/>
      <c r="D311" s="1915"/>
      <c r="E311" s="3007"/>
      <c r="F311" s="3108"/>
      <c r="G311" s="3013"/>
      <c r="H311" s="2014" t="s">
        <v>313</v>
      </c>
      <c r="I311" s="1978"/>
      <c r="J311" s="1978"/>
      <c r="K311" s="2173"/>
      <c r="L311" s="1894"/>
      <c r="M311" s="1979"/>
      <c r="N311" s="1980"/>
      <c r="O311" s="1980"/>
      <c r="P311" s="1981"/>
    </row>
    <row r="312" spans="1:16" ht="14.4" thickBot="1" x14ac:dyDescent="0.3">
      <c r="A312" s="2999"/>
      <c r="B312" s="3002"/>
      <c r="C312" s="3005"/>
      <c r="D312" s="1924"/>
      <c r="E312" s="3008"/>
      <c r="F312" s="3109"/>
      <c r="G312" s="3014"/>
      <c r="H312" s="1909" t="s">
        <v>7</v>
      </c>
      <c r="I312" s="1910">
        <f>SUM(I306:I311)</f>
        <v>4033.8999999999996</v>
      </c>
      <c r="J312" s="1910">
        <f>SUM(J306:J310)</f>
        <v>0</v>
      </c>
      <c r="K312" s="1910">
        <f>SUM(K306:K310)</f>
        <v>0</v>
      </c>
      <c r="L312" s="1926"/>
      <c r="M312" s="1927"/>
      <c r="N312" s="1928"/>
      <c r="O312" s="1928"/>
      <c r="P312" s="1929"/>
    </row>
    <row r="313" spans="1:16" ht="14.4" customHeight="1" thickBot="1" x14ac:dyDescent="0.3">
      <c r="A313" s="2139" t="s">
        <v>58</v>
      </c>
      <c r="B313" s="2174" t="s">
        <v>6</v>
      </c>
      <c r="C313" s="3105" t="s">
        <v>31</v>
      </c>
      <c r="D313" s="3105"/>
      <c r="E313" s="3105"/>
      <c r="F313" s="3105"/>
      <c r="G313" s="3106"/>
      <c r="H313" s="2175" t="s">
        <v>7</v>
      </c>
      <c r="I313" s="1958">
        <f>I305*1</f>
        <v>4033.8999999999996</v>
      </c>
      <c r="J313" s="1958">
        <f>J305*1</f>
        <v>0</v>
      </c>
      <c r="K313" s="1958">
        <f>K305*1</f>
        <v>0</v>
      </c>
      <c r="L313" s="1959"/>
      <c r="M313" s="1959"/>
      <c r="N313" s="1959"/>
      <c r="O313" s="1959"/>
      <c r="P313" s="1960"/>
    </row>
    <row r="314" spans="1:16" ht="14.4" thickBot="1" x14ac:dyDescent="0.3">
      <c r="A314" s="2113" t="s">
        <v>58</v>
      </c>
      <c r="B314" s="2176" t="s">
        <v>8</v>
      </c>
      <c r="C314" s="1969" t="s">
        <v>882</v>
      </c>
      <c r="D314" s="1970"/>
      <c r="E314" s="1970"/>
      <c r="F314" s="1970"/>
      <c r="G314" s="1970"/>
      <c r="H314" s="1970"/>
      <c r="I314" s="1970"/>
      <c r="J314" s="1970"/>
      <c r="K314" s="1970"/>
      <c r="L314" s="1970"/>
      <c r="M314" s="1970"/>
      <c r="N314" s="1970"/>
      <c r="O314" s="2983"/>
      <c r="P314" s="2984"/>
    </row>
    <row r="315" spans="1:16" ht="14.4" thickBot="1" x14ac:dyDescent="0.3">
      <c r="A315" s="2177"/>
      <c r="B315" s="2114"/>
      <c r="C315" s="1877"/>
      <c r="D315" s="1877"/>
      <c r="E315" s="1877"/>
      <c r="F315" s="1877"/>
      <c r="G315" s="1877"/>
      <c r="H315" s="1877"/>
      <c r="I315" s="1877"/>
      <c r="J315" s="1877"/>
      <c r="K315" s="1877"/>
      <c r="L315" s="1878" t="s">
        <v>883</v>
      </c>
      <c r="M315" s="1871" t="s">
        <v>68</v>
      </c>
      <c r="N315" s="1967">
        <v>1</v>
      </c>
      <c r="O315" s="1967"/>
      <c r="P315" s="2029"/>
    </row>
    <row r="316" spans="1:16" ht="13.8" customHeight="1" x14ac:dyDescent="0.25">
      <c r="A316" s="3089" t="s">
        <v>58</v>
      </c>
      <c r="B316" s="3092" t="s">
        <v>8</v>
      </c>
      <c r="C316" s="3095" t="s">
        <v>6</v>
      </c>
      <c r="D316" s="2178"/>
      <c r="E316" s="3006" t="s">
        <v>884</v>
      </c>
      <c r="F316" s="3098" t="s">
        <v>62</v>
      </c>
      <c r="G316" s="3100" t="s">
        <v>228</v>
      </c>
      <c r="H316" s="1883" t="s">
        <v>48</v>
      </c>
      <c r="I316" s="2122">
        <f t="shared" ref="I316:K320" si="23">I322</f>
        <v>0.7</v>
      </c>
      <c r="J316" s="2122">
        <f t="shared" si="23"/>
        <v>0</v>
      </c>
      <c r="K316" s="2122">
        <f t="shared" si="23"/>
        <v>0</v>
      </c>
      <c r="L316" s="1914" t="s">
        <v>788</v>
      </c>
      <c r="M316" s="1886" t="s">
        <v>68</v>
      </c>
      <c r="N316" s="1887">
        <v>1</v>
      </c>
      <c r="O316" s="1887"/>
      <c r="P316" s="2126"/>
    </row>
    <row r="317" spans="1:16" ht="13.8" x14ac:dyDescent="0.25">
      <c r="A317" s="3090"/>
      <c r="B317" s="3093"/>
      <c r="C317" s="3096"/>
      <c r="D317" s="2179"/>
      <c r="E317" s="3007"/>
      <c r="F317" s="3084"/>
      <c r="G317" s="3101"/>
      <c r="H317" s="1892" t="s">
        <v>57</v>
      </c>
      <c r="I317" s="2129">
        <f t="shared" si="23"/>
        <v>192</v>
      </c>
      <c r="J317" s="2129">
        <f t="shared" si="23"/>
        <v>0</v>
      </c>
      <c r="K317" s="2129">
        <f t="shared" si="23"/>
        <v>0</v>
      </c>
      <c r="L317" s="1898" t="s">
        <v>885</v>
      </c>
      <c r="M317" s="1895" t="s">
        <v>68</v>
      </c>
      <c r="N317" s="2031">
        <v>5</v>
      </c>
      <c r="O317" s="2031"/>
      <c r="P317" s="2133"/>
    </row>
    <row r="318" spans="1:16" ht="13.8" x14ac:dyDescent="0.25">
      <c r="A318" s="3090"/>
      <c r="B318" s="3093"/>
      <c r="C318" s="3096"/>
      <c r="D318" s="2179"/>
      <c r="E318" s="3007"/>
      <c r="F318" s="3084"/>
      <c r="G318" s="3101"/>
      <c r="H318" s="1892" t="s">
        <v>791</v>
      </c>
      <c r="I318" s="2129">
        <f t="shared" si="23"/>
        <v>0</v>
      </c>
      <c r="J318" s="2129">
        <f t="shared" si="23"/>
        <v>0</v>
      </c>
      <c r="K318" s="2129">
        <f t="shared" si="23"/>
        <v>0</v>
      </c>
      <c r="L318" s="2130"/>
      <c r="M318" s="2131"/>
      <c r="N318" s="2132"/>
      <c r="O318" s="2132"/>
      <c r="P318" s="2133"/>
    </row>
    <row r="319" spans="1:16" ht="13.8" x14ac:dyDescent="0.25">
      <c r="A319" s="3090"/>
      <c r="B319" s="3093"/>
      <c r="C319" s="3096"/>
      <c r="D319" s="2179"/>
      <c r="E319" s="1916"/>
      <c r="F319" s="3084"/>
      <c r="G319" s="3101"/>
      <c r="H319" s="1892" t="s">
        <v>55</v>
      </c>
      <c r="I319" s="2129">
        <f t="shared" si="23"/>
        <v>211.1</v>
      </c>
      <c r="J319" s="2129">
        <f t="shared" si="23"/>
        <v>0</v>
      </c>
      <c r="K319" s="2129">
        <f t="shared" si="23"/>
        <v>0</v>
      </c>
      <c r="L319" s="2130"/>
      <c r="M319" s="2131"/>
      <c r="N319" s="2132"/>
      <c r="O319" s="2132"/>
      <c r="P319" s="2133"/>
    </row>
    <row r="320" spans="1:16" ht="14.4" thickBot="1" x14ac:dyDescent="0.3">
      <c r="A320" s="3090"/>
      <c r="B320" s="3093"/>
      <c r="C320" s="3096"/>
      <c r="D320" s="2179"/>
      <c r="E320" s="2169"/>
      <c r="F320" s="3084"/>
      <c r="G320" s="3101"/>
      <c r="H320" s="1899" t="s">
        <v>226</v>
      </c>
      <c r="I320" s="2134">
        <f t="shared" si="23"/>
        <v>0</v>
      </c>
      <c r="J320" s="2134">
        <f t="shared" si="23"/>
        <v>0</v>
      </c>
      <c r="K320" s="2134">
        <f t="shared" si="23"/>
        <v>0</v>
      </c>
      <c r="L320" s="2135"/>
      <c r="M320" s="2136"/>
      <c r="N320" s="2137"/>
      <c r="O320" s="2137"/>
      <c r="P320" s="2138"/>
    </row>
    <row r="321" spans="1:16" ht="14.4" thickBot="1" x14ac:dyDescent="0.3">
      <c r="A321" s="3091"/>
      <c r="B321" s="3094"/>
      <c r="C321" s="3097"/>
      <c r="D321" s="2180"/>
      <c r="E321" s="2170"/>
      <c r="F321" s="3099"/>
      <c r="G321" s="3102"/>
      <c r="H321" s="2181" t="s">
        <v>7</v>
      </c>
      <c r="I321" s="2182">
        <f>SUM(I316:I320)</f>
        <v>403.79999999999995</v>
      </c>
      <c r="J321" s="2182">
        <f>SUM(J316:J320)</f>
        <v>0</v>
      </c>
      <c r="K321" s="2182">
        <f>SUM(K316:K320)</f>
        <v>0</v>
      </c>
      <c r="L321" s="2183"/>
      <c r="M321" s="2184"/>
      <c r="N321" s="2185"/>
      <c r="O321" s="2186"/>
      <c r="P321" s="2187"/>
    </row>
    <row r="322" spans="1:16" ht="13.8" customHeight="1" x14ac:dyDescent="0.25">
      <c r="A322" s="3089"/>
      <c r="B322" s="3092"/>
      <c r="C322" s="3095"/>
      <c r="D322" s="2178"/>
      <c r="E322" s="3006" t="s">
        <v>886</v>
      </c>
      <c r="F322" s="3009" t="s">
        <v>62</v>
      </c>
      <c r="G322" s="3012" t="s">
        <v>230</v>
      </c>
      <c r="H322" s="1912" t="s">
        <v>48</v>
      </c>
      <c r="I322" s="1884">
        <v>0.7</v>
      </c>
      <c r="J322" s="1884">
        <v>0</v>
      </c>
      <c r="K322" s="1913">
        <v>0</v>
      </c>
      <c r="L322" s="1914" t="s">
        <v>794</v>
      </c>
      <c r="M322" s="1886" t="s">
        <v>68</v>
      </c>
      <c r="N322" s="1887">
        <v>1</v>
      </c>
      <c r="O322" s="1887"/>
      <c r="P322" s="2126"/>
    </row>
    <row r="323" spans="1:16" ht="27.6" x14ac:dyDescent="0.25">
      <c r="A323" s="3090"/>
      <c r="B323" s="3093"/>
      <c r="C323" s="3096"/>
      <c r="D323" s="2179"/>
      <c r="E323" s="3007"/>
      <c r="F323" s="3010"/>
      <c r="G323" s="3013"/>
      <c r="H323" s="1917" t="s">
        <v>57</v>
      </c>
      <c r="I323" s="1944">
        <v>192</v>
      </c>
      <c r="J323" s="1944">
        <v>0</v>
      </c>
      <c r="K323" s="2030">
        <v>0</v>
      </c>
      <c r="L323" s="1919" t="s">
        <v>887</v>
      </c>
      <c r="M323" s="1920" t="s">
        <v>68</v>
      </c>
      <c r="N323" s="1933"/>
      <c r="O323" s="1933"/>
      <c r="P323" s="2188"/>
    </row>
    <row r="324" spans="1:16" ht="13.8" customHeight="1" x14ac:dyDescent="0.25">
      <c r="A324" s="3090"/>
      <c r="B324" s="3093"/>
      <c r="C324" s="3096"/>
      <c r="D324" s="2179"/>
      <c r="E324" s="3007"/>
      <c r="F324" s="3010"/>
      <c r="G324" s="3013"/>
      <c r="H324" s="1917" t="s">
        <v>791</v>
      </c>
      <c r="I324" s="1893"/>
      <c r="J324" s="1893"/>
      <c r="K324" s="1918"/>
      <c r="L324" s="3103" t="s">
        <v>888</v>
      </c>
      <c r="M324" s="1895"/>
      <c r="N324" s="1896"/>
      <c r="O324" s="1896"/>
      <c r="P324" s="2133"/>
    </row>
    <row r="325" spans="1:16" ht="13.8" x14ac:dyDescent="0.25">
      <c r="A325" s="3090"/>
      <c r="B325" s="3093"/>
      <c r="C325" s="3096"/>
      <c r="D325" s="2179"/>
      <c r="E325" s="3007"/>
      <c r="F325" s="3010"/>
      <c r="G325" s="3013"/>
      <c r="H325" s="1917" t="s">
        <v>55</v>
      </c>
      <c r="I325" s="1893">
        <v>211.1</v>
      </c>
      <c r="J325" s="1893">
        <v>0</v>
      </c>
      <c r="K325" s="1918">
        <v>0</v>
      </c>
      <c r="L325" s="3104"/>
      <c r="M325" s="1895" t="s">
        <v>68</v>
      </c>
      <c r="N325" s="1896">
        <v>5</v>
      </c>
      <c r="O325" s="1896"/>
      <c r="P325" s="2133"/>
    </row>
    <row r="326" spans="1:16" ht="14.4" thickBot="1" x14ac:dyDescent="0.3">
      <c r="A326" s="3090"/>
      <c r="B326" s="3093"/>
      <c r="C326" s="3096"/>
      <c r="D326" s="2179"/>
      <c r="E326" s="3007"/>
      <c r="F326" s="3010"/>
      <c r="G326" s="3013"/>
      <c r="H326" s="1921" t="s">
        <v>226</v>
      </c>
      <c r="I326" s="1900"/>
      <c r="J326" s="1900"/>
      <c r="K326" s="1922"/>
      <c r="L326" s="1901"/>
      <c r="M326" s="1902"/>
      <c r="N326" s="1903"/>
      <c r="O326" s="1903"/>
      <c r="P326" s="2138"/>
    </row>
    <row r="327" spans="1:16" ht="14.4" thickBot="1" x14ac:dyDescent="0.3">
      <c r="A327" s="3091"/>
      <c r="B327" s="3094"/>
      <c r="C327" s="3097"/>
      <c r="D327" s="2180"/>
      <c r="E327" s="3008"/>
      <c r="F327" s="3011"/>
      <c r="G327" s="3014"/>
      <c r="H327" s="1909" t="s">
        <v>7</v>
      </c>
      <c r="I327" s="1910">
        <f>SUM(I322:I326)</f>
        <v>403.79999999999995</v>
      </c>
      <c r="J327" s="1910">
        <f>SUM(J322:J326)</f>
        <v>0</v>
      </c>
      <c r="K327" s="1910">
        <f>SUM(K322:K326)</f>
        <v>0</v>
      </c>
      <c r="L327" s="1926"/>
      <c r="M327" s="1927"/>
      <c r="N327" s="1928"/>
      <c r="O327" s="1928"/>
      <c r="P327" s="2144"/>
    </row>
    <row r="328" spans="1:16" ht="14.4" customHeight="1" thickBot="1" x14ac:dyDescent="0.3">
      <c r="A328" s="2139" t="s">
        <v>58</v>
      </c>
      <c r="B328" s="2174" t="s">
        <v>8</v>
      </c>
      <c r="C328" s="3105" t="s">
        <v>31</v>
      </c>
      <c r="D328" s="3105"/>
      <c r="E328" s="3105"/>
      <c r="F328" s="3105"/>
      <c r="G328" s="3106"/>
      <c r="H328" s="2175" t="s">
        <v>7</v>
      </c>
      <c r="I328" s="1958">
        <f>I321*1</f>
        <v>403.79999999999995</v>
      </c>
      <c r="J328" s="1958">
        <f>J321*1</f>
        <v>0</v>
      </c>
      <c r="K328" s="1958">
        <f>K321*1</f>
        <v>0</v>
      </c>
      <c r="L328" s="1959"/>
      <c r="M328" s="1959"/>
      <c r="N328" s="2189"/>
      <c r="O328" s="1959"/>
      <c r="P328" s="1960"/>
    </row>
    <row r="329" spans="1:16" ht="14.4" thickBot="1" x14ac:dyDescent="0.3">
      <c r="A329" s="1874" t="s">
        <v>58</v>
      </c>
      <c r="B329" s="1875" t="s">
        <v>49</v>
      </c>
      <c r="C329" s="1969" t="s">
        <v>889</v>
      </c>
      <c r="D329" s="1970"/>
      <c r="E329" s="1970"/>
      <c r="F329" s="1970"/>
      <c r="G329" s="1970"/>
      <c r="H329" s="1970"/>
      <c r="I329" s="1970"/>
      <c r="J329" s="1970"/>
      <c r="K329" s="1970"/>
      <c r="L329" s="1970"/>
      <c r="M329" s="1970"/>
      <c r="N329" s="2112"/>
      <c r="O329" s="2983"/>
      <c r="P329" s="2984"/>
    </row>
    <row r="330" spans="1:16" ht="14.4" thickBot="1" x14ac:dyDescent="0.3">
      <c r="A330" s="2167"/>
      <c r="B330" s="1876"/>
      <c r="C330" s="2115"/>
      <c r="D330" s="2115"/>
      <c r="E330" s="2115"/>
      <c r="F330" s="2115"/>
      <c r="G330" s="2115"/>
      <c r="H330" s="2115"/>
      <c r="I330" s="2115"/>
      <c r="J330" s="2115"/>
      <c r="K330" s="2115"/>
      <c r="L330" s="1878" t="s">
        <v>890</v>
      </c>
      <c r="M330" s="1871" t="s">
        <v>68</v>
      </c>
      <c r="N330" s="1967">
        <v>5</v>
      </c>
      <c r="O330" s="1967"/>
      <c r="P330" s="2029"/>
    </row>
    <row r="331" spans="1:16" ht="13.8" customHeight="1" x14ac:dyDescent="0.25">
      <c r="A331" s="1880" t="s">
        <v>58</v>
      </c>
      <c r="B331" s="3070" t="s">
        <v>49</v>
      </c>
      <c r="C331" s="1881" t="s">
        <v>6</v>
      </c>
      <c r="D331" s="1882"/>
      <c r="E331" s="3006" t="s">
        <v>891</v>
      </c>
      <c r="F331" s="3053" t="s">
        <v>62</v>
      </c>
      <c r="G331" s="3012" t="s">
        <v>228</v>
      </c>
      <c r="H331" s="1883" t="s">
        <v>48</v>
      </c>
      <c r="I331" s="1884">
        <f t="shared" ref="I331:K335" si="24">I337+I343+I349+I355+I361+I367+I379</f>
        <v>4.7</v>
      </c>
      <c r="J331" s="1884">
        <f t="shared" si="24"/>
        <v>0</v>
      </c>
      <c r="K331" s="1884">
        <f t="shared" si="24"/>
        <v>0</v>
      </c>
      <c r="L331" s="1914" t="s">
        <v>892</v>
      </c>
      <c r="M331" s="1886" t="s">
        <v>68</v>
      </c>
      <c r="N331" s="1887">
        <v>5</v>
      </c>
      <c r="O331" s="1887"/>
      <c r="P331" s="1888"/>
    </row>
    <row r="332" spans="1:16" ht="13.8" x14ac:dyDescent="0.25">
      <c r="A332" s="1889"/>
      <c r="B332" s="3001"/>
      <c r="C332" s="1890"/>
      <c r="D332" s="1891"/>
      <c r="E332" s="3007"/>
      <c r="F332" s="3010"/>
      <c r="G332" s="3013"/>
      <c r="H332" s="1892" t="s">
        <v>57</v>
      </c>
      <c r="I332" s="1893">
        <f t="shared" si="24"/>
        <v>689</v>
      </c>
      <c r="J332" s="1893">
        <f t="shared" si="24"/>
        <v>0</v>
      </c>
      <c r="K332" s="1893">
        <f t="shared" si="24"/>
        <v>0</v>
      </c>
      <c r="L332" s="1898" t="s">
        <v>893</v>
      </c>
      <c r="M332" s="1895" t="s">
        <v>894</v>
      </c>
      <c r="N332" s="1896">
        <v>670286</v>
      </c>
      <c r="O332" s="1896"/>
      <c r="P332" s="1897"/>
    </row>
    <row r="333" spans="1:16" ht="13.8" x14ac:dyDescent="0.25">
      <c r="A333" s="1889"/>
      <c r="B333" s="3001"/>
      <c r="C333" s="1890"/>
      <c r="D333" s="1891"/>
      <c r="E333" s="3007"/>
      <c r="F333" s="3010"/>
      <c r="G333" s="3013"/>
      <c r="H333" s="1892" t="s">
        <v>791</v>
      </c>
      <c r="I333" s="1893">
        <f t="shared" si="24"/>
        <v>683.5</v>
      </c>
      <c r="J333" s="1893">
        <f t="shared" si="24"/>
        <v>0</v>
      </c>
      <c r="K333" s="1893">
        <f t="shared" si="24"/>
        <v>0</v>
      </c>
      <c r="L333" s="1898"/>
      <c r="M333" s="1895"/>
      <c r="N333" s="1896"/>
      <c r="O333" s="1896"/>
      <c r="P333" s="1897"/>
    </row>
    <row r="334" spans="1:16" ht="13.8" x14ac:dyDescent="0.25">
      <c r="A334" s="1889"/>
      <c r="B334" s="3001"/>
      <c r="C334" s="1890"/>
      <c r="D334" s="1891"/>
      <c r="E334" s="3007"/>
      <c r="F334" s="3010"/>
      <c r="G334" s="3013"/>
      <c r="H334" s="1892" t="s">
        <v>55</v>
      </c>
      <c r="I334" s="1893">
        <f>I340+I346+I352+I358+I364+I370+I382+I376</f>
        <v>1795.5</v>
      </c>
      <c r="J334" s="1893">
        <f t="shared" si="24"/>
        <v>0</v>
      </c>
      <c r="K334" s="1893">
        <f t="shared" si="24"/>
        <v>0</v>
      </c>
      <c r="L334" s="1898"/>
      <c r="M334" s="1895"/>
      <c r="N334" s="1896"/>
      <c r="O334" s="1896"/>
      <c r="P334" s="1897"/>
    </row>
    <row r="335" spans="1:16" ht="14.4" thickBot="1" x14ac:dyDescent="0.3">
      <c r="A335" s="1889"/>
      <c r="B335" s="3001"/>
      <c r="C335" s="1890"/>
      <c r="D335" s="1891"/>
      <c r="E335" s="3007"/>
      <c r="F335" s="3010"/>
      <c r="G335" s="3013"/>
      <c r="H335" s="1899" t="s">
        <v>226</v>
      </c>
      <c r="I335" s="1900">
        <f t="shared" si="24"/>
        <v>0</v>
      </c>
      <c r="J335" s="1900">
        <f t="shared" si="24"/>
        <v>0</v>
      </c>
      <c r="K335" s="1900">
        <f t="shared" si="24"/>
        <v>0</v>
      </c>
      <c r="L335" s="1901"/>
      <c r="M335" s="1902"/>
      <c r="N335" s="1903"/>
      <c r="O335" s="1903"/>
      <c r="P335" s="1904"/>
    </row>
    <row r="336" spans="1:16" ht="22.8" customHeight="1" thickBot="1" x14ac:dyDescent="0.3">
      <c r="A336" s="1905"/>
      <c r="B336" s="3071"/>
      <c r="C336" s="1906"/>
      <c r="D336" s="1907"/>
      <c r="E336" s="3008"/>
      <c r="F336" s="3054"/>
      <c r="G336" s="3014"/>
      <c r="H336" s="1909" t="s">
        <v>7</v>
      </c>
      <c r="I336" s="1910">
        <f>SUM(I331:I335)</f>
        <v>3172.7</v>
      </c>
      <c r="J336" s="1910">
        <f>SUM(J331:J335)</f>
        <v>0</v>
      </c>
      <c r="K336" s="1910">
        <f>SUM(K331:K335)</f>
        <v>0</v>
      </c>
      <c r="L336" s="1926"/>
      <c r="M336" s="1927"/>
      <c r="N336" s="1928"/>
      <c r="O336" s="1928"/>
      <c r="P336" s="1929"/>
    </row>
    <row r="337" spans="1:16" ht="13.8" customHeight="1" x14ac:dyDescent="0.25">
      <c r="A337" s="2997"/>
      <c r="B337" s="3000"/>
      <c r="C337" s="3003"/>
      <c r="D337" s="1911"/>
      <c r="E337" s="3006" t="s">
        <v>895</v>
      </c>
      <c r="F337" s="3009" t="s">
        <v>62</v>
      </c>
      <c r="G337" s="3012" t="s">
        <v>228</v>
      </c>
      <c r="H337" s="1912" t="s">
        <v>48</v>
      </c>
      <c r="I337" s="1884"/>
      <c r="J337" s="1884">
        <v>0</v>
      </c>
      <c r="K337" s="1913">
        <v>0</v>
      </c>
      <c r="L337" s="1914" t="s">
        <v>794</v>
      </c>
      <c r="M337" s="1886" t="s">
        <v>68</v>
      </c>
      <c r="N337" s="1887">
        <v>1</v>
      </c>
      <c r="O337" s="1887"/>
      <c r="P337" s="1888"/>
    </row>
    <row r="338" spans="1:16" ht="13.8" x14ac:dyDescent="0.25">
      <c r="A338" s="2998"/>
      <c r="B338" s="3001"/>
      <c r="C338" s="3004"/>
      <c r="D338" s="1915"/>
      <c r="E338" s="3007"/>
      <c r="F338" s="3010"/>
      <c r="G338" s="3013"/>
      <c r="H338" s="1917" t="s">
        <v>57</v>
      </c>
      <c r="I338" s="1893">
        <v>0</v>
      </c>
      <c r="J338" s="1893">
        <v>0</v>
      </c>
      <c r="K338" s="1918">
        <v>0</v>
      </c>
      <c r="L338" s="1919" t="s">
        <v>896</v>
      </c>
      <c r="M338" s="1920" t="s">
        <v>894</v>
      </c>
      <c r="N338" s="1896">
        <v>90305</v>
      </c>
      <c r="O338" s="1896"/>
      <c r="P338" s="1897"/>
    </row>
    <row r="339" spans="1:16" ht="13.8" x14ac:dyDescent="0.25">
      <c r="A339" s="2998"/>
      <c r="B339" s="3001"/>
      <c r="C339" s="3004"/>
      <c r="D339" s="1915"/>
      <c r="E339" s="3007"/>
      <c r="F339" s="3010"/>
      <c r="G339" s="3013"/>
      <c r="H339" s="1917" t="s">
        <v>791</v>
      </c>
      <c r="I339" s="1893"/>
      <c r="J339" s="1893"/>
      <c r="K339" s="1918"/>
      <c r="L339" s="1898"/>
      <c r="M339" s="1895"/>
      <c r="N339" s="1896"/>
      <c r="O339" s="1896"/>
      <c r="P339" s="1897"/>
    </row>
    <row r="340" spans="1:16" ht="13.8" x14ac:dyDescent="0.25">
      <c r="A340" s="2998"/>
      <c r="B340" s="3001"/>
      <c r="C340" s="3004"/>
      <c r="D340" s="1915"/>
      <c r="E340" s="3007"/>
      <c r="F340" s="3010"/>
      <c r="G340" s="3013"/>
      <c r="H340" s="1917" t="s">
        <v>55</v>
      </c>
      <c r="I340" s="2808">
        <v>77.2</v>
      </c>
      <c r="J340" s="1893">
        <v>0</v>
      </c>
      <c r="K340" s="1918">
        <v>0</v>
      </c>
      <c r="L340" s="1898"/>
      <c r="M340" s="1895"/>
      <c r="N340" s="1896"/>
      <c r="O340" s="1896"/>
      <c r="P340" s="1897"/>
    </row>
    <row r="341" spans="1:16" ht="14.4" thickBot="1" x14ac:dyDescent="0.3">
      <c r="A341" s="2998"/>
      <c r="B341" s="3001"/>
      <c r="C341" s="3004"/>
      <c r="D341" s="1915"/>
      <c r="E341" s="3007"/>
      <c r="F341" s="3010"/>
      <c r="G341" s="3013"/>
      <c r="H341" s="1921" t="s">
        <v>226</v>
      </c>
      <c r="I341" s="1900"/>
      <c r="J341" s="1900"/>
      <c r="K341" s="1922"/>
      <c r="L341" s="1901"/>
      <c r="M341" s="1902"/>
      <c r="N341" s="1903"/>
      <c r="O341" s="1903"/>
      <c r="P341" s="1904"/>
    </row>
    <row r="342" spans="1:16" ht="14.4" thickBot="1" x14ac:dyDescent="0.3">
      <c r="A342" s="2999"/>
      <c r="B342" s="3002"/>
      <c r="C342" s="3005"/>
      <c r="D342" s="1924"/>
      <c r="E342" s="3008"/>
      <c r="F342" s="3011"/>
      <c r="G342" s="3014"/>
      <c r="H342" s="1909" t="s">
        <v>7</v>
      </c>
      <c r="I342" s="1910">
        <f>SUM(I337:I341)</f>
        <v>77.2</v>
      </c>
      <c r="J342" s="1910">
        <f>SUM(J337:J341)</f>
        <v>0</v>
      </c>
      <c r="K342" s="1910">
        <f>SUM(K337:K341)</f>
        <v>0</v>
      </c>
      <c r="L342" s="1926"/>
      <c r="M342" s="1927"/>
      <c r="N342" s="1928"/>
      <c r="O342" s="1928"/>
      <c r="P342" s="1929"/>
    </row>
    <row r="343" spans="1:16" ht="13.8" customHeight="1" x14ac:dyDescent="0.25">
      <c r="A343" s="2997"/>
      <c r="B343" s="3000"/>
      <c r="C343" s="3003"/>
      <c r="D343" s="1911"/>
      <c r="E343" s="3006" t="s">
        <v>897</v>
      </c>
      <c r="F343" s="3009" t="s">
        <v>62</v>
      </c>
      <c r="G343" s="3012" t="s">
        <v>228</v>
      </c>
      <c r="H343" s="1912" t="s">
        <v>48</v>
      </c>
      <c r="I343" s="1884">
        <v>1.6</v>
      </c>
      <c r="J343" s="1884">
        <v>0</v>
      </c>
      <c r="K343" s="1913">
        <v>0</v>
      </c>
      <c r="L343" s="1914" t="s">
        <v>794</v>
      </c>
      <c r="M343" s="1886" t="s">
        <v>68</v>
      </c>
      <c r="N343" s="1887">
        <v>1</v>
      </c>
      <c r="O343" s="1887"/>
      <c r="P343" s="1888"/>
    </row>
    <row r="344" spans="1:16" ht="13.8" x14ac:dyDescent="0.25">
      <c r="A344" s="2998"/>
      <c r="B344" s="3001"/>
      <c r="C344" s="3004"/>
      <c r="D344" s="1915"/>
      <c r="E344" s="3007"/>
      <c r="F344" s="3010"/>
      <c r="G344" s="3013"/>
      <c r="H344" s="1917" t="s">
        <v>57</v>
      </c>
      <c r="I344" s="1893">
        <v>290</v>
      </c>
      <c r="J344" s="1893">
        <v>0</v>
      </c>
      <c r="K344" s="1918">
        <v>0</v>
      </c>
      <c r="L344" s="1919" t="s">
        <v>896</v>
      </c>
      <c r="M344" s="1920" t="s">
        <v>894</v>
      </c>
      <c r="N344" s="1896">
        <v>297000</v>
      </c>
      <c r="O344" s="1896"/>
      <c r="P344" s="1897"/>
    </row>
    <row r="345" spans="1:16" ht="13.8" x14ac:dyDescent="0.25">
      <c r="A345" s="2998"/>
      <c r="B345" s="3001"/>
      <c r="C345" s="3004"/>
      <c r="D345" s="1915"/>
      <c r="E345" s="3007"/>
      <c r="F345" s="3010"/>
      <c r="G345" s="3013"/>
      <c r="H345" s="1917" t="s">
        <v>791</v>
      </c>
      <c r="I345" s="1893"/>
      <c r="J345" s="1893"/>
      <c r="K345" s="1918"/>
      <c r="L345" s="1898"/>
      <c r="M345" s="1895"/>
      <c r="N345" s="1896"/>
      <c r="O345" s="1896"/>
      <c r="P345" s="1897"/>
    </row>
    <row r="346" spans="1:16" ht="13.8" x14ac:dyDescent="0.25">
      <c r="A346" s="2998"/>
      <c r="B346" s="3001"/>
      <c r="C346" s="3004"/>
      <c r="D346" s="1915"/>
      <c r="E346" s="1916"/>
      <c r="F346" s="3010"/>
      <c r="G346" s="3013"/>
      <c r="H346" s="1917" t="s">
        <v>55</v>
      </c>
      <c r="I346" s="2807">
        <v>180.8</v>
      </c>
      <c r="J346" s="1893">
        <v>0</v>
      </c>
      <c r="K346" s="1918">
        <v>0</v>
      </c>
      <c r="L346" s="1898"/>
      <c r="M346" s="1895"/>
      <c r="N346" s="1896"/>
      <c r="O346" s="1896"/>
      <c r="P346" s="1897"/>
    </row>
    <row r="347" spans="1:16" ht="14.4" thickBot="1" x14ac:dyDescent="0.3">
      <c r="A347" s="2998"/>
      <c r="B347" s="3001"/>
      <c r="C347" s="3004"/>
      <c r="D347" s="1915"/>
      <c r="E347" s="2169"/>
      <c r="F347" s="3010"/>
      <c r="G347" s="3013"/>
      <c r="H347" s="1921" t="s">
        <v>226</v>
      </c>
      <c r="I347" s="1900"/>
      <c r="J347" s="1900"/>
      <c r="K347" s="1922"/>
      <c r="L347" s="1901"/>
      <c r="M347" s="1902"/>
      <c r="N347" s="1903"/>
      <c r="O347" s="1903"/>
      <c r="P347" s="1904"/>
    </row>
    <row r="348" spans="1:16" ht="24.6" customHeight="1" thickBot="1" x14ac:dyDescent="0.3">
      <c r="A348" s="2999"/>
      <c r="B348" s="3002"/>
      <c r="C348" s="3005"/>
      <c r="D348" s="1924"/>
      <c r="E348" s="2170"/>
      <c r="F348" s="3011"/>
      <c r="G348" s="3014"/>
      <c r="H348" s="1909" t="s">
        <v>7</v>
      </c>
      <c r="I348" s="1910">
        <f>SUM(I343:I347)</f>
        <v>472.40000000000003</v>
      </c>
      <c r="J348" s="1910">
        <f>SUM(J343:J347)</f>
        <v>0</v>
      </c>
      <c r="K348" s="1910">
        <f>SUM(K343:K347)</f>
        <v>0</v>
      </c>
      <c r="L348" s="1926"/>
      <c r="M348" s="1927"/>
      <c r="N348" s="1928"/>
      <c r="O348" s="1928"/>
      <c r="P348" s="1929"/>
    </row>
    <row r="349" spans="1:16" ht="13.8" customHeight="1" x14ac:dyDescent="0.25">
      <c r="A349" s="2997"/>
      <c r="B349" s="3000"/>
      <c r="C349" s="3003"/>
      <c r="D349" s="1911"/>
      <c r="E349" s="3006" t="s">
        <v>898</v>
      </c>
      <c r="F349" s="3009" t="s">
        <v>62</v>
      </c>
      <c r="G349" s="3012" t="s">
        <v>230</v>
      </c>
      <c r="H349" s="1912" t="s">
        <v>48</v>
      </c>
      <c r="I349" s="1884">
        <v>1.3</v>
      </c>
      <c r="J349" s="1884">
        <v>0</v>
      </c>
      <c r="K349" s="1913">
        <v>0</v>
      </c>
      <c r="L349" s="1914" t="s">
        <v>794</v>
      </c>
      <c r="M349" s="1886" t="s">
        <v>68</v>
      </c>
      <c r="N349" s="1887">
        <v>1</v>
      </c>
      <c r="O349" s="1887"/>
      <c r="P349" s="1888"/>
    </row>
    <row r="350" spans="1:16" ht="13.8" x14ac:dyDescent="0.25">
      <c r="A350" s="2998"/>
      <c r="B350" s="3001"/>
      <c r="C350" s="3004"/>
      <c r="D350" s="1915"/>
      <c r="E350" s="3007"/>
      <c r="F350" s="3010"/>
      <c r="G350" s="3013"/>
      <c r="H350" s="2863" t="s">
        <v>57</v>
      </c>
      <c r="I350" s="2807">
        <v>139</v>
      </c>
      <c r="J350" s="1893">
        <v>0</v>
      </c>
      <c r="K350" s="1918">
        <v>0</v>
      </c>
      <c r="L350" s="1919" t="s">
        <v>896</v>
      </c>
      <c r="M350" s="1920" t="s">
        <v>894</v>
      </c>
      <c r="N350" s="1896">
        <v>32625</v>
      </c>
      <c r="O350" s="1896"/>
      <c r="P350" s="1897"/>
    </row>
    <row r="351" spans="1:16" ht="13.8" x14ac:dyDescent="0.25">
      <c r="A351" s="2998"/>
      <c r="B351" s="3001"/>
      <c r="C351" s="3004"/>
      <c r="D351" s="1915"/>
      <c r="E351" s="3007"/>
      <c r="F351" s="3010"/>
      <c r="G351" s="3013"/>
      <c r="H351" s="1917" t="s">
        <v>791</v>
      </c>
      <c r="I351" s="1893">
        <v>683.5</v>
      </c>
      <c r="J351" s="1893">
        <v>0</v>
      </c>
      <c r="K351" s="1918">
        <v>0</v>
      </c>
      <c r="L351" s="1898"/>
      <c r="M351" s="1895"/>
      <c r="N351" s="1896"/>
      <c r="O351" s="1896"/>
      <c r="P351" s="1897"/>
    </row>
    <row r="352" spans="1:16" ht="13.8" x14ac:dyDescent="0.25">
      <c r="A352" s="2998"/>
      <c r="B352" s="3001"/>
      <c r="C352" s="3004"/>
      <c r="D352" s="1915"/>
      <c r="E352" s="1916"/>
      <c r="F352" s="3010"/>
      <c r="G352" s="3013"/>
      <c r="H352" s="1917" t="s">
        <v>55</v>
      </c>
      <c r="I352" s="2808">
        <v>786</v>
      </c>
      <c r="J352" s="1893">
        <v>0</v>
      </c>
      <c r="K352" s="1918">
        <v>0</v>
      </c>
      <c r="L352" s="1898"/>
      <c r="M352" s="1895"/>
      <c r="N352" s="1896"/>
      <c r="O352" s="1896"/>
      <c r="P352" s="1897"/>
    </row>
    <row r="353" spans="1:16" ht="14.4" thickBot="1" x14ac:dyDescent="0.3">
      <c r="A353" s="2998"/>
      <c r="B353" s="3001"/>
      <c r="C353" s="3004"/>
      <c r="D353" s="1915"/>
      <c r="E353" s="2169"/>
      <c r="F353" s="3010"/>
      <c r="G353" s="3013"/>
      <c r="H353" s="1921" t="s">
        <v>226</v>
      </c>
      <c r="I353" s="1900"/>
      <c r="J353" s="1900"/>
      <c r="K353" s="1922"/>
      <c r="L353" s="1901"/>
      <c r="M353" s="1902"/>
      <c r="N353" s="1903"/>
      <c r="O353" s="1903"/>
      <c r="P353" s="1904"/>
    </row>
    <row r="354" spans="1:16" ht="14.4" thickBot="1" x14ac:dyDescent="0.3">
      <c r="A354" s="2999"/>
      <c r="B354" s="3002"/>
      <c r="C354" s="3005"/>
      <c r="D354" s="1924"/>
      <c r="E354" s="2170"/>
      <c r="F354" s="3011"/>
      <c r="G354" s="3014"/>
      <c r="H354" s="1909" t="s">
        <v>7</v>
      </c>
      <c r="I354" s="1910">
        <f>SUM(I349:I353)</f>
        <v>1609.8</v>
      </c>
      <c r="J354" s="1910">
        <f>SUM(J349:J353)</f>
        <v>0</v>
      </c>
      <c r="K354" s="1910">
        <f>SUM(K349:K353)</f>
        <v>0</v>
      </c>
      <c r="L354" s="1926"/>
      <c r="M354" s="1927"/>
      <c r="N354" s="1928"/>
      <c r="O354" s="1928"/>
      <c r="P354" s="1929"/>
    </row>
    <row r="355" spans="1:16" ht="13.8" customHeight="1" x14ac:dyDescent="0.25">
      <c r="A355" s="2997"/>
      <c r="B355" s="3000"/>
      <c r="C355" s="3003"/>
      <c r="D355" s="1911"/>
      <c r="E355" s="3006" t="s">
        <v>899</v>
      </c>
      <c r="F355" s="3009" t="s">
        <v>62</v>
      </c>
      <c r="G355" s="3012" t="s">
        <v>228</v>
      </c>
      <c r="H355" s="1912" t="s">
        <v>48</v>
      </c>
      <c r="I355" s="1884"/>
      <c r="J355" s="1884"/>
      <c r="K355" s="1913"/>
      <c r="L355" s="1914" t="s">
        <v>794</v>
      </c>
      <c r="M355" s="1886" t="s">
        <v>68</v>
      </c>
      <c r="N355" s="1887">
        <v>1</v>
      </c>
      <c r="O355" s="1887"/>
      <c r="P355" s="1888"/>
    </row>
    <row r="356" spans="1:16" ht="13.8" x14ac:dyDescent="0.25">
      <c r="A356" s="2998"/>
      <c r="B356" s="3001"/>
      <c r="C356" s="3004"/>
      <c r="D356" s="1915"/>
      <c r="E356" s="3007"/>
      <c r="F356" s="3010"/>
      <c r="G356" s="3013"/>
      <c r="H356" s="1917" t="s">
        <v>57</v>
      </c>
      <c r="I356" s="1893">
        <v>50</v>
      </c>
      <c r="J356" s="1893">
        <v>0</v>
      </c>
      <c r="K356" s="1918">
        <v>0</v>
      </c>
      <c r="L356" s="1919" t="s">
        <v>896</v>
      </c>
      <c r="M356" s="1920" t="s">
        <v>894</v>
      </c>
      <c r="N356" s="1896">
        <v>16800</v>
      </c>
      <c r="O356" s="1896"/>
      <c r="P356" s="1897"/>
    </row>
    <row r="357" spans="1:16" ht="13.8" x14ac:dyDescent="0.25">
      <c r="A357" s="2998"/>
      <c r="B357" s="3001"/>
      <c r="C357" s="3004"/>
      <c r="D357" s="1915"/>
      <c r="E357" s="3007"/>
      <c r="F357" s="3010"/>
      <c r="G357" s="3013"/>
      <c r="H357" s="1917" t="s">
        <v>791</v>
      </c>
      <c r="I357" s="1893"/>
      <c r="J357" s="1893"/>
      <c r="K357" s="1918"/>
      <c r="L357" s="1898"/>
      <c r="M357" s="1895"/>
      <c r="N357" s="1896"/>
      <c r="O357" s="1896"/>
      <c r="P357" s="1897"/>
    </row>
    <row r="358" spans="1:16" ht="13.8" x14ac:dyDescent="0.25">
      <c r="A358" s="2998"/>
      <c r="B358" s="3001"/>
      <c r="C358" s="3004"/>
      <c r="D358" s="1915"/>
      <c r="E358" s="3007"/>
      <c r="F358" s="3010"/>
      <c r="G358" s="3013"/>
      <c r="H358" s="1917" t="s">
        <v>55</v>
      </c>
      <c r="I358" s="1893">
        <v>323</v>
      </c>
      <c r="J358" s="1893">
        <v>0</v>
      </c>
      <c r="K358" s="1918">
        <v>0</v>
      </c>
      <c r="L358" s="1898"/>
      <c r="M358" s="1895"/>
      <c r="N358" s="1896"/>
      <c r="O358" s="1896"/>
      <c r="P358" s="1897"/>
    </row>
    <row r="359" spans="1:16" ht="14.4" thickBot="1" x14ac:dyDescent="0.3">
      <c r="A359" s="2998"/>
      <c r="B359" s="3001"/>
      <c r="C359" s="3004"/>
      <c r="D359" s="1915"/>
      <c r="E359" s="3007"/>
      <c r="F359" s="3010"/>
      <c r="G359" s="3013"/>
      <c r="H359" s="1921" t="s">
        <v>226</v>
      </c>
      <c r="I359" s="1900"/>
      <c r="J359" s="1900"/>
      <c r="K359" s="1922"/>
      <c r="L359" s="1901"/>
      <c r="M359" s="1902"/>
      <c r="N359" s="1903"/>
      <c r="O359" s="1903"/>
      <c r="P359" s="1904"/>
    </row>
    <row r="360" spans="1:16" ht="14.4" thickBot="1" x14ac:dyDescent="0.3">
      <c r="A360" s="2999"/>
      <c r="B360" s="3002"/>
      <c r="C360" s="3005"/>
      <c r="D360" s="1924"/>
      <c r="E360" s="3008"/>
      <c r="F360" s="3011"/>
      <c r="G360" s="3014"/>
      <c r="H360" s="1909" t="s">
        <v>7</v>
      </c>
      <c r="I360" s="1910">
        <f>SUM(I355:I359)</f>
        <v>373</v>
      </c>
      <c r="J360" s="1910">
        <f>SUM(J355:J359)</f>
        <v>0</v>
      </c>
      <c r="K360" s="1910">
        <f>SUM(K355:K359)</f>
        <v>0</v>
      </c>
      <c r="L360" s="1926"/>
      <c r="M360" s="1927"/>
      <c r="N360" s="1928"/>
      <c r="O360" s="1928"/>
      <c r="P360" s="1929"/>
    </row>
    <row r="361" spans="1:16" ht="13.8" customHeight="1" x14ac:dyDescent="0.25">
      <c r="A361" s="2997"/>
      <c r="B361" s="3000"/>
      <c r="C361" s="3003"/>
      <c r="D361" s="1911"/>
      <c r="E361" s="3006" t="s">
        <v>900</v>
      </c>
      <c r="F361" s="3009" t="s">
        <v>62</v>
      </c>
      <c r="G361" s="3012" t="s">
        <v>228</v>
      </c>
      <c r="H361" s="1912" t="s">
        <v>48</v>
      </c>
      <c r="I361" s="1884"/>
      <c r="J361" s="1884"/>
      <c r="K361" s="1913"/>
      <c r="L361" s="1914" t="s">
        <v>794</v>
      </c>
      <c r="M361" s="1886" t="s">
        <v>68</v>
      </c>
      <c r="N361" s="1887">
        <v>1</v>
      </c>
      <c r="O361" s="1887"/>
      <c r="P361" s="1888"/>
    </row>
    <row r="362" spans="1:16" ht="13.8" x14ac:dyDescent="0.25">
      <c r="A362" s="2998"/>
      <c r="B362" s="3001"/>
      <c r="C362" s="3004"/>
      <c r="D362" s="1915"/>
      <c r="E362" s="3007"/>
      <c r="F362" s="3010"/>
      <c r="G362" s="3013"/>
      <c r="H362" s="1917" t="s">
        <v>57</v>
      </c>
      <c r="I362" s="1893">
        <v>60</v>
      </c>
      <c r="J362" s="1893">
        <v>0</v>
      </c>
      <c r="K362" s="1918">
        <v>0</v>
      </c>
      <c r="L362" s="1919" t="s">
        <v>896</v>
      </c>
      <c r="M362" s="1920" t="s">
        <v>894</v>
      </c>
      <c r="N362" s="1896">
        <v>156556</v>
      </c>
      <c r="O362" s="1896"/>
      <c r="P362" s="1897"/>
    </row>
    <row r="363" spans="1:16" ht="13.8" x14ac:dyDescent="0.25">
      <c r="A363" s="2998"/>
      <c r="B363" s="3001"/>
      <c r="C363" s="3004"/>
      <c r="D363" s="1915"/>
      <c r="E363" s="3007"/>
      <c r="F363" s="3010"/>
      <c r="G363" s="3013"/>
      <c r="H363" s="1917" t="s">
        <v>791</v>
      </c>
      <c r="I363" s="1893"/>
      <c r="J363" s="1893"/>
      <c r="K363" s="1918"/>
      <c r="L363" s="1898"/>
      <c r="M363" s="1895"/>
      <c r="N363" s="1896"/>
      <c r="O363" s="1896"/>
      <c r="P363" s="1897"/>
    </row>
    <row r="364" spans="1:16" ht="13.8" x14ac:dyDescent="0.25">
      <c r="A364" s="2998"/>
      <c r="B364" s="3001"/>
      <c r="C364" s="3004"/>
      <c r="D364" s="1915"/>
      <c r="E364" s="3007"/>
      <c r="F364" s="3010"/>
      <c r="G364" s="3013"/>
      <c r="H364" s="1917" t="s">
        <v>55</v>
      </c>
      <c r="I364" s="1893">
        <v>288.89999999999998</v>
      </c>
      <c r="J364" s="1893">
        <v>0</v>
      </c>
      <c r="K364" s="1918">
        <v>0</v>
      </c>
      <c r="L364" s="1898"/>
      <c r="M364" s="1895"/>
      <c r="N364" s="1896"/>
      <c r="O364" s="1896"/>
      <c r="P364" s="1897"/>
    </row>
    <row r="365" spans="1:16" ht="14.4" thickBot="1" x14ac:dyDescent="0.3">
      <c r="A365" s="2998"/>
      <c r="B365" s="3001"/>
      <c r="C365" s="3004"/>
      <c r="D365" s="1915"/>
      <c r="E365" s="3007"/>
      <c r="F365" s="3010"/>
      <c r="G365" s="3013"/>
      <c r="H365" s="1921" t="s">
        <v>226</v>
      </c>
      <c r="I365" s="1900"/>
      <c r="J365" s="1900"/>
      <c r="K365" s="1922"/>
      <c r="L365" s="1901"/>
      <c r="M365" s="1902"/>
      <c r="N365" s="1903"/>
      <c r="O365" s="1903"/>
      <c r="P365" s="1904"/>
    </row>
    <row r="366" spans="1:16" ht="14.4" thickBot="1" x14ac:dyDescent="0.3">
      <c r="A366" s="2999"/>
      <c r="B366" s="3002"/>
      <c r="C366" s="3005"/>
      <c r="D366" s="1924"/>
      <c r="E366" s="3008"/>
      <c r="F366" s="3011"/>
      <c r="G366" s="3014"/>
      <c r="H366" s="1909" t="s">
        <v>7</v>
      </c>
      <c r="I366" s="1910">
        <f>SUM(I361:I365)</f>
        <v>348.9</v>
      </c>
      <c r="J366" s="1910">
        <f>SUM(J361:J365)</f>
        <v>0</v>
      </c>
      <c r="K366" s="1910">
        <f>SUM(K361:K365)</f>
        <v>0</v>
      </c>
      <c r="L366" s="1926"/>
      <c r="M366" s="1927"/>
      <c r="N366" s="1928"/>
      <c r="O366" s="1928"/>
      <c r="P366" s="1929"/>
    </row>
    <row r="367" spans="1:16" ht="13.8" customHeight="1" x14ac:dyDescent="0.25">
      <c r="A367" s="2997"/>
      <c r="B367" s="3000"/>
      <c r="C367" s="3003"/>
      <c r="D367" s="1911"/>
      <c r="E367" s="3006" t="s">
        <v>901</v>
      </c>
      <c r="F367" s="3009" t="s">
        <v>62</v>
      </c>
      <c r="G367" s="3012" t="s">
        <v>853</v>
      </c>
      <c r="H367" s="1912" t="s">
        <v>48</v>
      </c>
      <c r="I367" s="1884"/>
      <c r="J367" s="1884"/>
      <c r="K367" s="1913"/>
      <c r="L367" s="1914" t="s">
        <v>902</v>
      </c>
      <c r="M367" s="2190" t="s">
        <v>68</v>
      </c>
      <c r="N367" s="1887">
        <v>1</v>
      </c>
      <c r="O367" s="1887"/>
      <c r="P367" s="1888"/>
    </row>
    <row r="368" spans="1:16" ht="13.8" x14ac:dyDescent="0.25">
      <c r="A368" s="2998"/>
      <c r="B368" s="3001"/>
      <c r="C368" s="3004"/>
      <c r="D368" s="1915"/>
      <c r="E368" s="3007"/>
      <c r="F368" s="3010"/>
      <c r="G368" s="3013"/>
      <c r="H368" s="1917" t="s">
        <v>57</v>
      </c>
      <c r="I368" s="1893">
        <v>0</v>
      </c>
      <c r="J368" s="1893">
        <v>0</v>
      </c>
      <c r="K368" s="1918">
        <v>0</v>
      </c>
      <c r="L368" s="2325"/>
      <c r="M368" s="1920"/>
      <c r="N368" s="1896"/>
      <c r="O368" s="1896"/>
      <c r="P368" s="1897"/>
    </row>
    <row r="369" spans="1:16" ht="13.8" x14ac:dyDescent="0.25">
      <c r="A369" s="2998"/>
      <c r="B369" s="3001"/>
      <c r="C369" s="3004"/>
      <c r="D369" s="1915"/>
      <c r="E369" s="3007"/>
      <c r="F369" s="3010"/>
      <c r="G369" s="3013"/>
      <c r="H369" s="1917" t="s">
        <v>791</v>
      </c>
      <c r="I369" s="1893"/>
      <c r="J369" s="1893"/>
      <c r="K369" s="1918"/>
      <c r="L369" s="1898"/>
      <c r="M369" s="1895"/>
      <c r="N369" s="1896"/>
      <c r="O369" s="1896"/>
      <c r="P369" s="1897"/>
    </row>
    <row r="370" spans="1:16" ht="13.8" x14ac:dyDescent="0.25">
      <c r="A370" s="2998"/>
      <c r="B370" s="3001"/>
      <c r="C370" s="3004"/>
      <c r="D370" s="1915"/>
      <c r="E370" s="1916"/>
      <c r="F370" s="3010"/>
      <c r="G370" s="3013"/>
      <c r="H370" s="1917" t="s">
        <v>55</v>
      </c>
      <c r="I370" s="1893"/>
      <c r="J370" s="1893"/>
      <c r="K370" s="1918"/>
      <c r="L370" s="1898"/>
      <c r="M370" s="1895"/>
      <c r="N370" s="1896"/>
      <c r="O370" s="1896"/>
      <c r="P370" s="1897"/>
    </row>
    <row r="371" spans="1:16" ht="14.4" thickBot="1" x14ac:dyDescent="0.3">
      <c r="A371" s="2998"/>
      <c r="B371" s="3001"/>
      <c r="C371" s="3004"/>
      <c r="D371" s="1915"/>
      <c r="E371" s="2191"/>
      <c r="F371" s="3010"/>
      <c r="G371" s="3013"/>
      <c r="H371" s="1921" t="s">
        <v>226</v>
      </c>
      <c r="I371" s="1900"/>
      <c r="J371" s="1900"/>
      <c r="K371" s="1922"/>
      <c r="L371" s="1901"/>
      <c r="M371" s="1902"/>
      <c r="N371" s="1903"/>
      <c r="O371" s="1903"/>
      <c r="P371" s="1904"/>
    </row>
    <row r="372" spans="1:16" ht="14.4" thickBot="1" x14ac:dyDescent="0.3">
      <c r="A372" s="2999"/>
      <c r="B372" s="3002"/>
      <c r="C372" s="3005"/>
      <c r="D372" s="1924"/>
      <c r="E372" s="2170"/>
      <c r="F372" s="3011"/>
      <c r="G372" s="3014"/>
      <c r="H372" s="1909" t="s">
        <v>7</v>
      </c>
      <c r="I372" s="1910">
        <f>SUM(I367:I371)</f>
        <v>0</v>
      </c>
      <c r="J372" s="1910">
        <f>SUM(J367:J371)</f>
        <v>0</v>
      </c>
      <c r="K372" s="1910">
        <f>SUM(K367:K371)</f>
        <v>0</v>
      </c>
      <c r="L372" s="1926"/>
      <c r="M372" s="1927"/>
      <c r="N372" s="1928"/>
      <c r="O372" s="1928"/>
      <c r="P372" s="1929"/>
    </row>
    <row r="373" spans="1:16" ht="13.8" customHeight="1" x14ac:dyDescent="0.25">
      <c r="A373" s="1874"/>
      <c r="B373" s="2310"/>
      <c r="C373" s="2192"/>
      <c r="D373" s="2193"/>
      <c r="E373" s="3072" t="s">
        <v>903</v>
      </c>
      <c r="F373" s="3009" t="s">
        <v>62</v>
      </c>
      <c r="G373" s="3012" t="s">
        <v>233</v>
      </c>
      <c r="H373" s="1912" t="s">
        <v>48</v>
      </c>
      <c r="I373" s="1884"/>
      <c r="J373" s="1884">
        <v>0</v>
      </c>
      <c r="K373" s="1913">
        <v>0</v>
      </c>
      <c r="L373" s="1914"/>
      <c r="M373" s="1886"/>
      <c r="N373" s="1887"/>
      <c r="O373" s="1887"/>
      <c r="P373" s="1888"/>
    </row>
    <row r="374" spans="1:16" ht="13.8" x14ac:dyDescent="0.25">
      <c r="A374" s="2318"/>
      <c r="B374" s="2311"/>
      <c r="C374" s="2194"/>
      <c r="D374" s="2097"/>
      <c r="E374" s="3073"/>
      <c r="F374" s="3010"/>
      <c r="G374" s="3013"/>
      <c r="H374" s="1917" t="s">
        <v>57</v>
      </c>
      <c r="I374" s="1893"/>
      <c r="J374" s="1893">
        <v>0</v>
      </c>
      <c r="K374" s="1918">
        <v>0</v>
      </c>
      <c r="L374" s="1919"/>
      <c r="M374" s="1920"/>
      <c r="N374" s="1896"/>
      <c r="O374" s="1896"/>
      <c r="P374" s="1897"/>
    </row>
    <row r="375" spans="1:16" ht="13.8" x14ac:dyDescent="0.25">
      <c r="A375" s="2318"/>
      <c r="B375" s="2311"/>
      <c r="C375" s="2194"/>
      <c r="D375" s="2097"/>
      <c r="E375" s="3073"/>
      <c r="F375" s="3010"/>
      <c r="G375" s="3013"/>
      <c r="H375" s="1917" t="s">
        <v>791</v>
      </c>
      <c r="I375" s="1893"/>
      <c r="J375" s="1893"/>
      <c r="K375" s="1918"/>
      <c r="L375" s="1898"/>
      <c r="M375" s="1895"/>
      <c r="N375" s="1896"/>
      <c r="O375" s="1896"/>
      <c r="P375" s="1897"/>
    </row>
    <row r="376" spans="1:16" ht="13.8" x14ac:dyDescent="0.25">
      <c r="A376" s="2318"/>
      <c r="B376" s="2311"/>
      <c r="C376" s="2194"/>
      <c r="D376" s="2097"/>
      <c r="E376" s="3073"/>
      <c r="F376" s="3010"/>
      <c r="G376" s="3013"/>
      <c r="H376" s="1917" t="s">
        <v>55</v>
      </c>
      <c r="I376" s="1893">
        <v>55.6</v>
      </c>
      <c r="J376" s="1893">
        <v>0</v>
      </c>
      <c r="K376" s="1918">
        <v>0</v>
      </c>
      <c r="L376" s="1898"/>
      <c r="M376" s="1895"/>
      <c r="N376" s="1896"/>
      <c r="O376" s="1896"/>
      <c r="P376" s="1897"/>
    </row>
    <row r="377" spans="1:16" ht="14.4" thickBot="1" x14ac:dyDescent="0.3">
      <c r="A377" s="2318"/>
      <c r="B377" s="2311"/>
      <c r="C377" s="2194"/>
      <c r="D377" s="2097"/>
      <c r="E377" s="3073"/>
      <c r="F377" s="3010"/>
      <c r="G377" s="3013"/>
      <c r="H377" s="1921" t="s">
        <v>226</v>
      </c>
      <c r="I377" s="1900"/>
      <c r="J377" s="1900"/>
      <c r="K377" s="1922"/>
      <c r="L377" s="1901"/>
      <c r="M377" s="1902"/>
      <c r="N377" s="1903"/>
      <c r="O377" s="1903"/>
      <c r="P377" s="1904"/>
    </row>
    <row r="378" spans="1:16" ht="14.4" thickBot="1" x14ac:dyDescent="0.3">
      <c r="A378" s="2326"/>
      <c r="B378" s="2312"/>
      <c r="C378" s="1907"/>
      <c r="D378" s="1924"/>
      <c r="E378" s="2170"/>
      <c r="F378" s="3011"/>
      <c r="G378" s="3014"/>
      <c r="H378" s="1909" t="s">
        <v>7</v>
      </c>
      <c r="I378" s="1910">
        <f>SUM(I373:I377)</f>
        <v>55.6</v>
      </c>
      <c r="J378" s="1910">
        <f>SUM(J373:J377)</f>
        <v>0</v>
      </c>
      <c r="K378" s="1910">
        <f>SUM(K373:K377)</f>
        <v>0</v>
      </c>
      <c r="L378" s="2195"/>
      <c r="M378" s="2196"/>
      <c r="N378" s="2197"/>
      <c r="O378" s="1928"/>
      <c r="P378" s="1929"/>
    </row>
    <row r="379" spans="1:16" ht="13.8" customHeight="1" x14ac:dyDescent="0.25">
      <c r="A379" s="2997"/>
      <c r="B379" s="3000"/>
      <c r="C379" s="3003"/>
      <c r="D379" s="1911"/>
      <c r="E379" s="3006" t="s">
        <v>904</v>
      </c>
      <c r="F379" s="3009" t="s">
        <v>62</v>
      </c>
      <c r="G379" s="3012" t="s">
        <v>233</v>
      </c>
      <c r="H379" s="1912" t="s">
        <v>48</v>
      </c>
      <c r="I379" s="1884">
        <v>1.8</v>
      </c>
      <c r="J379" s="1884">
        <v>0</v>
      </c>
      <c r="K379" s="1913">
        <v>0</v>
      </c>
      <c r="L379" s="1914" t="s">
        <v>794</v>
      </c>
      <c r="M379" s="1886" t="s">
        <v>68</v>
      </c>
      <c r="N379" s="1887">
        <v>1</v>
      </c>
      <c r="O379" s="1887"/>
      <c r="P379" s="1888"/>
    </row>
    <row r="380" spans="1:16" ht="13.8" x14ac:dyDescent="0.25">
      <c r="A380" s="2998"/>
      <c r="B380" s="3001"/>
      <c r="C380" s="3004"/>
      <c r="D380" s="1915"/>
      <c r="E380" s="3007"/>
      <c r="F380" s="3010"/>
      <c r="G380" s="3013"/>
      <c r="H380" s="1917" t="s">
        <v>57</v>
      </c>
      <c r="I380" s="1893">
        <v>150</v>
      </c>
      <c r="J380" s="1893">
        <v>0</v>
      </c>
      <c r="K380" s="1918">
        <v>0</v>
      </c>
      <c r="L380" s="1919" t="s">
        <v>896</v>
      </c>
      <c r="M380" s="1920" t="s">
        <v>894</v>
      </c>
      <c r="N380" s="1896">
        <v>77000</v>
      </c>
      <c r="O380" s="1896"/>
      <c r="P380" s="1897"/>
    </row>
    <row r="381" spans="1:16" ht="13.8" x14ac:dyDescent="0.25">
      <c r="A381" s="2998"/>
      <c r="B381" s="3001"/>
      <c r="C381" s="3004"/>
      <c r="D381" s="1915"/>
      <c r="E381" s="3007"/>
      <c r="F381" s="3010"/>
      <c r="G381" s="3013"/>
      <c r="H381" s="1917" t="s">
        <v>791</v>
      </c>
      <c r="I381" s="1893"/>
      <c r="J381" s="1893"/>
      <c r="K381" s="1918"/>
      <c r="L381" s="1898"/>
      <c r="M381" s="1895"/>
      <c r="N381" s="1896"/>
      <c r="O381" s="1896"/>
      <c r="P381" s="1897"/>
    </row>
    <row r="382" spans="1:16" ht="13.8" x14ac:dyDescent="0.25">
      <c r="A382" s="2998"/>
      <c r="B382" s="3001"/>
      <c r="C382" s="3004"/>
      <c r="D382" s="1915"/>
      <c r="E382" s="1916"/>
      <c r="F382" s="3010"/>
      <c r="G382" s="3013"/>
      <c r="H382" s="1917" t="s">
        <v>55</v>
      </c>
      <c r="I382" s="1893">
        <v>84</v>
      </c>
      <c r="J382" s="1893">
        <v>0</v>
      </c>
      <c r="K382" s="1918">
        <v>0</v>
      </c>
      <c r="L382" s="1898"/>
      <c r="M382" s="1895"/>
      <c r="N382" s="1896"/>
      <c r="O382" s="1896"/>
      <c r="P382" s="1897"/>
    </row>
    <row r="383" spans="1:16" ht="14.4" thickBot="1" x14ac:dyDescent="0.3">
      <c r="A383" s="2998"/>
      <c r="B383" s="3001"/>
      <c r="C383" s="3004"/>
      <c r="D383" s="1915"/>
      <c r="E383" s="2169"/>
      <c r="F383" s="3010"/>
      <c r="G383" s="3013"/>
      <c r="H383" s="1921" t="s">
        <v>226</v>
      </c>
      <c r="I383" s="1900"/>
      <c r="J383" s="1900"/>
      <c r="K383" s="1922"/>
      <c r="L383" s="1901"/>
      <c r="M383" s="1902"/>
      <c r="N383" s="1903"/>
      <c r="O383" s="1903"/>
      <c r="P383" s="1904"/>
    </row>
    <row r="384" spans="1:16" ht="14.4" thickBot="1" x14ac:dyDescent="0.3">
      <c r="A384" s="2999"/>
      <c r="B384" s="3002"/>
      <c r="C384" s="3005"/>
      <c r="D384" s="1924"/>
      <c r="E384" s="2170"/>
      <c r="F384" s="3011"/>
      <c r="G384" s="3014"/>
      <c r="H384" s="1909" t="s">
        <v>7</v>
      </c>
      <c r="I384" s="1910">
        <f>SUM(I379:I383)</f>
        <v>235.8</v>
      </c>
      <c r="J384" s="1910">
        <f>SUM(J379:J383)</f>
        <v>0</v>
      </c>
      <c r="K384" s="1910">
        <f>SUM(K379:K383)</f>
        <v>0</v>
      </c>
      <c r="L384" s="2195"/>
      <c r="M384" s="2196"/>
      <c r="N384" s="2197"/>
      <c r="O384" s="1928"/>
      <c r="P384" s="1929"/>
    </row>
    <row r="385" spans="1:16" ht="14.4" customHeight="1" thickBot="1" x14ac:dyDescent="0.3">
      <c r="A385" s="1905" t="s">
        <v>58</v>
      </c>
      <c r="B385" s="1956" t="s">
        <v>49</v>
      </c>
      <c r="C385" s="2987" t="s">
        <v>31</v>
      </c>
      <c r="D385" s="2987"/>
      <c r="E385" s="2987"/>
      <c r="F385" s="2987"/>
      <c r="G385" s="2988"/>
      <c r="H385" s="1957" t="s">
        <v>7</v>
      </c>
      <c r="I385" s="1958">
        <f>I336*1</f>
        <v>3172.7</v>
      </c>
      <c r="J385" s="1958">
        <f>J336*1</f>
        <v>0</v>
      </c>
      <c r="K385" s="1958">
        <f>K336*1</f>
        <v>0</v>
      </c>
      <c r="L385" s="1959"/>
      <c r="M385" s="1959"/>
      <c r="N385" s="1959"/>
      <c r="O385" s="1959"/>
      <c r="P385" s="1960"/>
    </row>
    <row r="386" spans="1:16" ht="14.4" customHeight="1" thickBot="1" x14ac:dyDescent="0.3">
      <c r="A386" s="1961" t="s">
        <v>58</v>
      </c>
      <c r="B386" s="1961"/>
      <c r="C386" s="2989" t="s">
        <v>51</v>
      </c>
      <c r="D386" s="2989"/>
      <c r="E386" s="2989"/>
      <c r="F386" s="2989"/>
      <c r="G386" s="2990"/>
      <c r="H386" s="1962" t="s">
        <v>7</v>
      </c>
      <c r="I386" s="1963">
        <f>I313+I328+I385</f>
        <v>7610.4</v>
      </c>
      <c r="J386" s="1963">
        <f>J313+J328+J385</f>
        <v>0</v>
      </c>
      <c r="K386" s="1963">
        <f>K313+K328+K385</f>
        <v>0</v>
      </c>
      <c r="L386" s="1964"/>
      <c r="M386" s="1964"/>
      <c r="N386" s="1964"/>
      <c r="O386" s="1964"/>
      <c r="P386" s="1965"/>
    </row>
    <row r="387" spans="1:16" ht="14.4" thickBot="1" x14ac:dyDescent="0.3">
      <c r="A387" s="1860" t="s">
        <v>59</v>
      </c>
      <c r="B387" s="2198"/>
      <c r="C387" s="2199" t="s">
        <v>905</v>
      </c>
      <c r="D387" s="2199"/>
      <c r="E387" s="2200"/>
      <c r="F387" s="2199"/>
      <c r="G387" s="2199"/>
      <c r="H387" s="2199"/>
      <c r="I387" s="2199"/>
      <c r="J387" s="2199"/>
      <c r="K387" s="2199"/>
      <c r="L387" s="2201"/>
      <c r="M387" s="2201"/>
      <c r="N387" s="2199"/>
      <c r="O387" s="2199"/>
      <c r="P387" s="2202"/>
    </row>
    <row r="388" spans="1:16" ht="28.2" thickBot="1" x14ac:dyDescent="0.3">
      <c r="A388" s="1866"/>
      <c r="B388" s="1867"/>
      <c r="C388" s="1868"/>
      <c r="D388" s="1868"/>
      <c r="E388" s="1869"/>
      <c r="F388" s="1868"/>
      <c r="G388" s="1868"/>
      <c r="H388" s="1868"/>
      <c r="I388" s="1868"/>
      <c r="J388" s="1868"/>
      <c r="K388" s="1868"/>
      <c r="L388" s="1878" t="s">
        <v>906</v>
      </c>
      <c r="M388" s="1871" t="s">
        <v>68</v>
      </c>
      <c r="N388" s="1967">
        <v>1</v>
      </c>
      <c r="O388" s="2028"/>
      <c r="P388" s="2029"/>
    </row>
    <row r="389" spans="1:16" ht="22.2" customHeight="1" thickBot="1" x14ac:dyDescent="0.3">
      <c r="A389" s="2167" t="s">
        <v>59</v>
      </c>
      <c r="B389" s="2203" t="s">
        <v>6</v>
      </c>
      <c r="C389" s="1969" t="s">
        <v>232</v>
      </c>
      <c r="D389" s="1970"/>
      <c r="E389" s="1970"/>
      <c r="F389" s="1970"/>
      <c r="G389" s="1970"/>
      <c r="H389" s="1970"/>
      <c r="I389" s="1970"/>
      <c r="J389" s="1970"/>
      <c r="K389" s="1970"/>
      <c r="L389" s="1970"/>
      <c r="M389" s="1970"/>
      <c r="N389" s="1970"/>
      <c r="O389" s="2983"/>
      <c r="P389" s="2984"/>
    </row>
    <row r="390" spans="1:16" ht="34.200000000000003" customHeight="1" thickBot="1" x14ac:dyDescent="0.3">
      <c r="A390" s="2167"/>
      <c r="B390" s="1876"/>
      <c r="C390" s="2115"/>
      <c r="D390" s="2115"/>
      <c r="E390" s="2115"/>
      <c r="F390" s="2115"/>
      <c r="G390" s="2115"/>
      <c r="H390" s="2115"/>
      <c r="I390" s="2115"/>
      <c r="J390" s="2115"/>
      <c r="K390" s="2115"/>
      <c r="L390" s="1878" t="s">
        <v>907</v>
      </c>
      <c r="M390" s="1871" t="s">
        <v>227</v>
      </c>
      <c r="N390" s="1872">
        <v>1.8</v>
      </c>
      <c r="O390" s="2028"/>
      <c r="P390" s="2029"/>
    </row>
    <row r="391" spans="1:16" ht="13.8" customHeight="1" x14ac:dyDescent="0.25">
      <c r="A391" s="1880" t="s">
        <v>59</v>
      </c>
      <c r="B391" s="3070" t="s">
        <v>6</v>
      </c>
      <c r="C391" s="1881" t="s">
        <v>6</v>
      </c>
      <c r="D391" s="1882"/>
      <c r="E391" s="3006" t="s">
        <v>951</v>
      </c>
      <c r="F391" s="3053" t="s">
        <v>62</v>
      </c>
      <c r="G391" s="3012" t="s">
        <v>228</v>
      </c>
      <c r="H391" s="1883" t="s">
        <v>48</v>
      </c>
      <c r="I391" s="1884">
        <f t="shared" ref="I391:K395" si="25">I397</f>
        <v>13.9</v>
      </c>
      <c r="J391" s="1884">
        <f t="shared" si="25"/>
        <v>0</v>
      </c>
      <c r="K391" s="1884">
        <f t="shared" si="25"/>
        <v>0</v>
      </c>
      <c r="L391" s="1914" t="s">
        <v>908</v>
      </c>
      <c r="M391" s="1886" t="s">
        <v>68</v>
      </c>
      <c r="N391" s="1887">
        <v>1</v>
      </c>
      <c r="O391" s="1887"/>
      <c r="P391" s="1888"/>
    </row>
    <row r="392" spans="1:16" ht="27.6" x14ac:dyDescent="0.25">
      <c r="A392" s="1889"/>
      <c r="B392" s="3001"/>
      <c r="C392" s="1890"/>
      <c r="D392" s="1891"/>
      <c r="E392" s="3007"/>
      <c r="F392" s="3010"/>
      <c r="G392" s="3013"/>
      <c r="H392" s="1892" t="s">
        <v>57</v>
      </c>
      <c r="I392" s="1893">
        <f t="shared" si="25"/>
        <v>385.9</v>
      </c>
      <c r="J392" s="1893">
        <f t="shared" si="25"/>
        <v>0</v>
      </c>
      <c r="K392" s="1893">
        <f t="shared" si="25"/>
        <v>0</v>
      </c>
      <c r="L392" s="1919" t="s">
        <v>907</v>
      </c>
      <c r="M392" s="1920" t="s">
        <v>227</v>
      </c>
      <c r="N392" s="1896">
        <v>1.8</v>
      </c>
      <c r="O392" s="1896"/>
      <c r="P392" s="1897"/>
    </row>
    <row r="393" spans="1:16" ht="13.8" x14ac:dyDescent="0.25">
      <c r="A393" s="1889"/>
      <c r="B393" s="3001"/>
      <c r="C393" s="1890"/>
      <c r="D393" s="1891"/>
      <c r="E393" s="3007"/>
      <c r="F393" s="3010"/>
      <c r="G393" s="3013"/>
      <c r="H393" s="1892" t="s">
        <v>791</v>
      </c>
      <c r="I393" s="1893">
        <f t="shared" si="25"/>
        <v>0</v>
      </c>
      <c r="J393" s="1893">
        <f t="shared" si="25"/>
        <v>0</v>
      </c>
      <c r="K393" s="1893">
        <f t="shared" si="25"/>
        <v>0</v>
      </c>
      <c r="L393" s="1898" t="s">
        <v>909</v>
      </c>
      <c r="M393" s="1895" t="s">
        <v>231</v>
      </c>
      <c r="N393" s="1896">
        <v>2</v>
      </c>
      <c r="O393" s="1896"/>
      <c r="P393" s="1897"/>
    </row>
    <row r="394" spans="1:16" ht="13.8" x14ac:dyDescent="0.25">
      <c r="A394" s="1889"/>
      <c r="B394" s="3001"/>
      <c r="C394" s="1890"/>
      <c r="D394" s="1891"/>
      <c r="E394" s="3007"/>
      <c r="F394" s="3010"/>
      <c r="G394" s="3013"/>
      <c r="H394" s="1892" t="s">
        <v>55</v>
      </c>
      <c r="I394" s="1893">
        <f t="shared" si="25"/>
        <v>0</v>
      </c>
      <c r="J394" s="1893">
        <f t="shared" si="25"/>
        <v>0</v>
      </c>
      <c r="K394" s="1893">
        <f t="shared" si="25"/>
        <v>0</v>
      </c>
      <c r="L394" s="1898"/>
      <c r="M394" s="1895"/>
      <c r="N394" s="1896"/>
      <c r="O394" s="1896"/>
      <c r="P394" s="1897"/>
    </row>
    <row r="395" spans="1:16" ht="14.4" thickBot="1" x14ac:dyDescent="0.3">
      <c r="A395" s="1889"/>
      <c r="B395" s="3001"/>
      <c r="C395" s="1890"/>
      <c r="D395" s="1891"/>
      <c r="E395" s="3007"/>
      <c r="F395" s="3010"/>
      <c r="G395" s="3013"/>
      <c r="H395" s="1899" t="s">
        <v>226</v>
      </c>
      <c r="I395" s="1900">
        <f t="shared" si="25"/>
        <v>0</v>
      </c>
      <c r="J395" s="1900">
        <f t="shared" si="25"/>
        <v>0</v>
      </c>
      <c r="K395" s="1900">
        <f t="shared" si="25"/>
        <v>0</v>
      </c>
      <c r="L395" s="1901"/>
      <c r="M395" s="1902"/>
      <c r="N395" s="1903"/>
      <c r="O395" s="1903"/>
      <c r="P395" s="1904"/>
    </row>
    <row r="396" spans="1:16" ht="14.4" thickBot="1" x14ac:dyDescent="0.3">
      <c r="A396" s="1905"/>
      <c r="B396" s="3071"/>
      <c r="C396" s="1906"/>
      <c r="D396" s="1907"/>
      <c r="E396" s="3008"/>
      <c r="F396" s="3054"/>
      <c r="G396" s="3014"/>
      <c r="H396" s="1909" t="s">
        <v>7</v>
      </c>
      <c r="I396" s="1910">
        <f>SUM(I391:I395)</f>
        <v>399.79999999999995</v>
      </c>
      <c r="J396" s="1910">
        <f>SUM(J391:J395)</f>
        <v>0</v>
      </c>
      <c r="K396" s="1910">
        <f>SUM(K391:K395)</f>
        <v>0</v>
      </c>
      <c r="L396" s="1926"/>
      <c r="M396" s="1927"/>
      <c r="N396" s="1928"/>
      <c r="O396" s="1928"/>
      <c r="P396" s="1929"/>
    </row>
    <row r="397" spans="1:16" ht="13.8" customHeight="1" x14ac:dyDescent="0.25">
      <c r="A397" s="2313"/>
      <c r="B397" s="2310"/>
      <c r="C397" s="1882"/>
      <c r="D397" s="1911"/>
      <c r="E397" s="3006" t="s">
        <v>910</v>
      </c>
      <c r="F397" s="3053" t="s">
        <v>62</v>
      </c>
      <c r="G397" s="3012" t="s">
        <v>228</v>
      </c>
      <c r="H397" s="2204" t="s">
        <v>48</v>
      </c>
      <c r="I397" s="2812">
        <v>13.9</v>
      </c>
      <c r="J397" s="2122"/>
      <c r="K397" s="2205"/>
      <c r="L397" s="1914" t="s">
        <v>794</v>
      </c>
      <c r="M397" s="1886" t="s">
        <v>68</v>
      </c>
      <c r="N397" s="1887">
        <v>1</v>
      </c>
      <c r="O397" s="1887"/>
      <c r="P397" s="1888"/>
    </row>
    <row r="398" spans="1:16" ht="27.6" x14ac:dyDescent="0.25">
      <c r="A398" s="2314"/>
      <c r="B398" s="2311"/>
      <c r="C398" s="1891"/>
      <c r="D398" s="1915"/>
      <c r="E398" s="3007"/>
      <c r="F398" s="3010"/>
      <c r="G398" s="3013"/>
      <c r="H398" s="2101" t="s">
        <v>57</v>
      </c>
      <c r="I398" s="2813">
        <v>385.9</v>
      </c>
      <c r="J398" s="2129">
        <v>0</v>
      </c>
      <c r="K398" s="2206">
        <v>0</v>
      </c>
      <c r="L398" s="1919" t="s">
        <v>907</v>
      </c>
      <c r="M398" s="1920" t="s">
        <v>227</v>
      </c>
      <c r="N398" s="2031">
        <v>1.8</v>
      </c>
      <c r="O398" s="1896"/>
      <c r="P398" s="1897"/>
    </row>
    <row r="399" spans="1:16" ht="13.8" x14ac:dyDescent="0.25">
      <c r="A399" s="2314"/>
      <c r="B399" s="2311"/>
      <c r="C399" s="1891"/>
      <c r="D399" s="1915"/>
      <c r="E399" s="3007"/>
      <c r="F399" s="3010"/>
      <c r="G399" s="3013"/>
      <c r="H399" s="2101" t="s">
        <v>791</v>
      </c>
      <c r="I399" s="2129"/>
      <c r="J399" s="2129"/>
      <c r="K399" s="2206"/>
      <c r="L399" s="1898" t="s">
        <v>909</v>
      </c>
      <c r="M399" s="1895" t="s">
        <v>231</v>
      </c>
      <c r="N399" s="1896">
        <v>2</v>
      </c>
      <c r="O399" s="1896"/>
      <c r="P399" s="1897"/>
    </row>
    <row r="400" spans="1:16" ht="13.8" x14ac:dyDescent="0.25">
      <c r="A400" s="2314"/>
      <c r="B400" s="2311"/>
      <c r="C400" s="1891"/>
      <c r="D400" s="1915"/>
      <c r="E400" s="3007"/>
      <c r="F400" s="3010"/>
      <c r="G400" s="3013"/>
      <c r="H400" s="2101" t="s">
        <v>55</v>
      </c>
      <c r="I400" s="2129"/>
      <c r="J400" s="2129"/>
      <c r="K400" s="2206"/>
      <c r="L400" s="1898"/>
      <c r="M400" s="1895"/>
      <c r="N400" s="1896"/>
      <c r="O400" s="1896"/>
      <c r="P400" s="1897"/>
    </row>
    <row r="401" spans="1:16" ht="14.4" thickBot="1" x14ac:dyDescent="0.3">
      <c r="A401" s="2314"/>
      <c r="B401" s="2311"/>
      <c r="C401" s="1891"/>
      <c r="D401" s="1915"/>
      <c r="E401" s="3007"/>
      <c r="F401" s="3010"/>
      <c r="G401" s="3013"/>
      <c r="H401" s="2102" t="s">
        <v>226</v>
      </c>
      <c r="I401" s="2134"/>
      <c r="J401" s="2134"/>
      <c r="K401" s="2207"/>
      <c r="L401" s="1901"/>
      <c r="M401" s="1902"/>
      <c r="N401" s="1903"/>
      <c r="O401" s="1903"/>
      <c r="P401" s="1904"/>
    </row>
    <row r="402" spans="1:16" ht="14.4" thickBot="1" x14ac:dyDescent="0.3">
      <c r="A402" s="1905"/>
      <c r="B402" s="2312"/>
      <c r="C402" s="1923"/>
      <c r="D402" s="1924"/>
      <c r="E402" s="3008"/>
      <c r="F402" s="1908"/>
      <c r="G402" s="3014"/>
      <c r="H402" s="2103" t="s">
        <v>7</v>
      </c>
      <c r="I402" s="2104">
        <f>SUM(I397:I401)</f>
        <v>399.79999999999995</v>
      </c>
      <c r="J402" s="2104">
        <f>SUM(J397:J401)</f>
        <v>0</v>
      </c>
      <c r="K402" s="2104">
        <f>SUM(K397:K401)</f>
        <v>0</v>
      </c>
      <c r="L402" s="1926"/>
      <c r="M402" s="1927"/>
      <c r="N402" s="1928"/>
      <c r="O402" s="1928"/>
      <c r="P402" s="1929"/>
    </row>
    <row r="403" spans="1:16" ht="13.8" customHeight="1" x14ac:dyDescent="0.25">
      <c r="A403" s="2049" t="s">
        <v>59</v>
      </c>
      <c r="B403" s="3077" t="s">
        <v>6</v>
      </c>
      <c r="C403" s="2050" t="s">
        <v>8</v>
      </c>
      <c r="D403" s="2051"/>
      <c r="E403" s="3080" t="s">
        <v>911</v>
      </c>
      <c r="F403" s="3083" t="s">
        <v>62</v>
      </c>
      <c r="G403" s="3086" t="s">
        <v>228</v>
      </c>
      <c r="H403" s="2208" t="s">
        <v>48</v>
      </c>
      <c r="I403" s="2053"/>
      <c r="J403" s="2053"/>
      <c r="K403" s="2053"/>
      <c r="L403" s="2123"/>
      <c r="M403" s="2124"/>
      <c r="N403" s="2125"/>
      <c r="O403" s="2057"/>
      <c r="P403" s="2058"/>
    </row>
    <row r="404" spans="1:16" ht="13.8" x14ac:dyDescent="0.25">
      <c r="A404" s="2059"/>
      <c r="B404" s="3078"/>
      <c r="C404" s="2060"/>
      <c r="D404" s="2061"/>
      <c r="E404" s="3081"/>
      <c r="F404" s="3084"/>
      <c r="G404" s="3087"/>
      <c r="H404" s="2209" t="s">
        <v>57</v>
      </c>
      <c r="I404" s="2063"/>
      <c r="J404" s="2063"/>
      <c r="K404" s="2063"/>
      <c r="L404" s="2130"/>
      <c r="M404" s="2131"/>
      <c r="N404" s="2132"/>
      <c r="O404" s="2067"/>
      <c r="P404" s="2068"/>
    </row>
    <row r="405" spans="1:16" x14ac:dyDescent="0.25">
      <c r="A405" s="2059"/>
      <c r="B405" s="3078"/>
      <c r="C405" s="2060"/>
      <c r="D405" s="2061"/>
      <c r="E405" s="3081"/>
      <c r="F405" s="3084"/>
      <c r="G405" s="3087"/>
      <c r="H405" s="2209" t="s">
        <v>791</v>
      </c>
      <c r="I405" s="2063"/>
      <c r="J405" s="2063"/>
      <c r="K405" s="2063"/>
      <c r="L405" s="2064"/>
      <c r="M405" s="2065"/>
      <c r="N405" s="2067"/>
      <c r="O405" s="2067"/>
      <c r="P405" s="2068"/>
    </row>
    <row r="406" spans="1:16" x14ac:dyDescent="0.25">
      <c r="A406" s="2059"/>
      <c r="B406" s="3078"/>
      <c r="C406" s="2060"/>
      <c r="D406" s="2061"/>
      <c r="E406" s="3081"/>
      <c r="F406" s="3084"/>
      <c r="G406" s="3087"/>
      <c r="H406" s="2209" t="s">
        <v>55</v>
      </c>
      <c r="I406" s="2063"/>
      <c r="J406" s="2063"/>
      <c r="K406" s="2063"/>
      <c r="L406" s="2064"/>
      <c r="M406" s="2065"/>
      <c r="N406" s="2067"/>
      <c r="O406" s="2067"/>
      <c r="P406" s="2068"/>
    </row>
    <row r="407" spans="1:16" ht="13.8" thickBot="1" x14ac:dyDescent="0.3">
      <c r="A407" s="2059"/>
      <c r="B407" s="3078"/>
      <c r="C407" s="2060"/>
      <c r="D407" s="2061"/>
      <c r="E407" s="3081"/>
      <c r="F407" s="3084"/>
      <c r="G407" s="3087"/>
      <c r="H407" s="2210" t="s">
        <v>226</v>
      </c>
      <c r="I407" s="2070"/>
      <c r="J407" s="2070"/>
      <c r="K407" s="2070"/>
      <c r="L407" s="2071"/>
      <c r="M407" s="2072"/>
      <c r="N407" s="2073"/>
      <c r="O407" s="2073"/>
      <c r="P407" s="2074"/>
    </row>
    <row r="408" spans="1:16" ht="13.8" thickBot="1" x14ac:dyDescent="0.3">
      <c r="A408" s="2032"/>
      <c r="B408" s="3079"/>
      <c r="C408" s="2075"/>
      <c r="D408" s="2076"/>
      <c r="E408" s="3082"/>
      <c r="F408" s="3085"/>
      <c r="G408" s="3088"/>
      <c r="H408" s="2077" t="s">
        <v>7</v>
      </c>
      <c r="I408" s="2078">
        <f>SUM(I403:I407)</f>
        <v>0</v>
      </c>
      <c r="J408" s="2078">
        <f>SUM(J403:J407)</f>
        <v>0</v>
      </c>
      <c r="K408" s="2078">
        <f>SUM(K403:K407)</f>
        <v>0</v>
      </c>
      <c r="L408" s="2079"/>
      <c r="M408" s="2080"/>
      <c r="N408" s="2081"/>
      <c r="O408" s="2081"/>
      <c r="P408" s="2082"/>
    </row>
    <row r="409" spans="1:16" ht="13.8" customHeight="1" thickBot="1" x14ac:dyDescent="0.3">
      <c r="A409" s="2032" t="s">
        <v>59</v>
      </c>
      <c r="B409" s="2033" t="s">
        <v>6</v>
      </c>
      <c r="C409" s="3061" t="s">
        <v>31</v>
      </c>
      <c r="D409" s="3061"/>
      <c r="E409" s="3061"/>
      <c r="F409" s="3061"/>
      <c r="G409" s="3062"/>
      <c r="H409" s="2034" t="s">
        <v>7</v>
      </c>
      <c r="I409" s="2035">
        <f>I396+I408</f>
        <v>399.79999999999995</v>
      </c>
      <c r="J409" s="2035">
        <f>J396+J408</f>
        <v>0</v>
      </c>
      <c r="K409" s="2035">
        <f>K396+K408</f>
        <v>0</v>
      </c>
      <c r="L409" s="2036"/>
      <c r="M409" s="2036"/>
      <c r="N409" s="2036"/>
      <c r="O409" s="2036"/>
      <c r="P409" s="2037"/>
    </row>
    <row r="410" spans="1:16" ht="13.8" customHeight="1" thickBot="1" x14ac:dyDescent="0.3">
      <c r="A410" s="2023" t="s">
        <v>59</v>
      </c>
      <c r="B410" s="2023"/>
      <c r="C410" s="3063" t="s">
        <v>51</v>
      </c>
      <c r="D410" s="3063"/>
      <c r="E410" s="3063"/>
      <c r="F410" s="3063"/>
      <c r="G410" s="3064"/>
      <c r="H410" s="2024" t="s">
        <v>7</v>
      </c>
      <c r="I410" s="2025">
        <f>I409*1</f>
        <v>399.79999999999995</v>
      </c>
      <c r="J410" s="2025">
        <f>J409*1</f>
        <v>0</v>
      </c>
      <c r="K410" s="2025">
        <f>K409*1</f>
        <v>0</v>
      </c>
      <c r="L410" s="2026"/>
      <c r="M410" s="2026"/>
      <c r="N410" s="2026"/>
      <c r="O410" s="2026"/>
      <c r="P410" s="2027"/>
    </row>
    <row r="411" spans="1:16" ht="14.4" thickBot="1" x14ac:dyDescent="0.3">
      <c r="A411" s="1860" t="s">
        <v>60</v>
      </c>
      <c r="B411" s="2211"/>
      <c r="C411" s="2212" t="s">
        <v>912</v>
      </c>
      <c r="D411" s="2212"/>
      <c r="E411" s="2213"/>
      <c r="F411" s="2212"/>
      <c r="G411" s="2212"/>
      <c r="H411" s="2212"/>
      <c r="I411" s="2212"/>
      <c r="J411" s="2212"/>
      <c r="K411" s="2212"/>
      <c r="L411" s="2214"/>
      <c r="M411" s="2214"/>
      <c r="N411" s="2212"/>
      <c r="O411" s="2212"/>
      <c r="P411" s="2215"/>
    </row>
    <row r="412" spans="1:16" ht="28.2" thickBot="1" x14ac:dyDescent="0.3">
      <c r="A412" s="1866"/>
      <c r="B412" s="1867"/>
      <c r="C412" s="1868"/>
      <c r="D412" s="1868"/>
      <c r="E412" s="1869"/>
      <c r="F412" s="1868"/>
      <c r="G412" s="1868"/>
      <c r="H412" s="1868"/>
      <c r="I412" s="1868"/>
      <c r="J412" s="1868"/>
      <c r="K412" s="1868"/>
      <c r="L412" s="1870" t="s">
        <v>913</v>
      </c>
      <c r="M412" s="1871" t="s">
        <v>68</v>
      </c>
      <c r="N412" s="1872">
        <v>1</v>
      </c>
      <c r="O412" s="1872">
        <v>1</v>
      </c>
      <c r="P412" s="2216">
        <v>2</v>
      </c>
    </row>
    <row r="413" spans="1:16" ht="27.6" customHeight="1" thickBot="1" x14ac:dyDescent="0.3">
      <c r="A413" s="1874" t="s">
        <v>60</v>
      </c>
      <c r="B413" s="1875" t="s">
        <v>6</v>
      </c>
      <c r="C413" s="1969" t="s">
        <v>914</v>
      </c>
      <c r="D413" s="1970"/>
      <c r="E413" s="1970"/>
      <c r="F413" s="1970"/>
      <c r="G413" s="1970"/>
      <c r="H413" s="1970"/>
      <c r="I413" s="1970"/>
      <c r="J413" s="1970"/>
      <c r="K413" s="1970"/>
      <c r="L413" s="1970"/>
      <c r="M413" s="1970"/>
      <c r="N413" s="1970"/>
      <c r="O413" s="2983"/>
      <c r="P413" s="2984"/>
    </row>
    <row r="414" spans="1:16" ht="42" thickBot="1" x14ac:dyDescent="0.3">
      <c r="A414" s="1874"/>
      <c r="B414" s="1876"/>
      <c r="C414" s="1877"/>
      <c r="D414" s="1877"/>
      <c r="E414" s="1877"/>
      <c r="F414" s="1877"/>
      <c r="G414" s="1877"/>
      <c r="H414" s="1877"/>
      <c r="I414" s="1877"/>
      <c r="J414" s="1877"/>
      <c r="K414" s="1877"/>
      <c r="L414" s="1878" t="s">
        <v>915</v>
      </c>
      <c r="M414" s="1871" t="s">
        <v>68</v>
      </c>
      <c r="N414" s="1872">
        <v>1</v>
      </c>
      <c r="O414" s="1872">
        <v>1</v>
      </c>
      <c r="P414" s="2216"/>
    </row>
    <row r="415" spans="1:16" ht="13.8" customHeight="1" x14ac:dyDescent="0.25">
      <c r="A415" s="1880" t="s">
        <v>60</v>
      </c>
      <c r="B415" s="3070" t="s">
        <v>6</v>
      </c>
      <c r="C415" s="1881" t="s">
        <v>6</v>
      </c>
      <c r="D415" s="1882"/>
      <c r="E415" s="3006" t="s">
        <v>916</v>
      </c>
      <c r="F415" s="3074" t="s">
        <v>62</v>
      </c>
      <c r="G415" s="3012" t="s">
        <v>228</v>
      </c>
      <c r="H415" s="1883" t="s">
        <v>48</v>
      </c>
      <c r="I415" s="1884">
        <f t="shared" ref="I415:K420" si="26">I422+I429+I436+I443+I464+I450+I457</f>
        <v>1.6</v>
      </c>
      <c r="J415" s="1884">
        <f t="shared" si="26"/>
        <v>0</v>
      </c>
      <c r="K415" s="1884">
        <f t="shared" si="26"/>
        <v>0</v>
      </c>
      <c r="L415" s="1914" t="s">
        <v>788</v>
      </c>
      <c r="M415" s="1886" t="s">
        <v>68</v>
      </c>
      <c r="N415" s="1887">
        <v>1</v>
      </c>
      <c r="O415" s="1887">
        <v>1</v>
      </c>
      <c r="P415" s="1888">
        <v>2</v>
      </c>
    </row>
    <row r="416" spans="1:16" ht="13.8" x14ac:dyDescent="0.25">
      <c r="A416" s="1889"/>
      <c r="B416" s="3001"/>
      <c r="C416" s="1890"/>
      <c r="D416" s="1891"/>
      <c r="E416" s="3007"/>
      <c r="F416" s="3075"/>
      <c r="G416" s="3013"/>
      <c r="H416" s="1892" t="s">
        <v>57</v>
      </c>
      <c r="I416" s="1944">
        <f t="shared" si="26"/>
        <v>138.5</v>
      </c>
      <c r="J416" s="1944">
        <f t="shared" si="26"/>
        <v>70</v>
      </c>
      <c r="K416" s="1944">
        <f t="shared" si="26"/>
        <v>0</v>
      </c>
      <c r="L416" s="1898" t="s">
        <v>917</v>
      </c>
      <c r="M416" s="1895" t="s">
        <v>68</v>
      </c>
      <c r="N416" s="1896">
        <v>1</v>
      </c>
      <c r="O416" s="1896">
        <v>1</v>
      </c>
      <c r="P416" s="1897"/>
    </row>
    <row r="417" spans="1:16" ht="13.8" x14ac:dyDescent="0.25">
      <c r="A417" s="1889"/>
      <c r="B417" s="3001"/>
      <c r="C417" s="1890"/>
      <c r="D417" s="1891"/>
      <c r="E417" s="3007"/>
      <c r="F417" s="3075"/>
      <c r="G417" s="3013"/>
      <c r="H417" s="1892" t="s">
        <v>791</v>
      </c>
      <c r="I417" s="1944">
        <f t="shared" si="26"/>
        <v>0</v>
      </c>
      <c r="J417" s="1944">
        <f t="shared" si="26"/>
        <v>0</v>
      </c>
      <c r="K417" s="1944">
        <f t="shared" si="26"/>
        <v>0</v>
      </c>
      <c r="L417" s="1898"/>
      <c r="M417" s="1895"/>
      <c r="N417" s="1896"/>
      <c r="O417" s="1896"/>
      <c r="P417" s="1897"/>
    </row>
    <row r="418" spans="1:16" ht="13.8" x14ac:dyDescent="0.25">
      <c r="A418" s="1889"/>
      <c r="B418" s="3001"/>
      <c r="C418" s="1890"/>
      <c r="D418" s="1891"/>
      <c r="E418" s="3007"/>
      <c r="F418" s="3075"/>
      <c r="G418" s="3013"/>
      <c r="H418" s="1892" t="s">
        <v>55</v>
      </c>
      <c r="I418" s="1893">
        <f t="shared" si="26"/>
        <v>948.8</v>
      </c>
      <c r="J418" s="1893">
        <f t="shared" si="26"/>
        <v>5386</v>
      </c>
      <c r="K418" s="1893">
        <f t="shared" si="26"/>
        <v>566.70000000000005</v>
      </c>
      <c r="L418" s="1898"/>
      <c r="M418" s="1895"/>
      <c r="N418" s="1896"/>
      <c r="O418" s="1896"/>
      <c r="P418" s="1897"/>
    </row>
    <row r="419" spans="1:16" ht="13.8" x14ac:dyDescent="0.25">
      <c r="A419" s="1889"/>
      <c r="B419" s="3001"/>
      <c r="C419" s="1890"/>
      <c r="D419" s="1891"/>
      <c r="E419" s="3007"/>
      <c r="F419" s="3075"/>
      <c r="G419" s="3013"/>
      <c r="H419" s="1892" t="s">
        <v>226</v>
      </c>
      <c r="I419" s="1944">
        <f t="shared" si="26"/>
        <v>557</v>
      </c>
      <c r="J419" s="1944">
        <f t="shared" si="26"/>
        <v>0</v>
      </c>
      <c r="K419" s="1944">
        <f t="shared" si="26"/>
        <v>0</v>
      </c>
      <c r="L419" s="1901"/>
      <c r="M419" s="1902"/>
      <c r="N419" s="1903"/>
      <c r="O419" s="1903"/>
      <c r="P419" s="1904"/>
    </row>
    <row r="420" spans="1:16" ht="14.4" thickBot="1" x14ac:dyDescent="0.3">
      <c r="A420" s="1889"/>
      <c r="B420" s="3001"/>
      <c r="C420" s="1890"/>
      <c r="D420" s="1891"/>
      <c r="E420" s="3007"/>
      <c r="F420" s="3075"/>
      <c r="G420" s="3013"/>
      <c r="H420" s="1977" t="s">
        <v>56</v>
      </c>
      <c r="I420" s="1893">
        <f t="shared" si="26"/>
        <v>0</v>
      </c>
      <c r="J420" s="1893">
        <f t="shared" si="26"/>
        <v>0</v>
      </c>
      <c r="K420" s="1893">
        <f t="shared" si="26"/>
        <v>0</v>
      </c>
      <c r="L420" s="1894"/>
      <c r="M420" s="1979"/>
      <c r="N420" s="1980"/>
      <c r="O420" s="1980"/>
      <c r="P420" s="1981"/>
    </row>
    <row r="421" spans="1:16" ht="24.6" customHeight="1" thickBot="1" x14ac:dyDescent="0.3">
      <c r="A421" s="1905"/>
      <c r="B421" s="3071"/>
      <c r="C421" s="1906"/>
      <c r="D421" s="1907"/>
      <c r="E421" s="3008"/>
      <c r="F421" s="3076"/>
      <c r="G421" s="3014"/>
      <c r="H421" s="1909" t="s">
        <v>7</v>
      </c>
      <c r="I421" s="1910">
        <f>SUM(I415:I420)</f>
        <v>1645.8999999999999</v>
      </c>
      <c r="J421" s="1910">
        <f t="shared" ref="J421:K421" si="27">SUM(J415:J420)</f>
        <v>5456</v>
      </c>
      <c r="K421" s="1910">
        <f t="shared" si="27"/>
        <v>566.70000000000005</v>
      </c>
      <c r="L421" s="1926"/>
      <c r="M421" s="1927"/>
      <c r="N421" s="1928"/>
      <c r="O421" s="1928"/>
      <c r="P421" s="1929"/>
    </row>
    <row r="422" spans="1:16" ht="13.8" customHeight="1" x14ac:dyDescent="0.25">
      <c r="A422" s="2313"/>
      <c r="B422" s="2310"/>
      <c r="C422" s="1882"/>
      <c r="D422" s="1911"/>
      <c r="E422" s="3006" t="s">
        <v>918</v>
      </c>
      <c r="F422" s="3053" t="s">
        <v>62</v>
      </c>
      <c r="G422" s="3012" t="s">
        <v>230</v>
      </c>
      <c r="H422" s="1912" t="s">
        <v>48</v>
      </c>
      <c r="I422" s="1884"/>
      <c r="J422" s="1884"/>
      <c r="K422" s="1913"/>
      <c r="L422" s="1914" t="s">
        <v>794</v>
      </c>
      <c r="M422" s="1886" t="s">
        <v>68</v>
      </c>
      <c r="N422" s="1887"/>
      <c r="O422" s="1887">
        <v>1</v>
      </c>
      <c r="P422" s="1888"/>
    </row>
    <row r="423" spans="1:16" ht="13.8" x14ac:dyDescent="0.25">
      <c r="A423" s="2314"/>
      <c r="B423" s="2311"/>
      <c r="C423" s="1891"/>
      <c r="D423" s="1915"/>
      <c r="E423" s="3007"/>
      <c r="F423" s="3010"/>
      <c r="G423" s="3013"/>
      <c r="H423" s="1917" t="s">
        <v>57</v>
      </c>
      <c r="I423" s="1893">
        <v>61.4</v>
      </c>
      <c r="J423" s="1893">
        <v>70</v>
      </c>
      <c r="K423" s="1918">
        <v>0</v>
      </c>
      <c r="L423" s="1919" t="s">
        <v>919</v>
      </c>
      <c r="M423" s="1920" t="s">
        <v>68</v>
      </c>
      <c r="N423" s="1896"/>
      <c r="O423" s="1896">
        <v>1</v>
      </c>
      <c r="P423" s="1897"/>
    </row>
    <row r="424" spans="1:16" ht="13.8" x14ac:dyDescent="0.25">
      <c r="A424" s="2314"/>
      <c r="B424" s="2311"/>
      <c r="C424" s="1891"/>
      <c r="D424" s="1915"/>
      <c r="E424" s="3007"/>
      <c r="F424" s="3010"/>
      <c r="G424" s="3013"/>
      <c r="H424" s="1917" t="s">
        <v>791</v>
      </c>
      <c r="I424" s="1893"/>
      <c r="J424" s="1893"/>
      <c r="K424" s="1918"/>
      <c r="L424" s="1898"/>
      <c r="M424" s="1895"/>
      <c r="N424" s="1896"/>
      <c r="O424" s="1896"/>
      <c r="P424" s="1897"/>
    </row>
    <row r="425" spans="1:16" ht="13.8" x14ac:dyDescent="0.25">
      <c r="A425" s="2314"/>
      <c r="B425" s="2311"/>
      <c r="C425" s="1891"/>
      <c r="D425" s="1915"/>
      <c r="E425" s="3007"/>
      <c r="F425" s="3010"/>
      <c r="G425" s="3013"/>
      <c r="H425" s="1917" t="s">
        <v>55</v>
      </c>
      <c r="I425" s="1893"/>
      <c r="J425" s="1893"/>
      <c r="K425" s="1918"/>
      <c r="L425" s="1898"/>
      <c r="M425" s="1895"/>
      <c r="N425" s="1896"/>
      <c r="O425" s="1896"/>
      <c r="P425" s="1897"/>
    </row>
    <row r="426" spans="1:16" ht="13.8" x14ac:dyDescent="0.25">
      <c r="A426" s="2314"/>
      <c r="B426" s="2311"/>
      <c r="C426" s="1891"/>
      <c r="D426" s="1915"/>
      <c r="E426" s="3007"/>
      <c r="F426" s="3010"/>
      <c r="G426" s="3013"/>
      <c r="H426" s="1917" t="s">
        <v>226</v>
      </c>
      <c r="I426" s="1944">
        <v>557</v>
      </c>
      <c r="J426" s="1944"/>
      <c r="K426" s="2030">
        <v>0</v>
      </c>
      <c r="L426" s="1901"/>
      <c r="M426" s="1902"/>
      <c r="N426" s="1903"/>
      <c r="O426" s="1903"/>
      <c r="P426" s="1904"/>
    </row>
    <row r="427" spans="1:16" ht="14.4" thickBot="1" x14ac:dyDescent="0.3">
      <c r="A427" s="2314"/>
      <c r="B427" s="2311"/>
      <c r="C427" s="1891"/>
      <c r="D427" s="1915"/>
      <c r="E427" s="3007"/>
      <c r="F427" s="3010"/>
      <c r="G427" s="3013"/>
      <c r="H427" s="2014" t="s">
        <v>56</v>
      </c>
      <c r="I427" s="1978">
        <v>0</v>
      </c>
      <c r="J427" s="1978"/>
      <c r="K427" s="2173"/>
      <c r="L427" s="1894"/>
      <c r="M427" s="1979"/>
      <c r="N427" s="1980"/>
      <c r="O427" s="1980"/>
      <c r="P427" s="1981"/>
    </row>
    <row r="428" spans="1:16" ht="20.399999999999999" customHeight="1" thickBot="1" x14ac:dyDescent="0.3">
      <c r="A428" s="1905"/>
      <c r="B428" s="2312"/>
      <c r="C428" s="1923"/>
      <c r="D428" s="1924"/>
      <c r="E428" s="3008"/>
      <c r="F428" s="3054"/>
      <c r="G428" s="3014"/>
      <c r="H428" s="1909" t="s">
        <v>7</v>
      </c>
      <c r="I428" s="1910">
        <f>SUM(I422:I427)</f>
        <v>618.4</v>
      </c>
      <c r="J428" s="1910">
        <f t="shared" ref="J428:K428" si="28">SUM(J422:J427)</f>
        <v>70</v>
      </c>
      <c r="K428" s="1910">
        <f t="shared" si="28"/>
        <v>0</v>
      </c>
      <c r="L428" s="1926"/>
      <c r="M428" s="1927"/>
      <c r="N428" s="1928"/>
      <c r="O428" s="1928"/>
      <c r="P428" s="1929"/>
    </row>
    <row r="429" spans="1:16" ht="13.8" customHeight="1" x14ac:dyDescent="0.25">
      <c r="A429" s="2313"/>
      <c r="B429" s="2310"/>
      <c r="C429" s="1882"/>
      <c r="D429" s="1911"/>
      <c r="E429" s="3006" t="s">
        <v>920</v>
      </c>
      <c r="F429" s="3053" t="s">
        <v>62</v>
      </c>
      <c r="G429" s="3012" t="s">
        <v>228</v>
      </c>
      <c r="H429" s="1912" t="s">
        <v>48</v>
      </c>
      <c r="I429" s="1884"/>
      <c r="J429" s="1884"/>
      <c r="K429" s="1913"/>
      <c r="L429" s="1914"/>
      <c r="M429" s="1886"/>
      <c r="N429" s="1887"/>
      <c r="O429" s="1887"/>
      <c r="P429" s="1888"/>
    </row>
    <row r="430" spans="1:16" ht="13.8" x14ac:dyDescent="0.25">
      <c r="A430" s="2314"/>
      <c r="B430" s="2311"/>
      <c r="C430" s="1891"/>
      <c r="D430" s="1915"/>
      <c r="E430" s="3007"/>
      <c r="F430" s="3010"/>
      <c r="G430" s="3013"/>
      <c r="H430" s="1917" t="s">
        <v>57</v>
      </c>
      <c r="I430" s="1893"/>
      <c r="J430" s="1893"/>
      <c r="K430" s="1918"/>
      <c r="L430" s="1919"/>
      <c r="M430" s="1920"/>
      <c r="N430" s="1896"/>
      <c r="O430" s="1896"/>
      <c r="P430" s="1897"/>
    </row>
    <row r="431" spans="1:16" ht="13.8" x14ac:dyDescent="0.25">
      <c r="A431" s="2314"/>
      <c r="B431" s="2311"/>
      <c r="C431" s="1891"/>
      <c r="D431" s="1915"/>
      <c r="E431" s="3007"/>
      <c r="F431" s="3010"/>
      <c r="G431" s="3013"/>
      <c r="H431" s="1917" t="s">
        <v>791</v>
      </c>
      <c r="I431" s="1893"/>
      <c r="J431" s="1893"/>
      <c r="K431" s="1918"/>
      <c r="L431" s="1898"/>
      <c r="M431" s="1895"/>
      <c r="N431" s="1896"/>
      <c r="O431" s="1896"/>
      <c r="P431" s="1897"/>
    </row>
    <row r="432" spans="1:16" ht="13.8" x14ac:dyDescent="0.25">
      <c r="A432" s="2314"/>
      <c r="B432" s="2311"/>
      <c r="C432" s="1891"/>
      <c r="D432" s="1915"/>
      <c r="E432" s="3007"/>
      <c r="F432" s="3010"/>
      <c r="G432" s="3013"/>
      <c r="H432" s="1917" t="s">
        <v>55</v>
      </c>
      <c r="I432" s="1893">
        <v>6.1</v>
      </c>
      <c r="J432" s="1893"/>
      <c r="K432" s="1918"/>
      <c r="L432" s="1898"/>
      <c r="M432" s="1895"/>
      <c r="N432" s="1896"/>
      <c r="O432" s="1896"/>
      <c r="P432" s="1897"/>
    </row>
    <row r="433" spans="1:16" ht="13.8" x14ac:dyDescent="0.25">
      <c r="A433" s="2314"/>
      <c r="B433" s="2311"/>
      <c r="C433" s="1891"/>
      <c r="D433" s="1915"/>
      <c r="E433" s="3007"/>
      <c r="F433" s="3010"/>
      <c r="G433" s="3013"/>
      <c r="H433" s="1917" t="s">
        <v>226</v>
      </c>
      <c r="I433" s="1944"/>
      <c r="J433" s="1944"/>
      <c r="K433" s="2030"/>
      <c r="L433" s="1901"/>
      <c r="M433" s="1902"/>
      <c r="N433" s="1903"/>
      <c r="O433" s="1903"/>
      <c r="P433" s="1904"/>
    </row>
    <row r="434" spans="1:16" ht="14.4" thickBot="1" x14ac:dyDescent="0.3">
      <c r="A434" s="2314"/>
      <c r="B434" s="2311"/>
      <c r="C434" s="1891"/>
      <c r="D434" s="1915"/>
      <c r="E434" s="3007"/>
      <c r="F434" s="3010"/>
      <c r="G434" s="3013"/>
      <c r="H434" s="2014" t="s">
        <v>56</v>
      </c>
      <c r="I434" s="1978"/>
      <c r="J434" s="1978"/>
      <c r="K434" s="2173"/>
      <c r="L434" s="1894"/>
      <c r="M434" s="1979"/>
      <c r="N434" s="1980"/>
      <c r="O434" s="1980"/>
      <c r="P434" s="1981"/>
    </row>
    <row r="435" spans="1:16" ht="14.4" thickBot="1" x14ac:dyDescent="0.3">
      <c r="A435" s="1905"/>
      <c r="B435" s="2312"/>
      <c r="C435" s="1923"/>
      <c r="D435" s="1924"/>
      <c r="E435" s="3008"/>
      <c r="F435" s="3054"/>
      <c r="G435" s="3014"/>
      <c r="H435" s="1909" t="s">
        <v>7</v>
      </c>
      <c r="I435" s="1910">
        <f>SUM(I429:I434)</f>
        <v>6.1</v>
      </c>
      <c r="J435" s="1910">
        <f t="shared" ref="J435:K435" si="29">SUM(J429:J434)</f>
        <v>0</v>
      </c>
      <c r="K435" s="1910">
        <f t="shared" si="29"/>
        <v>0</v>
      </c>
      <c r="L435" s="1926"/>
      <c r="M435" s="1927"/>
      <c r="N435" s="1928"/>
      <c r="O435" s="1928"/>
      <c r="P435" s="1929"/>
    </row>
    <row r="436" spans="1:16" ht="13.8" customHeight="1" x14ac:dyDescent="0.25">
      <c r="A436" s="2313"/>
      <c r="B436" s="2310"/>
      <c r="C436" s="1882"/>
      <c r="D436" s="1911"/>
      <c r="E436" s="3050" t="s">
        <v>921</v>
      </c>
      <c r="F436" s="3053" t="s">
        <v>62</v>
      </c>
      <c r="G436" s="3012" t="s">
        <v>229</v>
      </c>
      <c r="H436" s="1912" t="s">
        <v>48</v>
      </c>
      <c r="I436" s="1884">
        <v>1.6</v>
      </c>
      <c r="J436" s="1884"/>
      <c r="K436" s="1913"/>
      <c r="L436" s="1914" t="s">
        <v>794</v>
      </c>
      <c r="M436" s="1886" t="s">
        <v>68</v>
      </c>
      <c r="N436" s="1887">
        <v>1</v>
      </c>
      <c r="O436" s="1887"/>
      <c r="P436" s="1888"/>
    </row>
    <row r="437" spans="1:16" ht="13.8" customHeight="1" x14ac:dyDescent="0.25">
      <c r="A437" s="2314"/>
      <c r="B437" s="2311"/>
      <c r="C437" s="1891"/>
      <c r="D437" s="1915"/>
      <c r="E437" s="3051"/>
      <c r="F437" s="3010"/>
      <c r="G437" s="3013"/>
      <c r="H437" s="1917" t="s">
        <v>57</v>
      </c>
      <c r="I437" s="2808">
        <v>77.099999999999994</v>
      </c>
      <c r="J437" s="1893"/>
      <c r="K437" s="1918"/>
      <c r="L437" s="3055" t="s">
        <v>922</v>
      </c>
      <c r="M437" s="1920" t="s">
        <v>68</v>
      </c>
      <c r="N437" s="2031">
        <v>1</v>
      </c>
      <c r="O437" s="1896"/>
      <c r="P437" s="1897"/>
    </row>
    <row r="438" spans="1:16" ht="13.8" x14ac:dyDescent="0.25">
      <c r="A438" s="2314"/>
      <c r="B438" s="2311"/>
      <c r="C438" s="1891"/>
      <c r="D438" s="1915"/>
      <c r="E438" s="3051"/>
      <c r="F438" s="3010"/>
      <c r="G438" s="3013"/>
      <c r="H438" s="1917" t="s">
        <v>791</v>
      </c>
      <c r="I438" s="1893"/>
      <c r="J438" s="1893"/>
      <c r="K438" s="1918"/>
      <c r="L438" s="3056"/>
      <c r="M438" s="1895"/>
      <c r="N438" s="1896"/>
      <c r="O438" s="1896"/>
      <c r="P438" s="1897"/>
    </row>
    <row r="439" spans="1:16" ht="13.8" x14ac:dyDescent="0.25">
      <c r="A439" s="2314"/>
      <c r="B439" s="2311"/>
      <c r="C439" s="1891"/>
      <c r="D439" s="1915"/>
      <c r="E439" s="3051"/>
      <c r="F439" s="3010"/>
      <c r="G439" s="3013"/>
      <c r="H439" s="1917" t="s">
        <v>55</v>
      </c>
      <c r="I439" s="2808">
        <v>77.099999999999994</v>
      </c>
      <c r="J439" s="1893">
        <v>0</v>
      </c>
      <c r="K439" s="1918">
        <v>0</v>
      </c>
      <c r="L439" s="3057"/>
      <c r="M439" s="1895"/>
      <c r="N439" s="1896"/>
      <c r="O439" s="1896"/>
      <c r="P439" s="1897"/>
    </row>
    <row r="440" spans="1:16" ht="13.8" x14ac:dyDescent="0.25">
      <c r="A440" s="2314"/>
      <c r="B440" s="2311"/>
      <c r="C440" s="1891"/>
      <c r="D440" s="1915"/>
      <c r="E440" s="3051"/>
      <c r="F440" s="3010"/>
      <c r="G440" s="3013"/>
      <c r="H440" s="1917" t="s">
        <v>226</v>
      </c>
      <c r="I440" s="1944"/>
      <c r="J440" s="1944"/>
      <c r="K440" s="2030"/>
      <c r="L440" s="3058"/>
      <c r="M440" s="1902"/>
      <c r="N440" s="1903"/>
      <c r="O440" s="1903"/>
      <c r="P440" s="1904"/>
    </row>
    <row r="441" spans="1:16" ht="14.4" thickBot="1" x14ac:dyDescent="0.3">
      <c r="A441" s="2314"/>
      <c r="B441" s="2311"/>
      <c r="C441" s="1891"/>
      <c r="D441" s="1915"/>
      <c r="E441" s="3051"/>
      <c r="F441" s="3010"/>
      <c r="G441" s="3013"/>
      <c r="H441" s="2014" t="s">
        <v>56</v>
      </c>
      <c r="I441" s="1978"/>
      <c r="J441" s="1978"/>
      <c r="K441" s="2173"/>
      <c r="L441" s="2218"/>
      <c r="M441" s="1979"/>
      <c r="N441" s="1980"/>
      <c r="O441" s="1980"/>
      <c r="P441" s="1981"/>
    </row>
    <row r="442" spans="1:16" ht="14.4" thickBot="1" x14ac:dyDescent="0.3">
      <c r="A442" s="1905"/>
      <c r="B442" s="2312"/>
      <c r="C442" s="1923"/>
      <c r="D442" s="1924"/>
      <c r="E442" s="3052"/>
      <c r="F442" s="3054"/>
      <c r="G442" s="3014"/>
      <c r="H442" s="1909" t="s">
        <v>7</v>
      </c>
      <c r="I442" s="1910">
        <f>SUM(I436:I441)</f>
        <v>155.79999999999998</v>
      </c>
      <c r="J442" s="1910">
        <f t="shared" ref="J442:K442" si="30">SUM(J436:J441)</f>
        <v>0</v>
      </c>
      <c r="K442" s="1910">
        <f t="shared" si="30"/>
        <v>0</v>
      </c>
      <c r="L442" s="1926"/>
      <c r="M442" s="1927"/>
      <c r="N442" s="1928"/>
      <c r="O442" s="1928"/>
      <c r="P442" s="1929"/>
    </row>
    <row r="443" spans="1:16" ht="13.8" customHeight="1" x14ac:dyDescent="0.25">
      <c r="A443" s="2313"/>
      <c r="B443" s="2310"/>
      <c r="C443" s="1882"/>
      <c r="D443" s="1911"/>
      <c r="E443" s="3050" t="s">
        <v>923</v>
      </c>
      <c r="F443" s="3053" t="s">
        <v>62</v>
      </c>
      <c r="G443" s="3012" t="s">
        <v>82</v>
      </c>
      <c r="H443" s="1912" t="s">
        <v>48</v>
      </c>
      <c r="I443" s="1884"/>
      <c r="J443" s="1884"/>
      <c r="K443" s="1913"/>
      <c r="L443" s="1914" t="s">
        <v>794</v>
      </c>
      <c r="M443" s="1886" t="s">
        <v>68</v>
      </c>
      <c r="N443" s="1887"/>
      <c r="O443" s="1887"/>
      <c r="P443" s="1888">
        <v>1</v>
      </c>
    </row>
    <row r="444" spans="1:16" ht="13.8" x14ac:dyDescent="0.25">
      <c r="A444" s="2314"/>
      <c r="B444" s="2311"/>
      <c r="C444" s="1891"/>
      <c r="D444" s="1915"/>
      <c r="E444" s="3051"/>
      <c r="F444" s="3010"/>
      <c r="G444" s="3013"/>
      <c r="H444" s="1917" t="s">
        <v>57</v>
      </c>
      <c r="I444" s="2217"/>
      <c r="J444" s="1893"/>
      <c r="K444" s="1918"/>
      <c r="L444" s="2327"/>
      <c r="M444" s="1920"/>
      <c r="N444" s="2031"/>
      <c r="O444" s="1896"/>
      <c r="P444" s="1897"/>
    </row>
    <row r="445" spans="1:16" ht="13.8" x14ac:dyDescent="0.25">
      <c r="A445" s="2314"/>
      <c r="B445" s="2311"/>
      <c r="C445" s="1891"/>
      <c r="D445" s="1915"/>
      <c r="E445" s="3051"/>
      <c r="F445" s="3010"/>
      <c r="G445" s="3013"/>
      <c r="H445" s="1917" t="s">
        <v>791</v>
      </c>
      <c r="I445" s="1893"/>
      <c r="J445" s="1893"/>
      <c r="K445" s="1918"/>
      <c r="L445" s="2277"/>
      <c r="M445" s="1895"/>
      <c r="N445" s="1896"/>
      <c r="O445" s="1896"/>
      <c r="P445" s="1897"/>
    </row>
    <row r="446" spans="1:16" ht="13.8" x14ac:dyDescent="0.25">
      <c r="A446" s="2314"/>
      <c r="B446" s="2311"/>
      <c r="C446" s="1891"/>
      <c r="D446" s="1915"/>
      <c r="E446" s="3051"/>
      <c r="F446" s="3010"/>
      <c r="G446" s="3013"/>
      <c r="H446" s="1917" t="s">
        <v>55</v>
      </c>
      <c r="I446" s="1893">
        <v>210</v>
      </c>
      <c r="J446" s="1893">
        <v>35</v>
      </c>
      <c r="K446" s="1918">
        <v>35</v>
      </c>
      <c r="L446" s="3059"/>
      <c r="M446" s="1895"/>
      <c r="N446" s="1896"/>
      <c r="O446" s="1896"/>
      <c r="P446" s="1897"/>
    </row>
    <row r="447" spans="1:16" ht="13.8" x14ac:dyDescent="0.25">
      <c r="A447" s="2314"/>
      <c r="B447" s="2311"/>
      <c r="C447" s="1891"/>
      <c r="D447" s="1915"/>
      <c r="E447" s="3051"/>
      <c r="F447" s="3010"/>
      <c r="G447" s="3013"/>
      <c r="H447" s="1917" t="s">
        <v>226</v>
      </c>
      <c r="I447" s="1944"/>
      <c r="J447" s="1944"/>
      <c r="K447" s="2030"/>
      <c r="L447" s="3060"/>
      <c r="M447" s="1902"/>
      <c r="N447" s="1903"/>
      <c r="O447" s="1903"/>
      <c r="P447" s="1904"/>
    </row>
    <row r="448" spans="1:16" ht="14.4" thickBot="1" x14ac:dyDescent="0.3">
      <c r="A448" s="2314"/>
      <c r="B448" s="2311"/>
      <c r="C448" s="1891"/>
      <c r="D448" s="1915"/>
      <c r="E448" s="3051"/>
      <c r="F448" s="3010"/>
      <c r="G448" s="3013"/>
      <c r="H448" s="2014" t="s">
        <v>56</v>
      </c>
      <c r="I448" s="1978"/>
      <c r="J448" s="1978"/>
      <c r="K448" s="2173"/>
      <c r="L448" s="2218"/>
      <c r="M448" s="1979"/>
      <c r="N448" s="1980"/>
      <c r="O448" s="1980"/>
      <c r="P448" s="1981"/>
    </row>
    <row r="449" spans="1:16" ht="14.4" thickBot="1" x14ac:dyDescent="0.3">
      <c r="A449" s="1905"/>
      <c r="B449" s="2312"/>
      <c r="C449" s="1923"/>
      <c r="D449" s="1924"/>
      <c r="E449" s="3052"/>
      <c r="F449" s="3054"/>
      <c r="G449" s="3014"/>
      <c r="H449" s="1909" t="s">
        <v>7</v>
      </c>
      <c r="I449" s="1910">
        <f>SUM(I443:I448)</f>
        <v>210</v>
      </c>
      <c r="J449" s="1910">
        <f t="shared" ref="J449:K449" si="31">SUM(J443:J448)</f>
        <v>35</v>
      </c>
      <c r="K449" s="1910">
        <f t="shared" si="31"/>
        <v>35</v>
      </c>
      <c r="L449" s="1926"/>
      <c r="M449" s="1927"/>
      <c r="N449" s="1928"/>
      <c r="O449" s="1928"/>
      <c r="P449" s="1929"/>
    </row>
    <row r="450" spans="1:16" ht="13.8" customHeight="1" x14ac:dyDescent="0.25">
      <c r="A450" s="2313"/>
      <c r="B450" s="2310"/>
      <c r="C450" s="1882"/>
      <c r="D450" s="1911"/>
      <c r="E450" s="3050" t="s">
        <v>924</v>
      </c>
      <c r="F450" s="3053" t="s">
        <v>62</v>
      </c>
      <c r="G450" s="3012" t="s">
        <v>82</v>
      </c>
      <c r="H450" s="1912" t="s">
        <v>48</v>
      </c>
      <c r="I450" s="1884"/>
      <c r="J450" s="1884"/>
      <c r="K450" s="1913"/>
      <c r="L450" s="1914" t="s">
        <v>794</v>
      </c>
      <c r="M450" s="1886" t="s">
        <v>68</v>
      </c>
      <c r="N450" s="1887"/>
      <c r="O450" s="1887"/>
      <c r="P450" s="1888"/>
    </row>
    <row r="451" spans="1:16" ht="13.8" x14ac:dyDescent="0.25">
      <c r="A451" s="2314"/>
      <c r="B451" s="2311"/>
      <c r="C451" s="1891"/>
      <c r="D451" s="1915"/>
      <c r="E451" s="3051"/>
      <c r="F451" s="3010"/>
      <c r="G451" s="3013"/>
      <c r="H451" s="1917" t="s">
        <v>57</v>
      </c>
      <c r="I451" s="2217"/>
      <c r="J451" s="1893"/>
      <c r="K451" s="1918"/>
      <c r="L451" s="2327"/>
      <c r="M451" s="1920"/>
      <c r="N451" s="2031"/>
      <c r="O451" s="1896"/>
      <c r="P451" s="1897"/>
    </row>
    <row r="452" spans="1:16" ht="13.8" x14ac:dyDescent="0.25">
      <c r="A452" s="2314"/>
      <c r="B452" s="2311"/>
      <c r="C452" s="1891"/>
      <c r="D452" s="1915"/>
      <c r="E452" s="3051"/>
      <c r="F452" s="3010"/>
      <c r="G452" s="3013"/>
      <c r="H452" s="1917" t="s">
        <v>791</v>
      </c>
      <c r="I452" s="1893"/>
      <c r="J452" s="1893"/>
      <c r="K452" s="1918"/>
      <c r="L452" s="2277"/>
      <c r="M452" s="1895"/>
      <c r="N452" s="1896"/>
      <c r="O452" s="1896"/>
      <c r="P452" s="1897"/>
    </row>
    <row r="453" spans="1:16" ht="13.8" x14ac:dyDescent="0.25">
      <c r="A453" s="2314"/>
      <c r="B453" s="2311"/>
      <c r="C453" s="1891"/>
      <c r="D453" s="1915"/>
      <c r="E453" s="3051"/>
      <c r="F453" s="3010"/>
      <c r="G453" s="3013"/>
      <c r="H453" s="1917" t="s">
        <v>55</v>
      </c>
      <c r="I453" s="1893">
        <v>655.6</v>
      </c>
      <c r="J453" s="1893">
        <v>5351</v>
      </c>
      <c r="K453" s="1918">
        <v>531.70000000000005</v>
      </c>
      <c r="L453" s="2327"/>
      <c r="M453" s="1895"/>
      <c r="N453" s="1896"/>
      <c r="O453" s="1896"/>
      <c r="P453" s="1897"/>
    </row>
    <row r="454" spans="1:16" ht="13.8" x14ac:dyDescent="0.25">
      <c r="A454" s="2314"/>
      <c r="B454" s="2311"/>
      <c r="C454" s="1891"/>
      <c r="D454" s="1915"/>
      <c r="E454" s="3051"/>
      <c r="F454" s="3010"/>
      <c r="G454" s="3013"/>
      <c r="H454" s="1917" t="s">
        <v>226</v>
      </c>
      <c r="I454" s="1944"/>
      <c r="J454" s="1944"/>
      <c r="K454" s="2030"/>
      <c r="L454" s="2277"/>
      <c r="M454" s="1902"/>
      <c r="N454" s="1903"/>
      <c r="O454" s="1903"/>
      <c r="P454" s="1904"/>
    </row>
    <row r="455" spans="1:16" ht="14.4" thickBot="1" x14ac:dyDescent="0.3">
      <c r="A455" s="2314"/>
      <c r="B455" s="2311"/>
      <c r="C455" s="1891"/>
      <c r="D455" s="1915"/>
      <c r="E455" s="3051"/>
      <c r="F455" s="3010"/>
      <c r="G455" s="3013"/>
      <c r="H455" s="2014" t="s">
        <v>56</v>
      </c>
      <c r="I455" s="1978"/>
      <c r="J455" s="1978"/>
      <c r="K455" s="2173"/>
      <c r="L455" s="2218"/>
      <c r="M455" s="1979"/>
      <c r="N455" s="1980"/>
      <c r="O455" s="1980"/>
      <c r="P455" s="1981"/>
    </row>
    <row r="456" spans="1:16" ht="14.4" thickBot="1" x14ac:dyDescent="0.3">
      <c r="A456" s="1905"/>
      <c r="B456" s="2312"/>
      <c r="C456" s="1923"/>
      <c r="D456" s="1924"/>
      <c r="E456" s="3052"/>
      <c r="F456" s="3054"/>
      <c r="G456" s="3014"/>
      <c r="H456" s="1909" t="s">
        <v>7</v>
      </c>
      <c r="I456" s="1910">
        <f>SUM(I450:I455)</f>
        <v>655.6</v>
      </c>
      <c r="J456" s="1910">
        <f t="shared" ref="J456:K456" si="32">SUM(J450:J455)</f>
        <v>5351</v>
      </c>
      <c r="K456" s="1910">
        <f t="shared" si="32"/>
        <v>531.70000000000005</v>
      </c>
      <c r="L456" s="1926"/>
      <c r="M456" s="1927"/>
      <c r="N456" s="1928"/>
      <c r="O456" s="1928"/>
      <c r="P456" s="1929"/>
    </row>
    <row r="457" spans="1:16" ht="13.8" customHeight="1" x14ac:dyDescent="0.25">
      <c r="A457" s="2313"/>
      <c r="B457" s="2310"/>
      <c r="C457" s="1882"/>
      <c r="D457" s="1911"/>
      <c r="E457" s="3065" t="s">
        <v>964</v>
      </c>
      <c r="F457" s="3053" t="s">
        <v>62</v>
      </c>
      <c r="G457" s="3012" t="s">
        <v>82</v>
      </c>
      <c r="H457" s="1912" t="s">
        <v>48</v>
      </c>
      <c r="I457" s="1884"/>
      <c r="J457" s="1884"/>
      <c r="K457" s="1913"/>
      <c r="L457" s="1914" t="s">
        <v>794</v>
      </c>
      <c r="M457" s="1886" t="s">
        <v>68</v>
      </c>
      <c r="N457" s="1887"/>
      <c r="O457" s="1887"/>
      <c r="P457" s="1888"/>
    </row>
    <row r="458" spans="1:16" ht="13.8" x14ac:dyDescent="0.25">
      <c r="A458" s="2314"/>
      <c r="B458" s="2311"/>
      <c r="C458" s="1891"/>
      <c r="D458" s="1915"/>
      <c r="E458" s="3066"/>
      <c r="F458" s="3010"/>
      <c r="G458" s="3013"/>
      <c r="H458" s="1917" t="s">
        <v>57</v>
      </c>
      <c r="I458" s="2217"/>
      <c r="J458" s="1893"/>
      <c r="K458" s="1918"/>
      <c r="L458" s="2327"/>
      <c r="M458" s="1920"/>
      <c r="N458" s="2031"/>
      <c r="O458" s="1896"/>
      <c r="P458" s="1897"/>
    </row>
    <row r="459" spans="1:16" ht="13.8" x14ac:dyDescent="0.25">
      <c r="A459" s="2314"/>
      <c r="B459" s="2311"/>
      <c r="C459" s="1891"/>
      <c r="D459" s="1915"/>
      <c r="E459" s="3066"/>
      <c r="F459" s="3010"/>
      <c r="G459" s="3013"/>
      <c r="H459" s="1917" t="s">
        <v>791</v>
      </c>
      <c r="I459" s="1893"/>
      <c r="J459" s="1893"/>
      <c r="K459" s="1918"/>
      <c r="L459" s="2277"/>
      <c r="M459" s="1895"/>
      <c r="N459" s="1896"/>
      <c r="O459" s="1896"/>
      <c r="P459" s="1897"/>
    </row>
    <row r="460" spans="1:16" ht="13.8" x14ac:dyDescent="0.25">
      <c r="A460" s="2314"/>
      <c r="B460" s="2311"/>
      <c r="C460" s="1891"/>
      <c r="D460" s="1915"/>
      <c r="E460" s="3066"/>
      <c r="F460" s="3010"/>
      <c r="G460" s="3013"/>
      <c r="H460" s="1917" t="s">
        <v>55</v>
      </c>
      <c r="I460" s="1893"/>
      <c r="J460" s="1893"/>
      <c r="K460" s="1918"/>
      <c r="L460" s="2327"/>
      <c r="M460" s="1895"/>
      <c r="N460" s="1896"/>
      <c r="O460" s="1896"/>
      <c r="P460" s="1897"/>
    </row>
    <row r="461" spans="1:16" ht="13.8" x14ac:dyDescent="0.25">
      <c r="A461" s="2314"/>
      <c r="B461" s="2311"/>
      <c r="C461" s="1891"/>
      <c r="D461" s="1915"/>
      <c r="E461" s="3066"/>
      <c r="F461" s="3010"/>
      <c r="G461" s="3013"/>
      <c r="H461" s="1917" t="s">
        <v>226</v>
      </c>
      <c r="I461" s="1944"/>
      <c r="J461" s="1944"/>
      <c r="K461" s="2030"/>
      <c r="L461" s="2277"/>
      <c r="M461" s="1902"/>
      <c r="N461" s="1903"/>
      <c r="O461" s="1903"/>
      <c r="P461" s="1904"/>
    </row>
    <row r="462" spans="1:16" ht="14.4" thickBot="1" x14ac:dyDescent="0.3">
      <c r="A462" s="2314"/>
      <c r="B462" s="2311"/>
      <c r="C462" s="1891"/>
      <c r="D462" s="1915"/>
      <c r="E462" s="3066"/>
      <c r="F462" s="3010"/>
      <c r="G462" s="3013"/>
      <c r="H462" s="2014" t="s">
        <v>56</v>
      </c>
      <c r="I462" s="1978"/>
      <c r="J462" s="1978"/>
      <c r="K462" s="2173"/>
      <c r="L462" s="2218"/>
      <c r="M462" s="1979"/>
      <c r="N462" s="1980"/>
      <c r="O462" s="1980"/>
      <c r="P462" s="1981"/>
    </row>
    <row r="463" spans="1:16" ht="14.4" thickBot="1" x14ac:dyDescent="0.3">
      <c r="A463" s="1905"/>
      <c r="B463" s="2312"/>
      <c r="C463" s="1923"/>
      <c r="D463" s="1924"/>
      <c r="E463" s="3067"/>
      <c r="F463" s="3054"/>
      <c r="G463" s="3014"/>
      <c r="H463" s="1909" t="s">
        <v>7</v>
      </c>
      <c r="I463" s="1910">
        <f>SUM(I457:I462)</f>
        <v>0</v>
      </c>
      <c r="J463" s="1910">
        <f t="shared" ref="J463:K463" si="33">SUM(J457:J462)</f>
        <v>0</v>
      </c>
      <c r="K463" s="1910">
        <f t="shared" si="33"/>
        <v>0</v>
      </c>
      <c r="L463" s="1926"/>
      <c r="M463" s="1927"/>
      <c r="N463" s="1928"/>
      <c r="O463" s="1928"/>
      <c r="P463" s="1929"/>
    </row>
    <row r="464" spans="1:16" ht="13.8" customHeight="1" x14ac:dyDescent="0.25">
      <c r="A464" s="2313"/>
      <c r="B464" s="2310"/>
      <c r="C464" s="1882"/>
      <c r="D464" s="1911"/>
      <c r="E464" s="3065" t="s">
        <v>965</v>
      </c>
      <c r="F464" s="3053" t="s">
        <v>62</v>
      </c>
      <c r="G464" s="3012" t="s">
        <v>82</v>
      </c>
      <c r="H464" s="1912" t="s">
        <v>48</v>
      </c>
      <c r="I464" s="1884"/>
      <c r="J464" s="1884"/>
      <c r="K464" s="1913"/>
      <c r="L464" s="1914" t="s">
        <v>794</v>
      </c>
      <c r="M464" s="1886" t="s">
        <v>68</v>
      </c>
      <c r="N464" s="1887"/>
      <c r="O464" s="1887"/>
      <c r="P464" s="1888"/>
    </row>
    <row r="465" spans="1:21" ht="13.8" x14ac:dyDescent="0.25">
      <c r="A465" s="2314"/>
      <c r="B465" s="2311"/>
      <c r="C465" s="1891"/>
      <c r="D465" s="1915"/>
      <c r="E465" s="3066"/>
      <c r="F465" s="3010"/>
      <c r="G465" s="3013"/>
      <c r="H465" s="1917" t="s">
        <v>57</v>
      </c>
      <c r="I465" s="2217"/>
      <c r="J465" s="1893"/>
      <c r="K465" s="1918"/>
      <c r="L465" s="2327"/>
      <c r="M465" s="1920"/>
      <c r="N465" s="2031"/>
      <c r="O465" s="1896"/>
      <c r="P465" s="1897"/>
      <c r="Q465" s="160"/>
      <c r="R465" s="160"/>
      <c r="S465" s="160"/>
      <c r="T465" s="160"/>
      <c r="U465" s="160"/>
    </row>
    <row r="466" spans="1:21" ht="13.8" x14ac:dyDescent="0.25">
      <c r="A466" s="2314"/>
      <c r="B466" s="2311"/>
      <c r="C466" s="1891"/>
      <c r="D466" s="1915"/>
      <c r="E466" s="3066"/>
      <c r="F466" s="3010"/>
      <c r="G466" s="3013"/>
      <c r="H466" s="1917" t="s">
        <v>791</v>
      </c>
      <c r="I466" s="1893"/>
      <c r="J466" s="1893"/>
      <c r="K466" s="1918"/>
      <c r="L466" s="2277"/>
      <c r="M466" s="1895"/>
      <c r="N466" s="1896"/>
      <c r="O466" s="1896"/>
      <c r="P466" s="1897"/>
      <c r="Q466" s="160"/>
      <c r="R466" s="160"/>
      <c r="S466" s="160"/>
      <c r="T466" s="160"/>
      <c r="U466" s="160"/>
    </row>
    <row r="467" spans="1:21" ht="13.8" x14ac:dyDescent="0.25">
      <c r="A467" s="2314"/>
      <c r="B467" s="2311"/>
      <c r="C467" s="1891"/>
      <c r="D467" s="1915"/>
      <c r="E467" s="3066"/>
      <c r="F467" s="3010"/>
      <c r="G467" s="3013"/>
      <c r="H467" s="1917" t="s">
        <v>55</v>
      </c>
      <c r="I467" s="1893"/>
      <c r="J467" s="1893"/>
      <c r="K467" s="1918"/>
      <c r="L467" s="2327"/>
      <c r="M467" s="1895"/>
      <c r="N467" s="1896"/>
      <c r="O467" s="1896"/>
      <c r="P467" s="1897"/>
      <c r="Q467" s="160"/>
      <c r="R467" s="160"/>
      <c r="S467" s="160"/>
      <c r="T467" s="160"/>
      <c r="U467" s="160"/>
    </row>
    <row r="468" spans="1:21" ht="13.8" x14ac:dyDescent="0.25">
      <c r="A468" s="2314"/>
      <c r="B468" s="2311"/>
      <c r="C468" s="1891"/>
      <c r="D468" s="1915"/>
      <c r="E468" s="3066"/>
      <c r="F468" s="3010"/>
      <c r="G468" s="3013"/>
      <c r="H468" s="1917" t="s">
        <v>226</v>
      </c>
      <c r="I468" s="1944"/>
      <c r="J468" s="1944"/>
      <c r="K468" s="2030"/>
      <c r="L468" s="2277"/>
      <c r="M468" s="1902"/>
      <c r="N468" s="1903"/>
      <c r="O468" s="1903"/>
      <c r="P468" s="1904"/>
      <c r="Q468" s="160"/>
      <c r="R468" s="160"/>
      <c r="S468" s="160"/>
      <c r="T468" s="160"/>
      <c r="U468" s="160"/>
    </row>
    <row r="469" spans="1:21" ht="14.4" thickBot="1" x14ac:dyDescent="0.3">
      <c r="A469" s="2314"/>
      <c r="B469" s="2311"/>
      <c r="C469" s="1891"/>
      <c r="D469" s="1915"/>
      <c r="E469" s="3066"/>
      <c r="F469" s="3010"/>
      <c r="G469" s="3013"/>
      <c r="H469" s="2014" t="s">
        <v>56</v>
      </c>
      <c r="I469" s="1978"/>
      <c r="J469" s="1978"/>
      <c r="K469" s="2173"/>
      <c r="L469" s="2218"/>
      <c r="M469" s="1979"/>
      <c r="N469" s="1980"/>
      <c r="O469" s="1980"/>
      <c r="P469" s="1981"/>
      <c r="Q469" s="160"/>
      <c r="R469" s="160"/>
      <c r="S469" s="160"/>
      <c r="T469" s="160"/>
      <c r="U469" s="160"/>
    </row>
    <row r="470" spans="1:21" ht="14.4" thickBot="1" x14ac:dyDescent="0.3">
      <c r="A470" s="1905"/>
      <c r="B470" s="2312"/>
      <c r="C470" s="1923"/>
      <c r="D470" s="1924"/>
      <c r="E470" s="3067"/>
      <c r="F470" s="3054"/>
      <c r="G470" s="3014"/>
      <c r="H470" s="1909" t="s">
        <v>7</v>
      </c>
      <c r="I470" s="1910">
        <f>SUM(I464:I469)</f>
        <v>0</v>
      </c>
      <c r="J470" s="1910">
        <f t="shared" ref="J470:K470" si="34">SUM(J464:J469)</f>
        <v>0</v>
      </c>
      <c r="K470" s="1910">
        <f t="shared" si="34"/>
        <v>0</v>
      </c>
      <c r="L470" s="1926"/>
      <c r="M470" s="1927"/>
      <c r="N470" s="1928"/>
      <c r="O470" s="1928"/>
      <c r="P470" s="1929"/>
      <c r="Q470" s="160"/>
      <c r="R470" s="160"/>
      <c r="S470" s="160"/>
      <c r="T470" s="160"/>
      <c r="U470" s="160"/>
    </row>
    <row r="471" spans="1:21" ht="14.4" customHeight="1" thickBot="1" x14ac:dyDescent="0.3">
      <c r="A471" s="2106" t="s">
        <v>60</v>
      </c>
      <c r="B471" s="1876" t="s">
        <v>6</v>
      </c>
      <c r="C471" s="3068" t="s">
        <v>31</v>
      </c>
      <c r="D471" s="3068"/>
      <c r="E471" s="3068"/>
      <c r="F471" s="3068"/>
      <c r="G471" s="3069"/>
      <c r="H471" s="2818" t="s">
        <v>7</v>
      </c>
      <c r="I471" s="2819">
        <f>I421*1</f>
        <v>1645.8999999999999</v>
      </c>
      <c r="J471" s="2819">
        <f t="shared" ref="J471:K471" si="35">J421*1</f>
        <v>5456</v>
      </c>
      <c r="K471" s="2819">
        <f t="shared" si="35"/>
        <v>566.70000000000005</v>
      </c>
      <c r="L471" s="2110"/>
      <c r="M471" s="2110"/>
      <c r="N471" s="2110"/>
      <c r="O471" s="2110"/>
      <c r="P471" s="2111"/>
    </row>
    <row r="472" spans="1:21" ht="14.4" customHeight="1" thickBot="1" x14ac:dyDescent="0.3">
      <c r="A472" s="1961" t="s">
        <v>60</v>
      </c>
      <c r="B472" s="1961"/>
      <c r="C472" s="2989" t="s">
        <v>51</v>
      </c>
      <c r="D472" s="2989"/>
      <c r="E472" s="2989"/>
      <c r="F472" s="2989"/>
      <c r="G472" s="2990"/>
      <c r="H472" s="1962" t="s">
        <v>7</v>
      </c>
      <c r="I472" s="1963">
        <f>I471*1</f>
        <v>1645.8999999999999</v>
      </c>
      <c r="J472" s="1963">
        <f t="shared" ref="J472:K472" si="36">J471*1</f>
        <v>5456</v>
      </c>
      <c r="K472" s="1963">
        <f t="shared" si="36"/>
        <v>566.70000000000005</v>
      </c>
      <c r="L472" s="1964"/>
      <c r="M472" s="1964"/>
      <c r="N472" s="1964"/>
      <c r="O472" s="1964"/>
      <c r="P472" s="1965"/>
    </row>
    <row r="473" spans="1:21" ht="14.4" thickBot="1" x14ac:dyDescent="0.3">
      <c r="A473" s="1860" t="s">
        <v>61</v>
      </c>
      <c r="B473" s="2814"/>
      <c r="C473" s="2613" t="s">
        <v>925</v>
      </c>
      <c r="D473" s="2615"/>
      <c r="E473" s="2815"/>
      <c r="F473" s="2615"/>
      <c r="G473" s="2615"/>
      <c r="H473" s="2615"/>
      <c r="I473" s="2615"/>
      <c r="J473" s="2613"/>
      <c r="K473" s="2615"/>
      <c r="L473" s="2614"/>
      <c r="M473" s="2614"/>
      <c r="N473" s="2615"/>
      <c r="O473" s="2613"/>
      <c r="P473" s="2616"/>
    </row>
    <row r="474" spans="1:21" ht="36" customHeight="1" thickBot="1" x14ac:dyDescent="0.3">
      <c r="A474" s="2091"/>
      <c r="B474" s="2092"/>
      <c r="C474" s="2093"/>
      <c r="D474" s="2093"/>
      <c r="E474" s="2094"/>
      <c r="F474" s="2093"/>
      <c r="G474" s="2093"/>
      <c r="H474" s="2093"/>
      <c r="I474" s="2095"/>
      <c r="J474" s="2095"/>
      <c r="K474" s="2095"/>
      <c r="L474" s="2099" t="s">
        <v>926</v>
      </c>
      <c r="M474" s="1871" t="s">
        <v>68</v>
      </c>
      <c r="N474" s="2096">
        <v>2</v>
      </c>
      <c r="O474" s="2096"/>
      <c r="P474" s="2048"/>
    </row>
    <row r="475" spans="1:21" ht="14.4" thickBot="1" x14ac:dyDescent="0.3">
      <c r="A475" s="2167" t="s">
        <v>61</v>
      </c>
      <c r="B475" s="2168" t="s">
        <v>6</v>
      </c>
      <c r="C475" s="1969" t="s">
        <v>927</v>
      </c>
      <c r="D475" s="1970"/>
      <c r="E475" s="1970"/>
      <c r="F475" s="1970"/>
      <c r="G475" s="1970"/>
      <c r="H475" s="1970"/>
      <c r="I475" s="1970"/>
      <c r="J475" s="1970"/>
      <c r="K475" s="1970"/>
      <c r="L475" s="1970"/>
      <c r="M475" s="1970"/>
      <c r="N475" s="1970"/>
      <c r="O475" s="2983"/>
      <c r="P475" s="2984"/>
    </row>
    <row r="476" spans="1:21" ht="42.6" customHeight="1" thickBot="1" x14ac:dyDescent="0.3">
      <c r="A476" s="1874"/>
      <c r="B476" s="1876"/>
      <c r="C476" s="1877"/>
      <c r="D476" s="1877"/>
      <c r="E476" s="1877"/>
      <c r="F476" s="1877"/>
      <c r="G476" s="1877"/>
      <c r="H476" s="1877"/>
      <c r="I476" s="1877"/>
      <c r="J476" s="1877"/>
      <c r="K476" s="1877"/>
      <c r="L476" s="1878" t="s">
        <v>928</v>
      </c>
      <c r="M476" s="1871" t="s">
        <v>68</v>
      </c>
      <c r="N476" s="1872">
        <v>2</v>
      </c>
      <c r="O476" s="2028"/>
      <c r="P476" s="2029"/>
    </row>
    <row r="477" spans="1:21" ht="13.8" customHeight="1" x14ac:dyDescent="0.25">
      <c r="A477" s="2997" t="s">
        <v>61</v>
      </c>
      <c r="B477" s="3000" t="s">
        <v>6</v>
      </c>
      <c r="C477" s="3003" t="s">
        <v>6</v>
      </c>
      <c r="D477" s="1911"/>
      <c r="E477" s="3006" t="s">
        <v>929</v>
      </c>
      <c r="F477" s="3009" t="s">
        <v>62</v>
      </c>
      <c r="G477" s="3012" t="s">
        <v>228</v>
      </c>
      <c r="H477" s="1883" t="s">
        <v>48</v>
      </c>
      <c r="I477" s="1884">
        <f>I484+I490+I497+I501+I505</f>
        <v>42.3</v>
      </c>
      <c r="J477" s="1884">
        <f t="shared" ref="I477:K479" si="37">J484+J490+J497+J501+J505</f>
        <v>60</v>
      </c>
      <c r="K477" s="1884">
        <f t="shared" si="37"/>
        <v>60</v>
      </c>
      <c r="L477" s="1914" t="s">
        <v>788</v>
      </c>
      <c r="M477" s="1886" t="s">
        <v>68</v>
      </c>
      <c r="N477" s="1887">
        <v>2</v>
      </c>
      <c r="O477" s="1887"/>
      <c r="P477" s="1888"/>
    </row>
    <row r="478" spans="1:21" ht="13.8" x14ac:dyDescent="0.25">
      <c r="A478" s="2998"/>
      <c r="B478" s="3001"/>
      <c r="C478" s="3004"/>
      <c r="D478" s="1915"/>
      <c r="E478" s="3007"/>
      <c r="F478" s="3010"/>
      <c r="G478" s="3013"/>
      <c r="H478" s="1892" t="s">
        <v>57</v>
      </c>
      <c r="I478" s="1893">
        <f t="shared" si="37"/>
        <v>71.7</v>
      </c>
      <c r="J478" s="1893">
        <f t="shared" si="37"/>
        <v>0</v>
      </c>
      <c r="K478" s="1893">
        <f t="shared" si="37"/>
        <v>0</v>
      </c>
      <c r="L478" s="1898"/>
      <c r="M478" s="1895"/>
      <c r="N478" s="1896"/>
      <c r="O478" s="1896"/>
      <c r="P478" s="1897"/>
    </row>
    <row r="479" spans="1:21" ht="13.8" x14ac:dyDescent="0.25">
      <c r="A479" s="2998"/>
      <c r="B479" s="3001"/>
      <c r="C479" s="3004"/>
      <c r="D479" s="1915"/>
      <c r="E479" s="3007"/>
      <c r="F479" s="3010"/>
      <c r="G479" s="3013"/>
      <c r="H479" s="1892" t="s">
        <v>791</v>
      </c>
      <c r="I479" s="1893">
        <f t="shared" si="37"/>
        <v>797.9</v>
      </c>
      <c r="J479" s="1893">
        <f t="shared" si="37"/>
        <v>0</v>
      </c>
      <c r="K479" s="1893">
        <f t="shared" si="37"/>
        <v>0</v>
      </c>
      <c r="L479" s="1898"/>
      <c r="M479" s="1895"/>
      <c r="N479" s="1896"/>
      <c r="O479" s="1896"/>
      <c r="P479" s="1897"/>
    </row>
    <row r="480" spans="1:21" ht="13.8" x14ac:dyDescent="0.25">
      <c r="A480" s="2998"/>
      <c r="B480" s="3001"/>
      <c r="C480" s="3004"/>
      <c r="D480" s="1915"/>
      <c r="E480" s="3007"/>
      <c r="F480" s="3010"/>
      <c r="G480" s="3013"/>
      <c r="H480" s="1892" t="s">
        <v>55</v>
      </c>
      <c r="I480" s="1893">
        <f t="shared" ref="I480:K481" si="38">I487+I493</f>
        <v>471.6</v>
      </c>
      <c r="J480" s="1893">
        <f t="shared" si="38"/>
        <v>0</v>
      </c>
      <c r="K480" s="1893">
        <f t="shared" si="38"/>
        <v>0</v>
      </c>
      <c r="L480" s="1898"/>
      <c r="M480" s="1895"/>
      <c r="N480" s="1896"/>
      <c r="O480" s="1896"/>
      <c r="P480" s="1897"/>
    </row>
    <row r="481" spans="1:16" ht="13.8" x14ac:dyDescent="0.25">
      <c r="A481" s="2998"/>
      <c r="B481" s="3001"/>
      <c r="C481" s="3004"/>
      <c r="D481" s="1915"/>
      <c r="E481" s="3007"/>
      <c r="F481" s="3010"/>
      <c r="G481" s="3013"/>
      <c r="H481" s="1892" t="s">
        <v>226</v>
      </c>
      <c r="I481" s="1944">
        <f t="shared" si="38"/>
        <v>0</v>
      </c>
      <c r="J481" s="1944">
        <f t="shared" si="38"/>
        <v>0</v>
      </c>
      <c r="K481" s="1944">
        <f t="shared" si="38"/>
        <v>0</v>
      </c>
      <c r="L481" s="1945"/>
      <c r="M481" s="1946"/>
      <c r="N481" s="1933"/>
      <c r="O481" s="1933"/>
      <c r="P481" s="1947"/>
    </row>
    <row r="482" spans="1:16" ht="14.4" thickBot="1" x14ac:dyDescent="0.3">
      <c r="A482" s="2998"/>
      <c r="B482" s="3001"/>
      <c r="C482" s="3004"/>
      <c r="D482" s="1915"/>
      <c r="E482" s="1916"/>
      <c r="F482" s="3010"/>
      <c r="G482" s="3013"/>
      <c r="H482" s="1977" t="s">
        <v>313</v>
      </c>
      <c r="I482" s="1978">
        <f>I495*1</f>
        <v>0</v>
      </c>
      <c r="J482" s="1978"/>
      <c r="K482" s="1978"/>
      <c r="L482" s="1894"/>
      <c r="M482" s="1979"/>
      <c r="N482" s="1980"/>
      <c r="O482" s="1980"/>
      <c r="P482" s="1981"/>
    </row>
    <row r="483" spans="1:16" ht="22.2" customHeight="1" thickBot="1" x14ac:dyDescent="0.3">
      <c r="A483" s="2999"/>
      <c r="B483" s="3002"/>
      <c r="C483" s="3005"/>
      <c r="D483" s="1924"/>
      <c r="E483" s="2170"/>
      <c r="F483" s="3011"/>
      <c r="G483" s="3014"/>
      <c r="H483" s="2219" t="s">
        <v>7</v>
      </c>
      <c r="I483" s="2220">
        <f>SUM(I477:I482)</f>
        <v>1383.5</v>
      </c>
      <c r="J483" s="2220">
        <f t="shared" ref="J483:K483" si="39">SUM(J477:J482)</f>
        <v>60</v>
      </c>
      <c r="K483" s="2220">
        <f t="shared" si="39"/>
        <v>60</v>
      </c>
      <c r="L483" s="2221"/>
      <c r="M483" s="2222"/>
      <c r="N483" s="2223"/>
      <c r="O483" s="2223"/>
      <c r="P483" s="2224"/>
    </row>
    <row r="484" spans="1:16" ht="13.8" customHeight="1" x14ac:dyDescent="0.25">
      <c r="A484" s="2997"/>
      <c r="B484" s="3000"/>
      <c r="C484" s="3003"/>
      <c r="D484" s="1911"/>
      <c r="E484" s="3006" t="s">
        <v>930</v>
      </c>
      <c r="F484" s="3009" t="s">
        <v>62</v>
      </c>
      <c r="G484" s="3012" t="s">
        <v>853</v>
      </c>
      <c r="H484" s="1912" t="s">
        <v>48</v>
      </c>
      <c r="I484" s="1884">
        <v>0.3</v>
      </c>
      <c r="J484" s="1884">
        <v>0</v>
      </c>
      <c r="K484" s="1913">
        <v>0</v>
      </c>
      <c r="L484" s="1914" t="s">
        <v>794</v>
      </c>
      <c r="M484" s="1886" t="s">
        <v>68</v>
      </c>
      <c r="N484" s="1887">
        <v>1</v>
      </c>
      <c r="O484" s="1887"/>
      <c r="P484" s="1888"/>
    </row>
    <row r="485" spans="1:16" ht="13.8" x14ac:dyDescent="0.25">
      <c r="A485" s="2998"/>
      <c r="B485" s="3001"/>
      <c r="C485" s="3004"/>
      <c r="D485" s="1915"/>
      <c r="E485" s="3007"/>
      <c r="F485" s="3010"/>
      <c r="G485" s="3013"/>
      <c r="H485" s="1917" t="s">
        <v>57</v>
      </c>
      <c r="I485" s="2808">
        <v>50</v>
      </c>
      <c r="J485" s="1893">
        <v>0</v>
      </c>
      <c r="K485" s="1918">
        <v>0</v>
      </c>
      <c r="L485" s="1919" t="s">
        <v>952</v>
      </c>
      <c r="M485" s="1920" t="s">
        <v>68</v>
      </c>
      <c r="N485" s="1896">
        <v>1</v>
      </c>
      <c r="O485" s="1896"/>
      <c r="P485" s="1897"/>
    </row>
    <row r="486" spans="1:16" ht="13.8" x14ac:dyDescent="0.25">
      <c r="A486" s="2998"/>
      <c r="B486" s="3001"/>
      <c r="C486" s="3004"/>
      <c r="D486" s="1915"/>
      <c r="E486" s="3007"/>
      <c r="F486" s="3010"/>
      <c r="G486" s="3013"/>
      <c r="H486" s="1917" t="s">
        <v>791</v>
      </c>
      <c r="I486" s="1893"/>
      <c r="J486" s="1893"/>
      <c r="K486" s="1918"/>
      <c r="L486" s="1898"/>
      <c r="M486" s="1895"/>
      <c r="N486" s="1896"/>
      <c r="O486" s="1896"/>
      <c r="P486" s="1897"/>
    </row>
    <row r="487" spans="1:16" ht="13.8" x14ac:dyDescent="0.25">
      <c r="A487" s="2998"/>
      <c r="B487" s="3001"/>
      <c r="C487" s="3004"/>
      <c r="D487" s="1915"/>
      <c r="E487" s="3007"/>
      <c r="F487" s="3010"/>
      <c r="G487" s="3013"/>
      <c r="H487" s="1917" t="s">
        <v>55</v>
      </c>
      <c r="I487" s="1893">
        <v>471.6</v>
      </c>
      <c r="J487" s="1893">
        <v>0</v>
      </c>
      <c r="K487" s="1918">
        <v>0</v>
      </c>
      <c r="L487" s="1898"/>
      <c r="M487" s="1895"/>
      <c r="N487" s="1896"/>
      <c r="O487" s="1896"/>
      <c r="P487" s="1897"/>
    </row>
    <row r="488" spans="1:16" ht="14.4" thickBot="1" x14ac:dyDescent="0.3">
      <c r="A488" s="2998"/>
      <c r="B488" s="3001"/>
      <c r="C488" s="3004"/>
      <c r="D488" s="1915"/>
      <c r="E488" s="3007"/>
      <c r="F488" s="3010"/>
      <c r="G488" s="3013"/>
      <c r="H488" s="1921" t="s">
        <v>226</v>
      </c>
      <c r="I488" s="1900"/>
      <c r="J488" s="1900"/>
      <c r="K488" s="1922"/>
      <c r="L488" s="1901"/>
      <c r="M488" s="1902"/>
      <c r="N488" s="1903"/>
      <c r="O488" s="1903"/>
      <c r="P488" s="1904"/>
    </row>
    <row r="489" spans="1:16" ht="14.4" thickBot="1" x14ac:dyDescent="0.3">
      <c r="A489" s="2999"/>
      <c r="B489" s="3002"/>
      <c r="C489" s="3005"/>
      <c r="D489" s="1924"/>
      <c r="E489" s="3008"/>
      <c r="F489" s="3011"/>
      <c r="G489" s="3014"/>
      <c r="H489" s="1909" t="s">
        <v>7</v>
      </c>
      <c r="I489" s="1910">
        <f>SUM(I484:I488)</f>
        <v>521.9</v>
      </c>
      <c r="J489" s="1910">
        <f>SUM(J484:J488)</f>
        <v>0</v>
      </c>
      <c r="K489" s="1910">
        <f>SUM(K484:K488)</f>
        <v>0</v>
      </c>
      <c r="L489" s="1926"/>
      <c r="M489" s="1927"/>
      <c r="N489" s="1928"/>
      <c r="O489" s="1928"/>
      <c r="P489" s="1929"/>
    </row>
    <row r="490" spans="1:16" ht="13.8" customHeight="1" x14ac:dyDescent="0.25">
      <c r="A490" s="2997"/>
      <c r="B490" s="3000"/>
      <c r="C490" s="3003"/>
      <c r="D490" s="1911"/>
      <c r="E490" s="3006" t="s">
        <v>931</v>
      </c>
      <c r="F490" s="3041" t="s">
        <v>62</v>
      </c>
      <c r="G490" s="3047" t="s">
        <v>932</v>
      </c>
      <c r="H490" s="1912" t="s">
        <v>48</v>
      </c>
      <c r="I490" s="1884"/>
      <c r="J490" s="1884"/>
      <c r="K490" s="1913"/>
      <c r="L490" s="1914" t="s">
        <v>794</v>
      </c>
      <c r="M490" s="1886" t="s">
        <v>68</v>
      </c>
      <c r="N490" s="1887">
        <v>1</v>
      </c>
      <c r="O490" s="1887"/>
      <c r="P490" s="1888"/>
    </row>
    <row r="491" spans="1:16" ht="13.8" x14ac:dyDescent="0.25">
      <c r="A491" s="2998"/>
      <c r="B491" s="3001"/>
      <c r="C491" s="3004"/>
      <c r="D491" s="1915"/>
      <c r="E491" s="3007"/>
      <c r="F491" s="3042"/>
      <c r="G491" s="3048"/>
      <c r="H491" s="1917" t="s">
        <v>57</v>
      </c>
      <c r="I491" s="1893"/>
      <c r="J491" s="1893"/>
      <c r="K491" s="1918"/>
      <c r="L491" s="1919" t="s">
        <v>933</v>
      </c>
      <c r="M491" s="1920" t="s">
        <v>227</v>
      </c>
      <c r="N491" s="1896">
        <v>2.8490000000000002</v>
      </c>
      <c r="O491" s="1896"/>
      <c r="P491" s="1897"/>
    </row>
    <row r="492" spans="1:16" ht="13.8" x14ac:dyDescent="0.25">
      <c r="A492" s="2998"/>
      <c r="B492" s="3001"/>
      <c r="C492" s="3004"/>
      <c r="D492" s="1915"/>
      <c r="E492" s="3007"/>
      <c r="F492" s="3042"/>
      <c r="G492" s="3048"/>
      <c r="H492" s="1917" t="s">
        <v>791</v>
      </c>
      <c r="I492" s="1893">
        <v>797.9</v>
      </c>
      <c r="J492" s="1893"/>
      <c r="K492" s="1918"/>
      <c r="L492" s="1898" t="s">
        <v>934</v>
      </c>
      <c r="M492" s="1895" t="s">
        <v>68</v>
      </c>
      <c r="N492" s="1896">
        <v>2</v>
      </c>
      <c r="O492" s="1896"/>
      <c r="P492" s="1897"/>
    </row>
    <row r="493" spans="1:16" ht="13.8" x14ac:dyDescent="0.25">
      <c r="A493" s="2998"/>
      <c r="B493" s="3001"/>
      <c r="C493" s="3004"/>
      <c r="D493" s="1915"/>
      <c r="E493" s="3007"/>
      <c r="F493" s="3042"/>
      <c r="G493" s="3048"/>
      <c r="H493" s="1917" t="s">
        <v>55</v>
      </c>
      <c r="I493" s="1893"/>
      <c r="J493" s="1893"/>
      <c r="K493" s="1918"/>
      <c r="L493" s="1898"/>
      <c r="M493" s="1895"/>
      <c r="N493" s="1896"/>
      <c r="O493" s="1896"/>
      <c r="P493" s="1897"/>
    </row>
    <row r="494" spans="1:16" ht="13.8" x14ac:dyDescent="0.25">
      <c r="A494" s="2998"/>
      <c r="B494" s="3001"/>
      <c r="C494" s="3004"/>
      <c r="D494" s="1915"/>
      <c r="E494" s="3007"/>
      <c r="F494" s="3042"/>
      <c r="G494" s="3048"/>
      <c r="H494" s="1917" t="s">
        <v>226</v>
      </c>
      <c r="I494" s="1944"/>
      <c r="J494" s="1944"/>
      <c r="K494" s="2030"/>
      <c r="L494" s="1945"/>
      <c r="M494" s="1946"/>
      <c r="N494" s="1933"/>
      <c r="O494" s="1933"/>
      <c r="P494" s="1947"/>
    </row>
    <row r="495" spans="1:16" ht="14.4" thickBot="1" x14ac:dyDescent="0.3">
      <c r="A495" s="2998"/>
      <c r="B495" s="3001"/>
      <c r="C495" s="3004"/>
      <c r="D495" s="1915"/>
      <c r="E495" s="3007"/>
      <c r="F495" s="3042"/>
      <c r="G495" s="3048"/>
      <c r="H495" s="2014" t="s">
        <v>313</v>
      </c>
      <c r="I495" s="1978"/>
      <c r="J495" s="1978"/>
      <c r="K495" s="2173"/>
      <c r="L495" s="1894"/>
      <c r="M495" s="1979"/>
      <c r="N495" s="1980"/>
      <c r="O495" s="1980"/>
      <c r="P495" s="1981"/>
    </row>
    <row r="496" spans="1:16" ht="14.4" thickBot="1" x14ac:dyDescent="0.3">
      <c r="A496" s="2999"/>
      <c r="B496" s="3002"/>
      <c r="C496" s="3005"/>
      <c r="D496" s="1924"/>
      <c r="E496" s="3008"/>
      <c r="F496" s="3043"/>
      <c r="G496" s="3049"/>
      <c r="H496" s="1909" t="s">
        <v>7</v>
      </c>
      <c r="I496" s="1910">
        <f>SUM(I490:I495)</f>
        <v>797.9</v>
      </c>
      <c r="J496" s="1910">
        <f>SUM(J490:J494)</f>
        <v>0</v>
      </c>
      <c r="K496" s="1910">
        <f>SUM(K490:K494)</f>
        <v>0</v>
      </c>
      <c r="L496" s="1926"/>
      <c r="M496" s="1927"/>
      <c r="N496" s="1928"/>
      <c r="O496" s="1928"/>
      <c r="P496" s="1929"/>
    </row>
    <row r="497" spans="1:16" ht="13.8" customHeight="1" x14ac:dyDescent="0.25">
      <c r="A497" s="2997"/>
      <c r="B497" s="3000"/>
      <c r="C497" s="3003"/>
      <c r="D497" s="1911"/>
      <c r="E497" s="3006" t="s">
        <v>935</v>
      </c>
      <c r="F497" s="3041" t="s">
        <v>62</v>
      </c>
      <c r="G497" s="3044" t="s">
        <v>936</v>
      </c>
      <c r="H497" s="1912" t="s">
        <v>48</v>
      </c>
      <c r="I497" s="1884">
        <v>35</v>
      </c>
      <c r="J497" s="1884">
        <v>35</v>
      </c>
      <c r="K497" s="1913">
        <v>35</v>
      </c>
      <c r="L497" s="1914" t="s">
        <v>937</v>
      </c>
      <c r="M497" s="1886" t="s">
        <v>68</v>
      </c>
      <c r="N497" s="1887">
        <v>5</v>
      </c>
      <c r="O497" s="1887">
        <v>5</v>
      </c>
      <c r="P497" s="1888">
        <v>5</v>
      </c>
    </row>
    <row r="498" spans="1:16" ht="13.8" x14ac:dyDescent="0.25">
      <c r="A498" s="2998"/>
      <c r="B498" s="3001"/>
      <c r="C498" s="3004"/>
      <c r="D498" s="1915"/>
      <c r="E498" s="3007"/>
      <c r="F498" s="3042"/>
      <c r="G498" s="3045"/>
      <c r="H498" s="1917" t="s">
        <v>57</v>
      </c>
      <c r="I498" s="1893"/>
      <c r="J498" s="1893"/>
      <c r="K498" s="1918"/>
      <c r="L498" s="1919"/>
      <c r="M498" s="1920"/>
      <c r="N498" s="1896"/>
      <c r="O498" s="1896"/>
      <c r="P498" s="1897"/>
    </row>
    <row r="499" spans="1:16" ht="14.4" thickBot="1" x14ac:dyDescent="0.3">
      <c r="A499" s="2998"/>
      <c r="B499" s="3001"/>
      <c r="C499" s="3004"/>
      <c r="D499" s="1915"/>
      <c r="E499" s="3007"/>
      <c r="F499" s="3042"/>
      <c r="G499" s="3045"/>
      <c r="H499" s="1917" t="s">
        <v>791</v>
      </c>
      <c r="I499" s="1893"/>
      <c r="J499" s="1893"/>
      <c r="K499" s="1918"/>
      <c r="L499" s="1898"/>
      <c r="M499" s="1895"/>
      <c r="N499" s="1896"/>
      <c r="O499" s="1896"/>
      <c r="P499" s="1897"/>
    </row>
    <row r="500" spans="1:16" ht="14.4" thickBot="1" x14ac:dyDescent="0.3">
      <c r="A500" s="2999"/>
      <c r="B500" s="3002"/>
      <c r="C500" s="3005"/>
      <c r="D500" s="1924"/>
      <c r="E500" s="2225"/>
      <c r="F500" s="3043"/>
      <c r="G500" s="3046"/>
      <c r="H500" s="1909" t="s">
        <v>7</v>
      </c>
      <c r="I500" s="1910">
        <f>SUM(I497:I499)</f>
        <v>35</v>
      </c>
      <c r="J500" s="1910">
        <f>SUM(J497:J499)</f>
        <v>35</v>
      </c>
      <c r="K500" s="1910">
        <f>SUM(K497:K499)</f>
        <v>35</v>
      </c>
      <c r="L500" s="1926"/>
      <c r="M500" s="1927"/>
      <c r="N500" s="1928"/>
      <c r="O500" s="1928"/>
      <c r="P500" s="1929"/>
    </row>
    <row r="501" spans="1:16" ht="13.8" customHeight="1" x14ac:dyDescent="0.25">
      <c r="A501" s="2997"/>
      <c r="B501" s="3000"/>
      <c r="C501" s="3003"/>
      <c r="D501" s="1911"/>
      <c r="E501" s="3006" t="s">
        <v>938</v>
      </c>
      <c r="F501" s="3009" t="s">
        <v>62</v>
      </c>
      <c r="G501" s="3012" t="s">
        <v>853</v>
      </c>
      <c r="H501" s="1912" t="s">
        <v>48</v>
      </c>
      <c r="I501" s="2809">
        <v>7</v>
      </c>
      <c r="J501" s="1884">
        <v>25</v>
      </c>
      <c r="K501" s="1913">
        <v>25</v>
      </c>
      <c r="L501" s="1914"/>
      <c r="M501" s="1886"/>
      <c r="N501" s="1887"/>
      <c r="O501" s="1887"/>
      <c r="P501" s="1888"/>
    </row>
    <row r="502" spans="1:16" ht="13.8" x14ac:dyDescent="0.25">
      <c r="A502" s="2998"/>
      <c r="B502" s="3001"/>
      <c r="C502" s="3004"/>
      <c r="D502" s="1915"/>
      <c r="E502" s="3007"/>
      <c r="F502" s="3010"/>
      <c r="G502" s="3013"/>
      <c r="H502" s="1917" t="s">
        <v>57</v>
      </c>
      <c r="I502" s="1893"/>
      <c r="J502" s="1893"/>
      <c r="K502" s="1918"/>
      <c r="L502" s="1919"/>
      <c r="M502" s="1920"/>
      <c r="N502" s="1896"/>
      <c r="O502" s="1896"/>
      <c r="P502" s="1897"/>
    </row>
    <row r="503" spans="1:16" ht="14.4" thickBot="1" x14ac:dyDescent="0.3">
      <c r="A503" s="2998"/>
      <c r="B503" s="3001"/>
      <c r="C503" s="3004"/>
      <c r="D503" s="1915"/>
      <c r="E503" s="1916"/>
      <c r="F503" s="3010"/>
      <c r="G503" s="3013"/>
      <c r="H503" s="2014" t="s">
        <v>791</v>
      </c>
      <c r="I503" s="1978"/>
      <c r="J503" s="1978"/>
      <c r="K503" s="2173"/>
      <c r="L503" s="2226"/>
      <c r="M503" s="2227"/>
      <c r="N503" s="1980"/>
      <c r="O503" s="1980"/>
      <c r="P503" s="1981"/>
    </row>
    <row r="504" spans="1:16" ht="14.4" thickBot="1" x14ac:dyDescent="0.3">
      <c r="A504" s="2999"/>
      <c r="B504" s="3002"/>
      <c r="C504" s="3005"/>
      <c r="D504" s="1924"/>
      <c r="E504" s="2170"/>
      <c r="F504" s="3011"/>
      <c r="G504" s="3014"/>
      <c r="H504" s="1909" t="s">
        <v>7</v>
      </c>
      <c r="I504" s="1910">
        <f>SUM(I501:I503)</f>
        <v>7</v>
      </c>
      <c r="J504" s="1910">
        <f>SUM(J501:J503)</f>
        <v>25</v>
      </c>
      <c r="K504" s="1910">
        <f>SUM(K501:K503)</f>
        <v>25</v>
      </c>
      <c r="L504" s="1926"/>
      <c r="M504" s="1927"/>
      <c r="N504" s="1928"/>
      <c r="O504" s="1928"/>
      <c r="P504" s="1929"/>
    </row>
    <row r="505" spans="1:16" ht="13.8" customHeight="1" x14ac:dyDescent="0.25">
      <c r="A505" s="2997"/>
      <c r="B505" s="3000"/>
      <c r="C505" s="3003"/>
      <c r="D505" s="1911"/>
      <c r="E505" s="3006" t="s">
        <v>939</v>
      </c>
      <c r="F505" s="3009" t="s">
        <v>62</v>
      </c>
      <c r="G505" s="3012" t="s">
        <v>853</v>
      </c>
      <c r="H505" s="1912" t="s">
        <v>48</v>
      </c>
      <c r="I505" s="1884"/>
      <c r="J505" s="1884"/>
      <c r="K505" s="1913"/>
      <c r="L505" s="1914"/>
      <c r="M505" s="1886"/>
      <c r="N505" s="1887"/>
      <c r="O505" s="1887"/>
      <c r="P505" s="1888"/>
    </row>
    <row r="506" spans="1:16" ht="13.8" x14ac:dyDescent="0.25">
      <c r="A506" s="2998"/>
      <c r="B506" s="3001"/>
      <c r="C506" s="3004"/>
      <c r="D506" s="1915"/>
      <c r="E506" s="3007"/>
      <c r="F506" s="3010"/>
      <c r="G506" s="3013"/>
      <c r="H506" s="1917" t="s">
        <v>57</v>
      </c>
      <c r="I506" s="2808">
        <v>21.7</v>
      </c>
      <c r="J506" s="1893"/>
      <c r="K506" s="1918"/>
      <c r="L506" s="1919"/>
      <c r="M506" s="1920"/>
      <c r="N506" s="1896"/>
      <c r="O506" s="1896"/>
      <c r="P506" s="1897"/>
    </row>
    <row r="507" spans="1:16" ht="14.4" thickBot="1" x14ac:dyDescent="0.3">
      <c r="A507" s="2998"/>
      <c r="B507" s="3001"/>
      <c r="C507" s="3004"/>
      <c r="D507" s="1915"/>
      <c r="E507" s="3007"/>
      <c r="F507" s="3010"/>
      <c r="G507" s="3013"/>
      <c r="H507" s="1921" t="s">
        <v>791</v>
      </c>
      <c r="I507" s="1978"/>
      <c r="J507" s="1978"/>
      <c r="K507" s="2173"/>
      <c r="L507" s="1894"/>
      <c r="M507" s="1979"/>
      <c r="N507" s="1980"/>
      <c r="O507" s="1980"/>
      <c r="P507" s="1981"/>
    </row>
    <row r="508" spans="1:16" ht="14.4" thickBot="1" x14ac:dyDescent="0.3">
      <c r="A508" s="2999"/>
      <c r="B508" s="3002"/>
      <c r="C508" s="3005"/>
      <c r="D508" s="1924"/>
      <c r="E508" s="3008"/>
      <c r="F508" s="3011"/>
      <c r="G508" s="3014"/>
      <c r="H508" s="1909" t="s">
        <v>7</v>
      </c>
      <c r="I508" s="1910">
        <f>SUM(I505:I507)</f>
        <v>21.7</v>
      </c>
      <c r="J508" s="1910">
        <f>SUM(J505:J507)</f>
        <v>0</v>
      </c>
      <c r="K508" s="1910">
        <f>SUM(K505:K507)</f>
        <v>0</v>
      </c>
      <c r="L508" s="1926"/>
      <c r="M508" s="1927"/>
      <c r="N508" s="1928"/>
      <c r="O508" s="1928"/>
      <c r="P508" s="1929"/>
    </row>
    <row r="509" spans="1:16" ht="14.4" customHeight="1" thickBot="1" x14ac:dyDescent="0.3">
      <c r="A509" s="1905" t="s">
        <v>61</v>
      </c>
      <c r="B509" s="1956" t="s">
        <v>6</v>
      </c>
      <c r="C509" s="2987" t="s">
        <v>31</v>
      </c>
      <c r="D509" s="2987"/>
      <c r="E509" s="2987"/>
      <c r="F509" s="2987"/>
      <c r="G509" s="2988"/>
      <c r="H509" s="1957" t="s">
        <v>7</v>
      </c>
      <c r="I509" s="1958">
        <f>I483*1</f>
        <v>1383.5</v>
      </c>
      <c r="J509" s="1958">
        <f>J483*1</f>
        <v>60</v>
      </c>
      <c r="K509" s="1958">
        <f>K483*1</f>
        <v>60</v>
      </c>
      <c r="L509" s="1959"/>
      <c r="M509" s="1959"/>
      <c r="N509" s="1959"/>
      <c r="O509" s="1959"/>
      <c r="P509" s="1960"/>
    </row>
    <row r="510" spans="1:16" ht="14.4" customHeight="1" thickBot="1" x14ac:dyDescent="0.3">
      <c r="A510" s="1961" t="s">
        <v>61</v>
      </c>
      <c r="B510" s="1961"/>
      <c r="C510" s="2989" t="s">
        <v>51</v>
      </c>
      <c r="D510" s="2989"/>
      <c r="E510" s="2989"/>
      <c r="F510" s="2989"/>
      <c r="G510" s="2990"/>
      <c r="H510" s="1962" t="s">
        <v>7</v>
      </c>
      <c r="I510" s="1963">
        <f>I509*1</f>
        <v>1383.5</v>
      </c>
      <c r="J510" s="1963">
        <f>J509*1</f>
        <v>60</v>
      </c>
      <c r="K510" s="1963">
        <f>K509*1</f>
        <v>60</v>
      </c>
      <c r="L510" s="1964"/>
      <c r="M510" s="1964"/>
      <c r="N510" s="1964"/>
      <c r="O510" s="1964"/>
      <c r="P510" s="1965"/>
    </row>
    <row r="511" spans="1:16" ht="14.4" thickBot="1" x14ac:dyDescent="0.3">
      <c r="A511" s="1860" t="s">
        <v>116</v>
      </c>
      <c r="B511" s="1861" t="s">
        <v>943</v>
      </c>
      <c r="C511" s="2328"/>
      <c r="D511" s="2328"/>
      <c r="E511" s="2328"/>
      <c r="F511" s="2328"/>
      <c r="G511" s="2328"/>
      <c r="H511" s="2328"/>
      <c r="I511" s="2328"/>
      <c r="J511" s="2328"/>
      <c r="K511" s="2328"/>
      <c r="L511" s="1864"/>
      <c r="M511" s="1864"/>
      <c r="N511" s="1862"/>
      <c r="O511" s="1863"/>
      <c r="P511" s="1865"/>
    </row>
    <row r="512" spans="1:16" ht="14.4" thickBot="1" x14ac:dyDescent="0.3">
      <c r="A512" s="2279"/>
      <c r="B512" s="2991"/>
      <c r="C512" s="2992"/>
      <c r="D512" s="2992"/>
      <c r="E512" s="2992"/>
      <c r="F512" s="2992"/>
      <c r="G512" s="2992"/>
      <c r="H512" s="2992"/>
      <c r="I512" s="2992"/>
      <c r="J512" s="2992"/>
      <c r="K512" s="2993"/>
      <c r="L512" s="2280"/>
      <c r="M512" s="2281"/>
      <c r="N512" s="2282"/>
      <c r="O512" s="2282"/>
      <c r="P512" s="2283"/>
    </row>
    <row r="513" spans="1:16" ht="14.4" thickBot="1" x14ac:dyDescent="0.3">
      <c r="A513" s="2167" t="s">
        <v>116</v>
      </c>
      <c r="B513" s="2168" t="s">
        <v>6</v>
      </c>
      <c r="C513" s="2985" t="s">
        <v>946</v>
      </c>
      <c r="D513" s="2986"/>
      <c r="E513" s="2986"/>
      <c r="F513" s="2986"/>
      <c r="G513" s="2986"/>
      <c r="H513" s="2986"/>
      <c r="I513" s="2986"/>
      <c r="J513" s="2986"/>
      <c r="K513" s="1970"/>
      <c r="L513" s="1970"/>
      <c r="M513" s="1970"/>
      <c r="N513" s="1970"/>
      <c r="O513" s="2983"/>
      <c r="P513" s="2984"/>
    </row>
    <row r="514" spans="1:16" ht="14.4" thickBot="1" x14ac:dyDescent="0.3">
      <c r="A514" s="2167"/>
      <c r="B514" s="1876"/>
      <c r="C514" s="2115"/>
      <c r="D514" s="2115"/>
      <c r="E514" s="2115"/>
      <c r="F514" s="2115"/>
      <c r="G514" s="2115"/>
      <c r="H514" s="2115"/>
      <c r="I514" s="2115"/>
      <c r="J514" s="2115"/>
      <c r="K514" s="2115"/>
      <c r="L514" s="1878"/>
      <c r="M514" s="1871"/>
      <c r="N514" s="1872"/>
      <c r="O514" s="2028"/>
      <c r="P514" s="2029"/>
    </row>
    <row r="515" spans="1:16" ht="13.8" customHeight="1" x14ac:dyDescent="0.25">
      <c r="A515" s="2997" t="s">
        <v>116</v>
      </c>
      <c r="B515" s="3000" t="s">
        <v>6</v>
      </c>
      <c r="C515" s="3003" t="s">
        <v>6</v>
      </c>
      <c r="D515" s="1911"/>
      <c r="E515" s="2994" t="s">
        <v>953</v>
      </c>
      <c r="F515" s="3009" t="s">
        <v>62</v>
      </c>
      <c r="G515" s="3012" t="s">
        <v>228</v>
      </c>
      <c r="H515" s="1883" t="s">
        <v>48</v>
      </c>
      <c r="I515" s="1884">
        <f>I522*1</f>
        <v>3.1</v>
      </c>
      <c r="J515" s="1884">
        <f t="shared" ref="J515:K515" si="40">J522*1</f>
        <v>0</v>
      </c>
      <c r="K515" s="1884">
        <f t="shared" si="40"/>
        <v>0</v>
      </c>
      <c r="L515" s="1914"/>
      <c r="M515" s="1886"/>
      <c r="N515" s="1887"/>
      <c r="O515" s="1887"/>
      <c r="P515" s="1888"/>
    </row>
    <row r="516" spans="1:16" ht="13.8" x14ac:dyDescent="0.25">
      <c r="A516" s="2998"/>
      <c r="B516" s="3001"/>
      <c r="C516" s="3004"/>
      <c r="D516" s="1915"/>
      <c r="E516" s="2995"/>
      <c r="F516" s="3010"/>
      <c r="G516" s="3013"/>
      <c r="H516" s="1892" t="s">
        <v>57</v>
      </c>
      <c r="I516" s="1944">
        <f t="shared" ref="I516:K520" si="41">I523*1</f>
        <v>0</v>
      </c>
      <c r="J516" s="1944">
        <f t="shared" si="41"/>
        <v>0</v>
      </c>
      <c r="K516" s="1944">
        <f t="shared" si="41"/>
        <v>0</v>
      </c>
      <c r="L516" s="1898"/>
      <c r="M516" s="1895"/>
      <c r="N516" s="1896"/>
      <c r="O516" s="1896"/>
      <c r="P516" s="1897"/>
    </row>
    <row r="517" spans="1:16" ht="13.8" x14ac:dyDescent="0.25">
      <c r="A517" s="2998"/>
      <c r="B517" s="3001"/>
      <c r="C517" s="3004"/>
      <c r="D517" s="1915"/>
      <c r="E517" s="2995"/>
      <c r="F517" s="3010"/>
      <c r="G517" s="3013"/>
      <c r="H517" s="1892" t="s">
        <v>791</v>
      </c>
      <c r="I517" s="1944">
        <f t="shared" si="41"/>
        <v>0</v>
      </c>
      <c r="J517" s="1944">
        <f t="shared" si="41"/>
        <v>0</v>
      </c>
      <c r="K517" s="1944">
        <f t="shared" si="41"/>
        <v>0</v>
      </c>
      <c r="L517" s="1898"/>
      <c r="M517" s="1895"/>
      <c r="N517" s="1896"/>
      <c r="O517" s="1896"/>
      <c r="P517" s="1897"/>
    </row>
    <row r="518" spans="1:16" ht="13.8" x14ac:dyDescent="0.25">
      <c r="A518" s="2998"/>
      <c r="B518" s="3001"/>
      <c r="C518" s="3004"/>
      <c r="D518" s="1915"/>
      <c r="E518" s="2995"/>
      <c r="F518" s="3010"/>
      <c r="G518" s="3013"/>
      <c r="H518" s="1892" t="s">
        <v>55</v>
      </c>
      <c r="I518" s="1944">
        <f t="shared" si="41"/>
        <v>53.3</v>
      </c>
      <c r="J518" s="1944">
        <f t="shared" si="41"/>
        <v>198.5</v>
      </c>
      <c r="K518" s="1944">
        <f t="shared" si="41"/>
        <v>198.5</v>
      </c>
      <c r="L518" s="1898"/>
      <c r="M518" s="1895"/>
      <c r="N518" s="1896"/>
      <c r="O518" s="1896"/>
      <c r="P518" s="1897"/>
    </row>
    <row r="519" spans="1:16" ht="13.8" x14ac:dyDescent="0.25">
      <c r="A519" s="2998"/>
      <c r="B519" s="3001"/>
      <c r="C519" s="3004"/>
      <c r="D519" s="1915"/>
      <c r="E519" s="2995"/>
      <c r="F519" s="3010"/>
      <c r="G519" s="3013"/>
      <c r="H519" s="1892" t="s">
        <v>226</v>
      </c>
      <c r="I519" s="1944">
        <f t="shared" si="41"/>
        <v>0</v>
      </c>
      <c r="J519" s="1944">
        <f t="shared" si="41"/>
        <v>0</v>
      </c>
      <c r="K519" s="1944">
        <f t="shared" si="41"/>
        <v>0</v>
      </c>
      <c r="L519" s="1945"/>
      <c r="M519" s="1946"/>
      <c r="N519" s="1933"/>
      <c r="O519" s="1933"/>
      <c r="P519" s="1947"/>
    </row>
    <row r="520" spans="1:16" ht="14.4" thickBot="1" x14ac:dyDescent="0.3">
      <c r="A520" s="2998"/>
      <c r="B520" s="3001"/>
      <c r="C520" s="3004"/>
      <c r="D520" s="1915"/>
      <c r="E520" s="2995"/>
      <c r="F520" s="3010"/>
      <c r="G520" s="3013"/>
      <c r="H520" s="1977" t="s">
        <v>313</v>
      </c>
      <c r="I520" s="1944">
        <f>I527*1</f>
        <v>0</v>
      </c>
      <c r="J520" s="1944">
        <f t="shared" si="41"/>
        <v>0</v>
      </c>
      <c r="K520" s="1944">
        <f t="shared" si="41"/>
        <v>0</v>
      </c>
      <c r="L520" s="1894"/>
      <c r="M520" s="1979"/>
      <c r="N520" s="1980"/>
      <c r="O520" s="1980"/>
      <c r="P520" s="1981"/>
    </row>
    <row r="521" spans="1:16" ht="13.8" customHeight="1" thickBot="1" x14ac:dyDescent="0.3">
      <c r="A521" s="2999"/>
      <c r="B521" s="3002"/>
      <c r="C521" s="3005"/>
      <c r="D521" s="1924"/>
      <c r="E521" s="2996"/>
      <c r="F521" s="3011"/>
      <c r="G521" s="3014"/>
      <c r="H521" s="2219" t="s">
        <v>7</v>
      </c>
      <c r="I521" s="2220">
        <f>SUM(I515:I520)</f>
        <v>56.4</v>
      </c>
      <c r="J521" s="2220">
        <f t="shared" ref="J521:K521" si="42">SUM(J515:J520)</f>
        <v>198.5</v>
      </c>
      <c r="K521" s="2220">
        <f t="shared" si="42"/>
        <v>198.5</v>
      </c>
      <c r="L521" s="2221"/>
      <c r="M521" s="2222"/>
      <c r="N521" s="2223"/>
      <c r="O521" s="2223"/>
      <c r="P521" s="2224"/>
    </row>
    <row r="522" spans="1:16" ht="13.8" customHeight="1" x14ac:dyDescent="0.25">
      <c r="A522" s="2997"/>
      <c r="B522" s="3000"/>
      <c r="C522" s="3003"/>
      <c r="D522" s="1911"/>
      <c r="E522" s="3006" t="s">
        <v>944</v>
      </c>
      <c r="F522" s="3009" t="s">
        <v>62</v>
      </c>
      <c r="G522" s="3012" t="s">
        <v>945</v>
      </c>
      <c r="H522" s="1912" t="s">
        <v>48</v>
      </c>
      <c r="I522" s="1884">
        <v>3.1</v>
      </c>
      <c r="J522" s="1884"/>
      <c r="K522" s="1884"/>
      <c r="L522" s="1914" t="s">
        <v>794</v>
      </c>
      <c r="M522" s="1886" t="s">
        <v>68</v>
      </c>
      <c r="N522" s="1887"/>
      <c r="O522" s="1887"/>
      <c r="P522" s="1888"/>
    </row>
    <row r="523" spans="1:16" ht="13.8" x14ac:dyDescent="0.25">
      <c r="A523" s="2998"/>
      <c r="B523" s="3001"/>
      <c r="C523" s="3004"/>
      <c r="D523" s="1915"/>
      <c r="E523" s="3007"/>
      <c r="F523" s="3010"/>
      <c r="G523" s="3013"/>
      <c r="H523" s="1917" t="s">
        <v>57</v>
      </c>
      <c r="I523" s="1893"/>
      <c r="J523" s="1893"/>
      <c r="K523" s="1893"/>
      <c r="L523" s="1919"/>
      <c r="M523" s="1920"/>
      <c r="N523" s="1896"/>
      <c r="O523" s="1896"/>
      <c r="P523" s="1897"/>
    </row>
    <row r="524" spans="1:16" ht="13.8" x14ac:dyDescent="0.25">
      <c r="A524" s="2998"/>
      <c r="B524" s="3001"/>
      <c r="C524" s="3004"/>
      <c r="D524" s="1915"/>
      <c r="E524" s="3007"/>
      <c r="F524" s="3010"/>
      <c r="G524" s="3013"/>
      <c r="H524" s="1917" t="s">
        <v>791</v>
      </c>
      <c r="I524" s="1893"/>
      <c r="J524" s="1893"/>
      <c r="K524" s="1893"/>
      <c r="L524" s="1898"/>
      <c r="M524" s="1895"/>
      <c r="N524" s="1896"/>
      <c r="O524" s="1896"/>
      <c r="P524" s="1897"/>
    </row>
    <row r="525" spans="1:16" ht="13.8" x14ac:dyDescent="0.25">
      <c r="A525" s="2998"/>
      <c r="B525" s="3001"/>
      <c r="C525" s="3004"/>
      <c r="D525" s="1915"/>
      <c r="E525" s="3007"/>
      <c r="F525" s="3010"/>
      <c r="G525" s="3013"/>
      <c r="H525" s="1917" t="s">
        <v>55</v>
      </c>
      <c r="I525" s="1893">
        <v>53.3</v>
      </c>
      <c r="J525" s="1893">
        <v>198.5</v>
      </c>
      <c r="K525" s="1893">
        <v>198.5</v>
      </c>
      <c r="L525" s="1898"/>
      <c r="M525" s="1895"/>
      <c r="N525" s="1896"/>
      <c r="O525" s="1896"/>
      <c r="P525" s="1897"/>
    </row>
    <row r="526" spans="1:16" ht="13.8" x14ac:dyDescent="0.25">
      <c r="A526" s="2998"/>
      <c r="B526" s="3001"/>
      <c r="C526" s="3004"/>
      <c r="D526" s="1915"/>
      <c r="E526" s="3007"/>
      <c r="F526" s="3010"/>
      <c r="G526" s="3013"/>
      <c r="H526" s="1917" t="s">
        <v>226</v>
      </c>
      <c r="I526" s="1944"/>
      <c r="J526" s="1944"/>
      <c r="K526" s="1944"/>
      <c r="L526" s="1945"/>
      <c r="M526" s="1920"/>
      <c r="N526" s="1933"/>
      <c r="O526" s="1933"/>
      <c r="P526" s="1947"/>
    </row>
    <row r="527" spans="1:16" ht="14.4" thickBot="1" x14ac:dyDescent="0.3">
      <c r="A527" s="2998"/>
      <c r="B527" s="3001"/>
      <c r="C527" s="3004"/>
      <c r="D527" s="1915"/>
      <c r="E527" s="3007"/>
      <c r="F527" s="3010"/>
      <c r="G527" s="3013"/>
      <c r="H527" s="2014" t="s">
        <v>313</v>
      </c>
      <c r="I527" s="1944"/>
      <c r="J527" s="1978"/>
      <c r="K527" s="1978"/>
      <c r="L527" s="1894"/>
      <c r="M527" s="1979"/>
      <c r="N527" s="1980"/>
      <c r="O527" s="1980"/>
      <c r="P527" s="1981"/>
    </row>
    <row r="528" spans="1:16" ht="14.4" thickBot="1" x14ac:dyDescent="0.3">
      <c r="A528" s="2999"/>
      <c r="B528" s="3002"/>
      <c r="C528" s="3005"/>
      <c r="D528" s="1924"/>
      <c r="E528" s="3008"/>
      <c r="F528" s="3011"/>
      <c r="G528" s="3014"/>
      <c r="H528" s="1909" t="s">
        <v>7</v>
      </c>
      <c r="I528" s="1910">
        <f>SUM(I522:I527)</f>
        <v>56.4</v>
      </c>
      <c r="J528" s="1910">
        <f>SUM(J522:J527)</f>
        <v>198.5</v>
      </c>
      <c r="K528" s="1910">
        <f>SUM(K522:K527)</f>
        <v>198.5</v>
      </c>
      <c r="L528" s="1926"/>
      <c r="M528" s="1927"/>
      <c r="N528" s="1928"/>
      <c r="O528" s="1928"/>
      <c r="P528" s="1929"/>
    </row>
    <row r="529" spans="1:16" ht="13.8" customHeight="1" thickBot="1" x14ac:dyDescent="0.3">
      <c r="A529" s="1905" t="s">
        <v>116</v>
      </c>
      <c r="B529" s="1956" t="s">
        <v>6</v>
      </c>
      <c r="C529" s="2987" t="s">
        <v>31</v>
      </c>
      <c r="D529" s="2987"/>
      <c r="E529" s="2987"/>
      <c r="F529" s="2987"/>
      <c r="G529" s="2988"/>
      <c r="H529" s="1957" t="s">
        <v>7</v>
      </c>
      <c r="I529" s="1958">
        <f>I521*1</f>
        <v>56.4</v>
      </c>
      <c r="J529" s="1958">
        <f t="shared" ref="J529:K529" si="43">J521*1</f>
        <v>198.5</v>
      </c>
      <c r="K529" s="1958">
        <f t="shared" si="43"/>
        <v>198.5</v>
      </c>
      <c r="L529" s="1959"/>
      <c r="M529" s="1959"/>
      <c r="N529" s="1959"/>
      <c r="O529" s="1959"/>
      <c r="P529" s="1960"/>
    </row>
    <row r="530" spans="1:16" ht="14.4" customHeight="1" thickBot="1" x14ac:dyDescent="0.3">
      <c r="A530" s="1961" t="s">
        <v>116</v>
      </c>
      <c r="B530" s="1961"/>
      <c r="C530" s="2989" t="s">
        <v>51</v>
      </c>
      <c r="D530" s="2989"/>
      <c r="E530" s="2989"/>
      <c r="F530" s="2989"/>
      <c r="G530" s="2990"/>
      <c r="H530" s="1962" t="s">
        <v>7</v>
      </c>
      <c r="I530" s="1963">
        <f>I529*1</f>
        <v>56.4</v>
      </c>
      <c r="J530" s="1963">
        <f>J529*1</f>
        <v>198.5</v>
      </c>
      <c r="K530" s="1963">
        <f>K529*1</f>
        <v>198.5</v>
      </c>
      <c r="L530" s="1964"/>
      <c r="M530" s="1964"/>
      <c r="N530" s="1964"/>
      <c r="O530" s="1964"/>
      <c r="P530" s="1965"/>
    </row>
    <row r="531" spans="1:16" ht="14.4" customHeight="1" thickBot="1" x14ac:dyDescent="0.3">
      <c r="A531" s="1961"/>
      <c r="B531" s="1961"/>
      <c r="C531" s="2989" t="s">
        <v>77</v>
      </c>
      <c r="D531" s="2989"/>
      <c r="E531" s="2989"/>
      <c r="F531" s="2989"/>
      <c r="G531" s="2990"/>
      <c r="H531" s="1962" t="s">
        <v>7</v>
      </c>
      <c r="I531" s="1963">
        <f>I532-I538</f>
        <v>23127.800000000007</v>
      </c>
      <c r="J531" s="1963">
        <f>J532-J538</f>
        <v>19636.900000000001</v>
      </c>
      <c r="K531" s="1963">
        <f>K532-K538</f>
        <v>15649.6</v>
      </c>
      <c r="L531" s="1964"/>
      <c r="M531" s="1964"/>
      <c r="N531" s="1964"/>
      <c r="O531" s="1964"/>
      <c r="P531" s="1965"/>
    </row>
    <row r="532" spans="1:16" ht="14.4" customHeight="1" thickBot="1" x14ac:dyDescent="0.3">
      <c r="A532" s="2228"/>
      <c r="B532" s="2228"/>
      <c r="C532" s="3035" t="s">
        <v>940</v>
      </c>
      <c r="D532" s="3035"/>
      <c r="E532" s="3035"/>
      <c r="F532" s="3035"/>
      <c r="G532" s="3036"/>
      <c r="H532" s="2229" t="s">
        <v>7</v>
      </c>
      <c r="I532" s="2230">
        <f>I61+I117+I168+I246+I294+I386+I410+I472+I510+I530</f>
        <v>28649.400000000005</v>
      </c>
      <c r="J532" s="2230">
        <f t="shared" ref="J532:K532" si="44">J61+J117+J168+J246+J294+J386+J410+J472+J510+J530</f>
        <v>19706.900000000001</v>
      </c>
      <c r="K532" s="2230">
        <f t="shared" si="44"/>
        <v>15649.6</v>
      </c>
      <c r="L532" s="2231"/>
      <c r="M532" s="2231"/>
      <c r="N532" s="2231"/>
      <c r="O532" s="2231"/>
      <c r="P532" s="2232"/>
    </row>
    <row r="533" spans="1:16" ht="13.8" x14ac:dyDescent="0.25">
      <c r="A533" s="2233" t="s">
        <v>300</v>
      </c>
      <c r="B533" s="2233"/>
      <c r="C533" s="2233"/>
      <c r="D533" s="2233"/>
      <c r="E533" s="2233"/>
      <c r="F533" s="2233"/>
      <c r="G533" s="2233"/>
      <c r="H533" s="2233"/>
      <c r="I533" s="2233"/>
      <c r="J533" s="2233"/>
      <c r="K533" s="2234"/>
      <c r="L533" s="2234"/>
      <c r="M533" s="2234"/>
      <c r="N533" s="2234"/>
      <c r="O533" s="2234"/>
      <c r="P533" s="2234"/>
    </row>
    <row r="534" spans="1:16" ht="13.8" x14ac:dyDescent="0.25">
      <c r="A534" s="2235"/>
      <c r="B534" s="2235"/>
      <c r="C534" s="2235"/>
      <c r="D534" s="2235"/>
      <c r="E534" s="2235"/>
      <c r="F534" s="2235"/>
      <c r="G534" s="2235"/>
      <c r="H534" s="2235"/>
      <c r="I534" s="2235"/>
      <c r="J534" s="2235"/>
      <c r="K534" s="2234"/>
      <c r="L534" s="2234"/>
      <c r="M534" s="2234"/>
      <c r="N534" s="2234"/>
      <c r="O534" s="2234"/>
      <c r="P534" s="2234"/>
    </row>
    <row r="535" spans="1:16" ht="13.8" x14ac:dyDescent="0.25">
      <c r="A535" s="2235"/>
      <c r="B535" s="2235"/>
      <c r="C535" s="2235"/>
      <c r="D535" s="2235"/>
      <c r="E535" s="2235"/>
      <c r="F535" s="2235"/>
      <c r="G535" s="2235"/>
      <c r="H535" s="2235"/>
      <c r="I535" s="2235"/>
      <c r="J535" s="2235"/>
      <c r="K535" s="2234"/>
      <c r="L535" s="2234"/>
      <c r="M535" s="2234"/>
      <c r="N535" s="2234"/>
      <c r="O535" s="2234"/>
      <c r="P535" s="2234"/>
    </row>
    <row r="536" spans="1:16" ht="13.8" x14ac:dyDescent="0.25">
      <c r="A536" s="2235"/>
      <c r="B536" s="2235"/>
      <c r="C536" s="2235"/>
      <c r="D536" s="2235"/>
      <c r="E536" s="2235"/>
      <c r="F536" s="2235"/>
      <c r="G536" s="2235"/>
      <c r="H536" s="2235"/>
      <c r="I536" s="2235"/>
      <c r="J536" s="2235"/>
      <c r="K536" s="2234"/>
      <c r="L536" s="2234"/>
      <c r="M536" s="2234"/>
      <c r="N536" s="2234"/>
      <c r="O536" s="2234"/>
      <c r="P536" s="2234"/>
    </row>
    <row r="537" spans="1:16" ht="14.4" x14ac:dyDescent="0.3">
      <c r="A537" s="2234"/>
      <c r="B537" s="2234"/>
      <c r="C537" s="2234"/>
      <c r="D537" s="2234"/>
      <c r="E537" s="2234"/>
      <c r="F537" s="2234"/>
      <c r="G537" s="2234"/>
      <c r="H537" s="2236" t="s">
        <v>48</v>
      </c>
      <c r="I537" s="2237">
        <f t="shared" ref="I537:K541" si="45">I12+I42+I66+I90+I122+I140+I161+I173+I251+I272+I281+I299+I316+I331+I391+I403+I415+I477+I515</f>
        <v>987.9</v>
      </c>
      <c r="J537" s="2237">
        <f t="shared" si="45"/>
        <v>3730.8</v>
      </c>
      <c r="K537" s="2237">
        <f t="shared" si="45"/>
        <v>2141.4</v>
      </c>
      <c r="L537" s="2238"/>
      <c r="M537" s="2239"/>
      <c r="N537" s="2234"/>
      <c r="O537" s="2234"/>
      <c r="P537" s="2234"/>
    </row>
    <row r="538" spans="1:16" ht="14.4" x14ac:dyDescent="0.3">
      <c r="A538" s="2240"/>
      <c r="B538" s="2240"/>
      <c r="C538" s="2241"/>
      <c r="D538" s="2241"/>
      <c r="E538" s="2241"/>
      <c r="F538" s="2241"/>
      <c r="G538" s="2241"/>
      <c r="H538" s="2236" t="s">
        <v>57</v>
      </c>
      <c r="I538" s="2242">
        <f t="shared" si="45"/>
        <v>5521.5999999999995</v>
      </c>
      <c r="J538" s="2242">
        <f t="shared" si="45"/>
        <v>70</v>
      </c>
      <c r="K538" s="2242">
        <f t="shared" si="45"/>
        <v>0</v>
      </c>
      <c r="L538" s="2238"/>
      <c r="M538" s="2239"/>
      <c r="N538" s="2234"/>
      <c r="O538" s="2234"/>
      <c r="P538" s="2234"/>
    </row>
    <row r="539" spans="1:16" ht="14.4" x14ac:dyDescent="0.3">
      <c r="A539" s="2240"/>
      <c r="B539" s="2240"/>
      <c r="C539" s="2241"/>
      <c r="D539" s="2241"/>
      <c r="E539" s="2241"/>
      <c r="F539" s="2241"/>
      <c r="G539" s="2241"/>
      <c r="H539" s="2236" t="s">
        <v>791</v>
      </c>
      <c r="I539" s="2243">
        <f t="shared" si="45"/>
        <v>5665.7999999999993</v>
      </c>
      <c r="J539" s="2243">
        <f t="shared" si="45"/>
        <v>5441</v>
      </c>
      <c r="K539" s="2243">
        <f t="shared" si="45"/>
        <v>6663</v>
      </c>
      <c r="L539" s="2238"/>
      <c r="M539" s="2239"/>
      <c r="N539" s="2234"/>
      <c r="O539" s="2234"/>
      <c r="P539" s="2234"/>
    </row>
    <row r="540" spans="1:16" ht="14.4" x14ac:dyDescent="0.3">
      <c r="A540" s="2240"/>
      <c r="B540" s="2240"/>
      <c r="C540" s="2241"/>
      <c r="D540" s="2241"/>
      <c r="E540" s="2241"/>
      <c r="F540" s="2241"/>
      <c r="G540" s="2241"/>
      <c r="H540" s="2236" t="s">
        <v>55</v>
      </c>
      <c r="I540" s="2244">
        <f t="shared" si="45"/>
        <v>9758.1</v>
      </c>
      <c r="J540" s="2244">
        <f t="shared" si="45"/>
        <v>5623.1</v>
      </c>
      <c r="K540" s="2244">
        <f t="shared" si="45"/>
        <v>765.2</v>
      </c>
      <c r="L540" s="2238"/>
      <c r="M540" s="2239"/>
      <c r="N540" s="2234"/>
      <c r="O540" s="2234"/>
      <c r="P540" s="2234"/>
    </row>
    <row r="541" spans="1:16" ht="14.4" x14ac:dyDescent="0.3">
      <c r="A541" s="2240"/>
      <c r="B541" s="2240"/>
      <c r="C541" s="2241"/>
      <c r="D541" s="2241"/>
      <c r="E541" s="2241"/>
      <c r="F541" s="2241"/>
      <c r="G541" s="2241"/>
      <c r="H541" s="2236" t="s">
        <v>226</v>
      </c>
      <c r="I541" s="2243">
        <f t="shared" si="45"/>
        <v>6716</v>
      </c>
      <c r="J541" s="2243">
        <f t="shared" si="45"/>
        <v>4842</v>
      </c>
      <c r="K541" s="2243">
        <f t="shared" si="45"/>
        <v>6080</v>
      </c>
      <c r="L541" s="2245"/>
      <c r="M541" s="2239"/>
      <c r="N541" s="2234"/>
      <c r="O541" s="2234"/>
      <c r="P541" s="2234"/>
    </row>
    <row r="542" spans="1:16" ht="13.8" x14ac:dyDescent="0.25">
      <c r="A542" s="2240"/>
      <c r="B542" s="2240"/>
      <c r="C542" s="2241"/>
      <c r="D542" s="2241"/>
      <c r="E542" s="2241"/>
      <c r="F542" s="2241"/>
      <c r="G542" s="2241"/>
      <c r="H542" s="2236" t="s">
        <v>313</v>
      </c>
      <c r="I542" s="2243">
        <f>I482+I304+I520</f>
        <v>0</v>
      </c>
      <c r="J542" s="2243">
        <f t="shared" ref="J542:K542" si="46">J482+J304+J520</f>
        <v>0</v>
      </c>
      <c r="K542" s="2243">
        <f t="shared" si="46"/>
        <v>0</v>
      </c>
      <c r="L542" s="2234"/>
      <c r="M542" s="2234"/>
      <c r="N542" s="2234"/>
      <c r="O542" s="2234"/>
      <c r="P542" s="2234"/>
    </row>
    <row r="543" spans="1:16" ht="14.4" x14ac:dyDescent="0.3">
      <c r="A543" s="2240"/>
      <c r="B543" s="2240"/>
      <c r="C543" s="2241"/>
      <c r="D543" s="2241"/>
      <c r="E543" s="2241"/>
      <c r="F543" s="2241"/>
      <c r="G543" s="2241"/>
      <c r="H543" s="2236" t="s">
        <v>56</v>
      </c>
      <c r="I543" s="2243">
        <f>I95+I420</f>
        <v>0</v>
      </c>
      <c r="J543" s="2243">
        <f t="shared" ref="J543:K543" si="47">J95+J420</f>
        <v>0</v>
      </c>
      <c r="K543" s="2243">
        <f t="shared" si="47"/>
        <v>0</v>
      </c>
      <c r="L543" s="2246"/>
      <c r="M543" s="2234"/>
      <c r="N543" s="2234"/>
      <c r="O543" s="2234"/>
      <c r="P543" s="2234"/>
    </row>
    <row r="544" spans="1:16" ht="13.8" x14ac:dyDescent="0.25">
      <c r="A544" s="2240"/>
      <c r="B544" s="2240"/>
      <c r="C544" s="2241"/>
      <c r="D544" s="2241"/>
      <c r="E544" s="2241"/>
      <c r="F544" s="2241"/>
      <c r="G544" s="2241"/>
      <c r="H544" s="2236" t="s">
        <v>941</v>
      </c>
      <c r="I544" s="2247">
        <f>SUM(I537:I543)</f>
        <v>28649.4</v>
      </c>
      <c r="J544" s="2247">
        <f t="shared" ref="J544:K544" si="48">SUM(J537:J543)</f>
        <v>19706.900000000001</v>
      </c>
      <c r="K544" s="2247">
        <f t="shared" si="48"/>
        <v>15649.6</v>
      </c>
      <c r="L544" s="2234"/>
      <c r="M544" s="2234"/>
      <c r="N544" s="2234"/>
      <c r="O544" s="2234"/>
      <c r="P544" s="2234"/>
    </row>
    <row r="545" spans="1:16" ht="13.8" x14ac:dyDescent="0.25">
      <c r="A545" s="2240"/>
      <c r="B545" s="2240"/>
      <c r="C545" s="2241"/>
      <c r="D545" s="2241"/>
      <c r="E545" s="2241"/>
      <c r="F545" s="2241"/>
      <c r="G545" s="2241"/>
      <c r="H545" s="2236"/>
      <c r="I545" s="2247"/>
      <c r="J545" s="2247"/>
      <c r="K545" s="2247"/>
      <c r="L545" s="2234"/>
      <c r="M545" s="2234"/>
      <c r="N545" s="2234"/>
      <c r="O545" s="2234"/>
      <c r="P545" s="2234"/>
    </row>
    <row r="546" spans="1:16" ht="13.8" x14ac:dyDescent="0.25">
      <c r="A546" s="2240"/>
      <c r="B546" s="2240"/>
      <c r="C546" s="2241"/>
      <c r="D546" s="2241"/>
      <c r="E546" s="2241"/>
      <c r="F546" s="2241"/>
      <c r="G546" s="2241"/>
      <c r="H546" s="2236"/>
      <c r="I546" s="2247"/>
      <c r="J546" s="2247"/>
      <c r="K546" s="2247"/>
      <c r="L546" s="2234"/>
      <c r="M546" s="2234"/>
      <c r="N546" s="2234"/>
      <c r="O546" s="2234"/>
      <c r="P546" s="2234"/>
    </row>
    <row r="547" spans="1:16" ht="13.8" x14ac:dyDescent="0.25">
      <c r="A547" s="2240"/>
      <c r="B547" s="2240"/>
      <c r="C547" s="2241"/>
      <c r="D547" s="2241"/>
      <c r="E547" s="2241"/>
      <c r="F547" s="2241"/>
      <c r="G547" s="2241"/>
      <c r="H547" s="2236"/>
      <c r="I547" s="2247"/>
      <c r="J547" s="2247"/>
      <c r="K547" s="2247"/>
      <c r="L547" s="2234"/>
      <c r="M547" s="2234"/>
      <c r="N547" s="2234"/>
      <c r="O547" s="2234"/>
      <c r="P547" s="2234"/>
    </row>
    <row r="548" spans="1:16" ht="13.8" x14ac:dyDescent="0.25">
      <c r="A548" s="2240"/>
      <c r="B548" s="2240"/>
      <c r="C548" s="2241"/>
      <c r="D548" s="2241"/>
      <c r="E548" s="2241"/>
      <c r="F548" s="2241"/>
      <c r="G548" s="2241"/>
      <c r="H548" s="2236"/>
      <c r="I548" s="2247"/>
      <c r="J548" s="2247"/>
      <c r="K548" s="2247"/>
      <c r="L548" s="2234"/>
      <c r="M548" s="2234"/>
      <c r="N548" s="2234"/>
      <c r="O548" s="2234"/>
      <c r="P548" s="2234"/>
    </row>
    <row r="549" spans="1:16" ht="13.8" x14ac:dyDescent="0.25">
      <c r="A549" s="2240"/>
      <c r="B549" s="2240"/>
      <c r="C549" s="2241"/>
      <c r="D549" s="2241"/>
      <c r="E549" s="2241"/>
      <c r="F549" s="2241"/>
      <c r="G549" s="2241"/>
      <c r="H549" s="2236"/>
      <c r="I549" s="2247"/>
      <c r="J549" s="2247"/>
      <c r="K549" s="2247"/>
      <c r="L549" s="2234"/>
      <c r="M549" s="2234"/>
      <c r="N549" s="2234"/>
      <c r="O549" s="2234"/>
      <c r="P549" s="2234"/>
    </row>
    <row r="550" spans="1:16" ht="13.8" x14ac:dyDescent="0.25">
      <c r="A550" s="2240"/>
      <c r="B550" s="2240"/>
      <c r="C550" s="2241"/>
      <c r="D550" s="2241"/>
      <c r="E550" s="2241"/>
      <c r="F550" s="2241"/>
      <c r="G550" s="2241"/>
      <c r="H550" s="2236"/>
      <c r="I550" s="2247"/>
      <c r="J550" s="2247"/>
      <c r="K550" s="2247"/>
      <c r="L550" s="2234"/>
      <c r="M550" s="2234"/>
      <c r="N550" s="2234"/>
      <c r="O550" s="2234"/>
      <c r="P550" s="2234"/>
    </row>
    <row r="551" spans="1:16" ht="13.8" x14ac:dyDescent="0.25">
      <c r="A551" s="2240"/>
      <c r="B551" s="2240"/>
      <c r="C551" s="2241"/>
      <c r="D551" s="2241"/>
      <c r="E551" s="2241"/>
      <c r="F551" s="2241"/>
      <c r="G551" s="2241"/>
      <c r="H551" s="2236"/>
      <c r="I551" s="2247"/>
      <c r="J551" s="2247"/>
      <c r="K551" s="2247"/>
      <c r="L551" s="2234"/>
      <c r="M551" s="2234"/>
      <c r="N551" s="2234"/>
      <c r="O551" s="2234"/>
      <c r="P551" s="2234"/>
    </row>
    <row r="552" spans="1:16" ht="13.8" x14ac:dyDescent="0.25">
      <c r="A552" s="2240"/>
      <c r="B552" s="2240"/>
      <c r="C552" s="2241"/>
      <c r="D552" s="2241"/>
      <c r="E552" s="2241"/>
      <c r="F552" s="2241"/>
      <c r="G552" s="2241"/>
      <c r="H552" s="2236"/>
      <c r="I552" s="2247"/>
      <c r="J552" s="2247"/>
      <c r="K552" s="2247"/>
      <c r="L552" s="2234"/>
      <c r="M552" s="2234"/>
      <c r="N552" s="2234"/>
      <c r="O552" s="2234"/>
      <c r="P552" s="2234"/>
    </row>
    <row r="553" spans="1:16" ht="13.8" x14ac:dyDescent="0.25">
      <c r="A553" s="2240"/>
      <c r="B553" s="2240"/>
      <c r="C553" s="2241"/>
      <c r="D553" s="2241"/>
      <c r="E553" s="2241"/>
      <c r="F553" s="2241"/>
      <c r="G553" s="2241"/>
      <c r="H553" s="2236"/>
      <c r="I553" s="2247"/>
      <c r="J553" s="2247"/>
      <c r="K553" s="2247"/>
      <c r="L553" s="2234"/>
      <c r="M553" s="2234"/>
      <c r="N553" s="2234"/>
      <c r="O553" s="2234"/>
      <c r="P553" s="2234"/>
    </row>
    <row r="554" spans="1:16" ht="13.8" x14ac:dyDescent="0.25">
      <c r="A554" s="2240"/>
      <c r="B554" s="2240"/>
      <c r="C554" s="2241"/>
      <c r="D554" s="2241"/>
      <c r="E554" s="2241"/>
      <c r="F554" s="2241"/>
      <c r="G554" s="2241"/>
      <c r="H554" s="2236"/>
      <c r="I554" s="2247"/>
      <c r="J554" s="2247"/>
      <c r="K554" s="2247"/>
      <c r="L554" s="2234"/>
      <c r="M554" s="2234"/>
      <c r="N554" s="2234"/>
      <c r="O554" s="2234"/>
      <c r="P554" s="2234"/>
    </row>
    <row r="555" spans="1:16" ht="13.8" x14ac:dyDescent="0.25">
      <c r="A555" s="2240"/>
      <c r="B555" s="2240"/>
      <c r="C555" s="2241"/>
      <c r="D555" s="2241"/>
      <c r="E555" s="2241"/>
      <c r="F555" s="2241"/>
      <c r="G555" s="2241"/>
      <c r="H555" s="2236"/>
      <c r="I555" s="2247"/>
      <c r="J555" s="2247"/>
      <c r="K555" s="2247"/>
      <c r="L555" s="2234"/>
      <c r="M555" s="2234"/>
      <c r="N555" s="2234"/>
      <c r="O555" s="2234"/>
      <c r="P555" s="2234"/>
    </row>
    <row r="556" spans="1:16" ht="13.8" x14ac:dyDescent="0.25">
      <c r="A556" s="2240"/>
      <c r="B556" s="2240"/>
      <c r="C556" s="2241"/>
      <c r="D556" s="2241"/>
      <c r="E556" s="2241"/>
      <c r="F556" s="2241"/>
      <c r="G556" s="2241"/>
      <c r="H556" s="2236"/>
      <c r="I556" s="2247"/>
      <c r="J556" s="2247"/>
      <c r="K556" s="2247"/>
      <c r="L556" s="2234"/>
      <c r="M556" s="2234"/>
      <c r="N556" s="2234"/>
      <c r="O556" s="2234"/>
      <c r="P556" s="2234"/>
    </row>
    <row r="557" spans="1:16" ht="13.8" x14ac:dyDescent="0.25">
      <c r="A557" s="2240"/>
      <c r="B557" s="2240"/>
      <c r="C557" s="2241"/>
      <c r="D557" s="2241"/>
      <c r="E557" s="2241"/>
      <c r="F557" s="2241"/>
      <c r="G557" s="2241"/>
      <c r="H557" s="2236"/>
      <c r="I557" s="2247"/>
      <c r="J557" s="2247"/>
      <c r="K557" s="2247"/>
      <c r="L557" s="2234"/>
      <c r="M557" s="2234"/>
      <c r="N557" s="2234"/>
      <c r="O557" s="2234"/>
      <c r="P557" s="2234"/>
    </row>
    <row r="558" spans="1:16" ht="13.8" x14ac:dyDescent="0.25">
      <c r="A558" s="2240"/>
      <c r="B558" s="2240"/>
      <c r="C558" s="2241"/>
      <c r="D558" s="2241"/>
      <c r="E558" s="2241"/>
      <c r="F558" s="2241"/>
      <c r="G558" s="2241"/>
      <c r="H558" s="2236"/>
      <c r="I558" s="2247"/>
      <c r="J558" s="2247"/>
      <c r="K558" s="2247"/>
      <c r="L558" s="2234"/>
      <c r="M558" s="2234"/>
      <c r="N558" s="2234"/>
      <c r="O558" s="2234"/>
      <c r="P558" s="2234"/>
    </row>
    <row r="559" spans="1:16" ht="13.8" x14ac:dyDescent="0.25">
      <c r="A559" s="2240"/>
      <c r="B559" s="2240"/>
      <c r="C559" s="2241"/>
      <c r="D559" s="2241"/>
      <c r="E559" s="2241"/>
      <c r="F559" s="2241"/>
      <c r="G559" s="2241"/>
      <c r="H559" s="2236"/>
      <c r="I559" s="2247"/>
      <c r="J559" s="2247"/>
      <c r="K559" s="2247"/>
      <c r="L559" s="2234"/>
      <c r="M559" s="2234"/>
      <c r="N559" s="2234"/>
      <c r="O559" s="2234"/>
      <c r="P559" s="2234"/>
    </row>
    <row r="560" spans="1:16" ht="13.8" x14ac:dyDescent="0.25">
      <c r="A560" s="2240"/>
      <c r="B560" s="2240"/>
      <c r="C560" s="2241"/>
      <c r="D560" s="2241"/>
      <c r="E560" s="2241"/>
      <c r="F560" s="2241"/>
      <c r="G560" s="2241"/>
      <c r="H560" s="2236"/>
      <c r="I560" s="2247"/>
      <c r="J560" s="2247"/>
      <c r="K560" s="2247"/>
      <c r="L560" s="2234"/>
      <c r="M560" s="2234"/>
      <c r="N560" s="2234"/>
      <c r="O560" s="2234"/>
      <c r="P560" s="2234"/>
    </row>
    <row r="561" spans="1:16" ht="13.8" x14ac:dyDescent="0.25">
      <c r="A561" s="2240"/>
      <c r="B561" s="2240"/>
      <c r="C561" s="2241"/>
      <c r="D561" s="2248"/>
      <c r="E561" s="3037" t="s">
        <v>942</v>
      </c>
      <c r="F561" s="3037"/>
      <c r="G561" s="3037"/>
      <c r="H561" s="3037"/>
      <c r="I561" s="3037"/>
      <c r="J561" s="2241"/>
      <c r="K561" s="2241"/>
      <c r="L561" s="2234"/>
      <c r="M561" s="2234"/>
      <c r="N561" s="2234"/>
      <c r="O561" s="2234"/>
      <c r="P561" s="2234"/>
    </row>
    <row r="562" spans="1:16" ht="14.4" thickBot="1" x14ac:dyDescent="0.3">
      <c r="A562" s="2240"/>
      <c r="B562" s="2240"/>
      <c r="C562" s="2241"/>
      <c r="D562" s="2241"/>
      <c r="E562" s="2241"/>
      <c r="F562" s="2241"/>
      <c r="G562" s="2241"/>
      <c r="H562" s="2241"/>
      <c r="I562" s="2249"/>
      <c r="J562" s="2241"/>
      <c r="K562" s="2241"/>
      <c r="L562" s="2234"/>
      <c r="M562" s="2234"/>
      <c r="N562" s="2234"/>
      <c r="O562" s="2234"/>
      <c r="P562" s="2234"/>
    </row>
    <row r="563" spans="1:16" ht="31.2" thickBot="1" x14ac:dyDescent="0.3">
      <c r="A563" s="2234"/>
      <c r="B563" s="2234"/>
      <c r="C563" s="2234"/>
      <c r="D563" s="2234"/>
      <c r="E563" s="3038"/>
      <c r="F563" s="3039"/>
      <c r="G563" s="3039"/>
      <c r="H563" s="3040"/>
      <c r="I563" s="2250" t="s">
        <v>535</v>
      </c>
      <c r="J563" s="2251" t="s">
        <v>76</v>
      </c>
      <c r="K563" s="2250" t="s">
        <v>536</v>
      </c>
      <c r="L563" s="2234"/>
      <c r="M563" s="2234"/>
      <c r="N563" s="2234"/>
      <c r="O563" s="2234"/>
      <c r="P563" s="2234"/>
    </row>
    <row r="564" spans="1:16" ht="14.4" customHeight="1" thickBot="1" x14ac:dyDescent="0.3">
      <c r="A564" s="2234"/>
      <c r="B564" s="2234"/>
      <c r="C564" s="2234"/>
      <c r="D564" s="2234"/>
      <c r="E564" s="3032" t="s">
        <v>33</v>
      </c>
      <c r="F564" s="3033"/>
      <c r="G564" s="3033"/>
      <c r="H564" s="3034"/>
      <c r="I564" s="2252">
        <f>SUM(I565:I576)</f>
        <v>28649.4</v>
      </c>
      <c r="J564" s="2253">
        <f>SUM(J565:J576)</f>
        <v>19706.900000000001</v>
      </c>
      <c r="K564" s="2254">
        <f>SUM(K565:K576)</f>
        <v>15649.6</v>
      </c>
      <c r="L564" s="2278"/>
      <c r="M564" s="2234"/>
      <c r="N564" s="2234"/>
      <c r="O564" s="2234"/>
      <c r="P564" s="2234"/>
    </row>
    <row r="565" spans="1:16" ht="13.8" x14ac:dyDescent="0.25">
      <c r="A565" s="2234"/>
      <c r="B565" s="2234"/>
      <c r="C565" s="2234"/>
      <c r="D565" s="2234"/>
      <c r="E565" s="3015" t="s">
        <v>225</v>
      </c>
      <c r="F565" s="3016"/>
      <c r="G565" s="3016"/>
      <c r="H565" s="3017"/>
      <c r="I565" s="2255">
        <v>987.9</v>
      </c>
      <c r="J565" s="2256">
        <v>3730.8</v>
      </c>
      <c r="K565" s="2255">
        <v>2141.4</v>
      </c>
      <c r="L565" s="2234"/>
      <c r="M565" s="2234"/>
      <c r="N565" s="2234"/>
      <c r="O565" s="2234"/>
      <c r="P565" s="2234"/>
    </row>
    <row r="566" spans="1:16" ht="28.2" customHeight="1" x14ac:dyDescent="0.25">
      <c r="A566" s="2234"/>
      <c r="B566" s="2234"/>
      <c r="C566" s="2234"/>
      <c r="D566" s="2234"/>
      <c r="E566" s="3015" t="s">
        <v>623</v>
      </c>
      <c r="F566" s="3016"/>
      <c r="G566" s="3016"/>
      <c r="H566" s="3017"/>
      <c r="I566" s="2257"/>
      <c r="J566" s="2258"/>
      <c r="K566" s="2257"/>
      <c r="L566" s="2234"/>
      <c r="M566" s="2234"/>
      <c r="N566" s="2234"/>
      <c r="O566" s="2234"/>
      <c r="P566" s="2234"/>
    </row>
    <row r="567" spans="1:16" ht="13.8" x14ac:dyDescent="0.25">
      <c r="A567" s="2234"/>
      <c r="B567" s="2234"/>
      <c r="C567" s="2234"/>
      <c r="D567" s="2234"/>
      <c r="E567" s="3015" t="s">
        <v>224</v>
      </c>
      <c r="F567" s="3016"/>
      <c r="G567" s="3016"/>
      <c r="H567" s="3017"/>
      <c r="I567" s="2259"/>
      <c r="J567" s="2260"/>
      <c r="K567" s="2259"/>
      <c r="L567" s="2234"/>
      <c r="M567" s="2234"/>
      <c r="N567" s="2234"/>
      <c r="O567" s="2234"/>
      <c r="P567" s="2234"/>
    </row>
    <row r="568" spans="1:16" ht="13.8" x14ac:dyDescent="0.25">
      <c r="A568" s="2234"/>
      <c r="B568" s="2234"/>
      <c r="C568" s="2234"/>
      <c r="D568" s="2234"/>
      <c r="E568" s="3015" t="s">
        <v>223</v>
      </c>
      <c r="F568" s="3016"/>
      <c r="G568" s="3016"/>
      <c r="H568" s="3017"/>
      <c r="I568" s="2261"/>
      <c r="J568" s="2260"/>
      <c r="K568" s="2259"/>
      <c r="L568" s="2234"/>
      <c r="M568" s="2234"/>
      <c r="N568" s="2234"/>
      <c r="O568" s="2234"/>
      <c r="P568" s="2234"/>
    </row>
    <row r="569" spans="1:16" ht="27.6" customHeight="1" x14ac:dyDescent="0.25">
      <c r="A569" s="2234"/>
      <c r="B569" s="2234"/>
      <c r="C569" s="2234"/>
      <c r="D569" s="2234"/>
      <c r="E569" s="3015" t="s">
        <v>222</v>
      </c>
      <c r="F569" s="3016"/>
      <c r="G569" s="3016"/>
      <c r="H569" s="3017"/>
      <c r="I569" s="2259"/>
      <c r="J569" s="2260"/>
      <c r="K569" s="2259"/>
      <c r="L569" s="2262"/>
      <c r="M569" s="2234"/>
      <c r="N569" s="2234"/>
      <c r="O569" s="2234"/>
      <c r="P569" s="2234"/>
    </row>
    <row r="570" spans="1:16" ht="13.8" customHeight="1" x14ac:dyDescent="0.25">
      <c r="A570" s="2234"/>
      <c r="B570" s="2234"/>
      <c r="C570" s="2234"/>
      <c r="D570" s="2234"/>
      <c r="E570" s="2944" t="s">
        <v>221</v>
      </c>
      <c r="F570" s="2945"/>
      <c r="G570" s="2945"/>
      <c r="H570" s="2946"/>
      <c r="I570" s="567">
        <v>6716</v>
      </c>
      <c r="J570" s="566">
        <v>4842</v>
      </c>
      <c r="K570" s="2263">
        <v>6080</v>
      </c>
      <c r="L570" s="2234"/>
      <c r="M570" s="2234"/>
      <c r="N570" s="2234"/>
      <c r="O570" s="2234"/>
      <c r="P570" s="2234"/>
    </row>
    <row r="571" spans="1:16" ht="13.8" x14ac:dyDescent="0.25">
      <c r="A571" s="2234"/>
      <c r="B571" s="2234"/>
      <c r="C571" s="2234"/>
      <c r="D571" s="2234"/>
      <c r="E571" s="3029" t="s">
        <v>220</v>
      </c>
      <c r="F571" s="3030"/>
      <c r="G571" s="3030"/>
      <c r="H571" s="3031"/>
      <c r="I571" s="2259"/>
      <c r="J571" s="2260"/>
      <c r="K571" s="2259"/>
      <c r="L571" s="2234"/>
      <c r="M571" s="2234"/>
      <c r="N571" s="2234"/>
      <c r="O571" s="2234"/>
      <c r="P571" s="2234"/>
    </row>
    <row r="572" spans="1:16" ht="28.2" customHeight="1" x14ac:dyDescent="0.25">
      <c r="A572" s="2234"/>
      <c r="B572" s="2234"/>
      <c r="C572" s="2234"/>
      <c r="D572" s="2234"/>
      <c r="E572" s="3015" t="s">
        <v>219</v>
      </c>
      <c r="F572" s="3016"/>
      <c r="G572" s="3016"/>
      <c r="H572" s="3017"/>
      <c r="I572" s="2259"/>
      <c r="J572" s="2260"/>
      <c r="K572" s="2259"/>
      <c r="L572" s="2234"/>
      <c r="M572" s="2234"/>
      <c r="N572" s="2234"/>
      <c r="O572" s="2234"/>
      <c r="P572" s="2234"/>
    </row>
    <row r="573" spans="1:16" ht="26.4" customHeight="1" x14ac:dyDescent="0.25">
      <c r="A573" s="2234"/>
      <c r="B573" s="2234"/>
      <c r="C573" s="2234"/>
      <c r="D573" s="2234"/>
      <c r="E573" s="3015" t="s">
        <v>218</v>
      </c>
      <c r="F573" s="3016"/>
      <c r="G573" s="3016"/>
      <c r="H573" s="3017"/>
      <c r="I573" s="2264"/>
      <c r="J573" s="2265"/>
      <c r="K573" s="2264"/>
      <c r="L573" s="2234"/>
      <c r="M573" s="2234"/>
      <c r="N573" s="2234"/>
      <c r="O573" s="2234"/>
      <c r="P573" s="2234"/>
    </row>
    <row r="574" spans="1:16" ht="13.8" customHeight="1" x14ac:dyDescent="0.25">
      <c r="A574" s="2234"/>
      <c r="B574" s="2234"/>
      <c r="C574" s="2234"/>
      <c r="D574" s="2234"/>
      <c r="E574" s="3015" t="s">
        <v>217</v>
      </c>
      <c r="F574" s="3016"/>
      <c r="G574" s="3016"/>
      <c r="H574" s="3017"/>
      <c r="I574" s="2266">
        <v>5665.8</v>
      </c>
      <c r="J574" s="2267">
        <v>5441</v>
      </c>
      <c r="K574" s="2264">
        <v>6663</v>
      </c>
      <c r="L574" s="2234"/>
      <c r="M574" s="2234"/>
      <c r="N574" s="2234"/>
      <c r="O574" s="2234"/>
      <c r="P574" s="2234"/>
    </row>
    <row r="575" spans="1:16" ht="13.8" customHeight="1" x14ac:dyDescent="0.25">
      <c r="A575" s="2234"/>
      <c r="B575" s="2234"/>
      <c r="C575" s="2234"/>
      <c r="D575" s="2234"/>
      <c r="E575" s="3015" t="s">
        <v>216</v>
      </c>
      <c r="F575" s="3016"/>
      <c r="G575" s="3016"/>
      <c r="H575" s="3017"/>
      <c r="I575" s="2266">
        <v>9758.1</v>
      </c>
      <c r="J575" s="2339">
        <v>5623.1</v>
      </c>
      <c r="K575" s="2266">
        <v>765.2</v>
      </c>
      <c r="L575" s="2234"/>
      <c r="M575" s="2234"/>
      <c r="N575" s="2234"/>
      <c r="O575" s="2234"/>
      <c r="P575" s="2234"/>
    </row>
    <row r="576" spans="1:16" ht="13.8" x14ac:dyDescent="0.25">
      <c r="A576" s="2234"/>
      <c r="B576" s="2234"/>
      <c r="C576" s="2234"/>
      <c r="D576" s="2234"/>
      <c r="E576" s="3015" t="s">
        <v>215</v>
      </c>
      <c r="F576" s="3016"/>
      <c r="G576" s="3016"/>
      <c r="H576" s="3017"/>
      <c r="I576" s="2261">
        <v>5521.6</v>
      </c>
      <c r="J576" s="2268">
        <v>70</v>
      </c>
      <c r="K576" s="2261"/>
      <c r="L576" s="2234"/>
      <c r="M576" s="2234"/>
      <c r="N576" s="2234"/>
      <c r="O576" s="2234"/>
      <c r="P576" s="2234"/>
    </row>
    <row r="577" spans="1:16" ht="31.8" customHeight="1" thickBot="1" x14ac:dyDescent="0.3">
      <c r="A577" s="2234"/>
      <c r="B577" s="2234"/>
      <c r="C577" s="2234"/>
      <c r="D577" s="2234"/>
      <c r="E577" s="3018" t="s">
        <v>624</v>
      </c>
      <c r="F577" s="3019"/>
      <c r="G577" s="3019"/>
      <c r="H577" s="3020"/>
      <c r="I577" s="2269"/>
      <c r="J577" s="2270"/>
      <c r="K577" s="2269"/>
      <c r="L577" s="2234"/>
      <c r="M577" s="2234"/>
      <c r="N577" s="2234"/>
      <c r="O577" s="2234"/>
      <c r="P577" s="2234"/>
    </row>
    <row r="578" spans="1:16" ht="14.4" thickBot="1" x14ac:dyDescent="0.3">
      <c r="A578" s="2234"/>
      <c r="B578" s="2234"/>
      <c r="C578" s="2234"/>
      <c r="D578" s="2234"/>
      <c r="E578" s="3021" t="s">
        <v>34</v>
      </c>
      <c r="F578" s="3022"/>
      <c r="G578" s="3022"/>
      <c r="H578" s="3022"/>
      <c r="I578" s="2271"/>
      <c r="J578" s="2272"/>
      <c r="K578" s="2271"/>
      <c r="L578" s="2234"/>
      <c r="M578" s="2234"/>
      <c r="N578" s="2234"/>
      <c r="O578" s="2234"/>
      <c r="P578" s="2234"/>
    </row>
    <row r="579" spans="1:16" ht="30.6" customHeight="1" thickBot="1" x14ac:dyDescent="0.3">
      <c r="A579" s="2234"/>
      <c r="B579" s="2234"/>
      <c r="C579" s="2234"/>
      <c r="D579" s="2234"/>
      <c r="E579" s="3023" t="s">
        <v>625</v>
      </c>
      <c r="F579" s="3024"/>
      <c r="G579" s="3024"/>
      <c r="H579" s="3025"/>
      <c r="I579" s="2273"/>
      <c r="J579" s="2274"/>
      <c r="K579" s="2273"/>
      <c r="L579" s="2234"/>
      <c r="M579" s="2234"/>
      <c r="N579" s="2234"/>
      <c r="O579" s="2234"/>
      <c r="P579" s="2234"/>
    </row>
    <row r="580" spans="1:16" ht="14.4" thickBot="1" x14ac:dyDescent="0.3">
      <c r="A580" s="2234"/>
      <c r="B580" s="2234"/>
      <c r="C580" s="2234"/>
      <c r="D580" s="2234"/>
      <c r="E580" s="3026"/>
      <c r="F580" s="3027"/>
      <c r="G580" s="3027"/>
      <c r="H580" s="3028"/>
      <c r="I580" s="2275"/>
      <c r="J580" s="2276"/>
      <c r="K580" s="2275"/>
      <c r="L580" s="2234"/>
      <c r="M580" s="2234"/>
      <c r="N580" s="2234"/>
      <c r="O580" s="2234"/>
      <c r="P580" s="2234"/>
    </row>
  </sheetData>
  <mergeCells count="390">
    <mergeCell ref="E257:E262"/>
    <mergeCell ref="F257:F262"/>
    <mergeCell ref="G257:G262"/>
    <mergeCell ref="E450:E456"/>
    <mergeCell ref="F450:F456"/>
    <mergeCell ref="G450:G456"/>
    <mergeCell ref="E457:E463"/>
    <mergeCell ref="F457:F463"/>
    <mergeCell ref="G457:G463"/>
    <mergeCell ref="E263:E268"/>
    <mergeCell ref="F263:F268"/>
    <mergeCell ref="G263:G268"/>
    <mergeCell ref="C269:G269"/>
    <mergeCell ref="C294:G294"/>
    <mergeCell ref="G306:G312"/>
    <mergeCell ref="C313:G313"/>
    <mergeCell ref="F322:F327"/>
    <mergeCell ref="G322:G327"/>
    <mergeCell ref="C385:G385"/>
    <mergeCell ref="C386:G386"/>
    <mergeCell ref="E422:E428"/>
    <mergeCell ref="F422:F428"/>
    <mergeCell ref="G422:G428"/>
    <mergeCell ref="E429:E435"/>
    <mergeCell ref="L1:O1"/>
    <mergeCell ref="A2:N2"/>
    <mergeCell ref="A3:P3"/>
    <mergeCell ref="O4:P4"/>
    <mergeCell ref="A5:A7"/>
    <mergeCell ref="B5:B7"/>
    <mergeCell ref="C5:C7"/>
    <mergeCell ref="D5:D7"/>
    <mergeCell ref="E5:E7"/>
    <mergeCell ref="F5:F7"/>
    <mergeCell ref="O10:P10"/>
    <mergeCell ref="B12:B17"/>
    <mergeCell ref="E12:E17"/>
    <mergeCell ref="F12:F17"/>
    <mergeCell ref="G12:G17"/>
    <mergeCell ref="L13:L14"/>
    <mergeCell ref="G5:G7"/>
    <mergeCell ref="H5:H7"/>
    <mergeCell ref="I5:I7"/>
    <mergeCell ref="J5:J7"/>
    <mergeCell ref="K5:K7"/>
    <mergeCell ref="L5:P5"/>
    <mergeCell ref="L6:L7"/>
    <mergeCell ref="M6:M7"/>
    <mergeCell ref="N6:P6"/>
    <mergeCell ref="E30:E35"/>
    <mergeCell ref="F30:F35"/>
    <mergeCell ref="G30:G35"/>
    <mergeCell ref="E36:E41"/>
    <mergeCell ref="F36:F41"/>
    <mergeCell ref="G36:G41"/>
    <mergeCell ref="E18:E23"/>
    <mergeCell ref="F18:F23"/>
    <mergeCell ref="G18:G23"/>
    <mergeCell ref="E24:E29"/>
    <mergeCell ref="F24:F29"/>
    <mergeCell ref="G24:G29"/>
    <mergeCell ref="E54:E59"/>
    <mergeCell ref="F54:F59"/>
    <mergeCell ref="G54:G59"/>
    <mergeCell ref="C60:G60"/>
    <mergeCell ref="C61:G61"/>
    <mergeCell ref="O64:P64"/>
    <mergeCell ref="B42:B47"/>
    <mergeCell ref="E42:E47"/>
    <mergeCell ref="F42:F47"/>
    <mergeCell ref="G42:G47"/>
    <mergeCell ref="E48:E53"/>
    <mergeCell ref="F48:F53"/>
    <mergeCell ref="G48:G53"/>
    <mergeCell ref="E78:E83"/>
    <mergeCell ref="F78:F83"/>
    <mergeCell ref="G78:G83"/>
    <mergeCell ref="E84:E89"/>
    <mergeCell ref="F84:F89"/>
    <mergeCell ref="G88:G89"/>
    <mergeCell ref="B66:B71"/>
    <mergeCell ref="E66:E71"/>
    <mergeCell ref="F66:F71"/>
    <mergeCell ref="G66:G71"/>
    <mergeCell ref="E72:E77"/>
    <mergeCell ref="F72:F77"/>
    <mergeCell ref="G72:G77"/>
    <mergeCell ref="B103:B108"/>
    <mergeCell ref="C103:C108"/>
    <mergeCell ref="D103:D108"/>
    <mergeCell ref="E103:E108"/>
    <mergeCell ref="F103:F108"/>
    <mergeCell ref="G103:G108"/>
    <mergeCell ref="B90:B96"/>
    <mergeCell ref="E90:E96"/>
    <mergeCell ref="F90:F96"/>
    <mergeCell ref="G90:G96"/>
    <mergeCell ref="E97:E101"/>
    <mergeCell ref="F97:F102"/>
    <mergeCell ref="G97:G102"/>
    <mergeCell ref="G109:G115"/>
    <mergeCell ref="C116:G116"/>
    <mergeCell ref="C117:G117"/>
    <mergeCell ref="O120:P120"/>
    <mergeCell ref="B122:B127"/>
    <mergeCell ref="E122:E127"/>
    <mergeCell ref="F122:F127"/>
    <mergeCell ref="G122:G127"/>
    <mergeCell ref="A109:A115"/>
    <mergeCell ref="B109:B115"/>
    <mergeCell ref="C109:C115"/>
    <mergeCell ref="D109:D115"/>
    <mergeCell ref="E109:E115"/>
    <mergeCell ref="F109:F115"/>
    <mergeCell ref="B140:B145"/>
    <mergeCell ref="E140:E145"/>
    <mergeCell ref="F140:F145"/>
    <mergeCell ref="G140:G145"/>
    <mergeCell ref="L141:L142"/>
    <mergeCell ref="E152:E157"/>
    <mergeCell ref="F152:F157"/>
    <mergeCell ref="G152:G157"/>
    <mergeCell ref="E128:E133"/>
    <mergeCell ref="F128:F133"/>
    <mergeCell ref="G128:G133"/>
    <mergeCell ref="E134:E139"/>
    <mergeCell ref="F134:F139"/>
    <mergeCell ref="G134:G139"/>
    <mergeCell ref="E146:E151"/>
    <mergeCell ref="F146:F151"/>
    <mergeCell ref="G146:G151"/>
    <mergeCell ref="B173:B178"/>
    <mergeCell ref="E173:E178"/>
    <mergeCell ref="F173:F178"/>
    <mergeCell ref="G173:G178"/>
    <mergeCell ref="C158:G158"/>
    <mergeCell ref="O159:P159"/>
    <mergeCell ref="B161:B166"/>
    <mergeCell ref="E161:E166"/>
    <mergeCell ref="F161:F166"/>
    <mergeCell ref="G161:G166"/>
    <mergeCell ref="E179:E184"/>
    <mergeCell ref="F179:F184"/>
    <mergeCell ref="G181:G184"/>
    <mergeCell ref="E185:E187"/>
    <mergeCell ref="F185:F190"/>
    <mergeCell ref="G187:G190"/>
    <mergeCell ref="C167:G167"/>
    <mergeCell ref="C168:G168"/>
    <mergeCell ref="O171:P171"/>
    <mergeCell ref="E203:E208"/>
    <mergeCell ref="F203:F208"/>
    <mergeCell ref="G203:G208"/>
    <mergeCell ref="E209:E214"/>
    <mergeCell ref="F209:F214"/>
    <mergeCell ref="G209:G214"/>
    <mergeCell ref="E191:E196"/>
    <mergeCell ref="F191:F196"/>
    <mergeCell ref="G191:G196"/>
    <mergeCell ref="E197:E202"/>
    <mergeCell ref="F197:F202"/>
    <mergeCell ref="G197:G202"/>
    <mergeCell ref="C245:G245"/>
    <mergeCell ref="C246:G246"/>
    <mergeCell ref="O249:P249"/>
    <mergeCell ref="B251:B256"/>
    <mergeCell ref="E251:E256"/>
    <mergeCell ref="F251:F256"/>
    <mergeCell ref="G251:G256"/>
    <mergeCell ref="E215:E220"/>
    <mergeCell ref="F215:F220"/>
    <mergeCell ref="G215:G220"/>
    <mergeCell ref="E239:E244"/>
    <mergeCell ref="F239:F244"/>
    <mergeCell ref="G239:G244"/>
    <mergeCell ref="E221:E226"/>
    <mergeCell ref="F221:F226"/>
    <mergeCell ref="G221:G226"/>
    <mergeCell ref="E227:E232"/>
    <mergeCell ref="F227:F232"/>
    <mergeCell ref="G227:G232"/>
    <mergeCell ref="E233:E238"/>
    <mergeCell ref="F233:F238"/>
    <mergeCell ref="G233:G238"/>
    <mergeCell ref="O270:P270"/>
    <mergeCell ref="B272:B277"/>
    <mergeCell ref="E272:E277"/>
    <mergeCell ref="F272:F277"/>
    <mergeCell ref="G272:G277"/>
    <mergeCell ref="E287:E292"/>
    <mergeCell ref="F287:F292"/>
    <mergeCell ref="G287:G292"/>
    <mergeCell ref="C293:G293"/>
    <mergeCell ref="O297:P297"/>
    <mergeCell ref="C278:G278"/>
    <mergeCell ref="O279:P279"/>
    <mergeCell ref="B281:B286"/>
    <mergeCell ref="E281:E286"/>
    <mergeCell ref="F281:F286"/>
    <mergeCell ref="G281:G286"/>
    <mergeCell ref="L300:L301"/>
    <mergeCell ref="M300:M301"/>
    <mergeCell ref="N300:N301"/>
    <mergeCell ref="O300:O301"/>
    <mergeCell ref="P300:P301"/>
    <mergeCell ref="G299:G305"/>
    <mergeCell ref="A306:A312"/>
    <mergeCell ref="B306:B312"/>
    <mergeCell ref="C306:C312"/>
    <mergeCell ref="E306:E312"/>
    <mergeCell ref="F306:F312"/>
    <mergeCell ref="A299:A305"/>
    <mergeCell ref="B299:B305"/>
    <mergeCell ref="C299:C305"/>
    <mergeCell ref="E299:E301"/>
    <mergeCell ref="F299:F305"/>
    <mergeCell ref="O314:P314"/>
    <mergeCell ref="A316:A321"/>
    <mergeCell ref="B316:B321"/>
    <mergeCell ref="C316:C321"/>
    <mergeCell ref="E316:E318"/>
    <mergeCell ref="F316:F321"/>
    <mergeCell ref="G316:G321"/>
    <mergeCell ref="A337:A342"/>
    <mergeCell ref="B337:B342"/>
    <mergeCell ref="C337:C342"/>
    <mergeCell ref="E337:E342"/>
    <mergeCell ref="F337:F342"/>
    <mergeCell ref="G337:G342"/>
    <mergeCell ref="L324:L325"/>
    <mergeCell ref="C328:G328"/>
    <mergeCell ref="O329:P329"/>
    <mergeCell ref="B331:B336"/>
    <mergeCell ref="E331:E336"/>
    <mergeCell ref="F331:F336"/>
    <mergeCell ref="G331:G336"/>
    <mergeCell ref="A322:A327"/>
    <mergeCell ref="B322:B327"/>
    <mergeCell ref="C322:C327"/>
    <mergeCell ref="E322:E327"/>
    <mergeCell ref="A349:A354"/>
    <mergeCell ref="B349:B354"/>
    <mergeCell ref="C349:C354"/>
    <mergeCell ref="E349:E351"/>
    <mergeCell ref="F349:F354"/>
    <mergeCell ref="G349:G354"/>
    <mergeCell ref="A343:A348"/>
    <mergeCell ref="B343:B348"/>
    <mergeCell ref="C343:C348"/>
    <mergeCell ref="E343:E345"/>
    <mergeCell ref="F343:F348"/>
    <mergeCell ref="G343:G348"/>
    <mergeCell ref="A361:A366"/>
    <mergeCell ref="B361:B366"/>
    <mergeCell ref="C361:C366"/>
    <mergeCell ref="E361:E366"/>
    <mergeCell ref="F361:F366"/>
    <mergeCell ref="G361:G366"/>
    <mergeCell ref="A355:A360"/>
    <mergeCell ref="B355:B360"/>
    <mergeCell ref="C355:C360"/>
    <mergeCell ref="E355:E360"/>
    <mergeCell ref="F355:F360"/>
    <mergeCell ref="G355:G360"/>
    <mergeCell ref="A379:A384"/>
    <mergeCell ref="B379:B384"/>
    <mergeCell ref="C379:C384"/>
    <mergeCell ref="E379:E381"/>
    <mergeCell ref="F379:F384"/>
    <mergeCell ref="G379:G384"/>
    <mergeCell ref="A367:A372"/>
    <mergeCell ref="B367:B372"/>
    <mergeCell ref="C367:C372"/>
    <mergeCell ref="E367:E369"/>
    <mergeCell ref="F367:F372"/>
    <mergeCell ref="G367:G372"/>
    <mergeCell ref="O389:P389"/>
    <mergeCell ref="B391:B396"/>
    <mergeCell ref="E391:E396"/>
    <mergeCell ref="F391:F396"/>
    <mergeCell ref="G391:G396"/>
    <mergeCell ref="E373:E377"/>
    <mergeCell ref="F373:F378"/>
    <mergeCell ref="G373:G378"/>
    <mergeCell ref="B415:B421"/>
    <mergeCell ref="E415:E421"/>
    <mergeCell ref="F415:F421"/>
    <mergeCell ref="G415:G421"/>
    <mergeCell ref="E397:E402"/>
    <mergeCell ref="F397:F401"/>
    <mergeCell ref="G397:G402"/>
    <mergeCell ref="B403:B408"/>
    <mergeCell ref="E403:E408"/>
    <mergeCell ref="F403:F408"/>
    <mergeCell ref="G403:G408"/>
    <mergeCell ref="F429:F435"/>
    <mergeCell ref="G429:G435"/>
    <mergeCell ref="C409:G409"/>
    <mergeCell ref="C410:G410"/>
    <mergeCell ref="O413:P413"/>
    <mergeCell ref="E464:E470"/>
    <mergeCell ref="F464:F470"/>
    <mergeCell ref="G464:G470"/>
    <mergeCell ref="C471:G471"/>
    <mergeCell ref="C472:G472"/>
    <mergeCell ref="O475:P475"/>
    <mergeCell ref="E436:E442"/>
    <mergeCell ref="F436:F442"/>
    <mergeCell ref="G436:G442"/>
    <mergeCell ref="L437:L440"/>
    <mergeCell ref="E443:E449"/>
    <mergeCell ref="F443:F449"/>
    <mergeCell ref="G443:G449"/>
    <mergeCell ref="L446:L447"/>
    <mergeCell ref="A484:A489"/>
    <mergeCell ref="B484:B489"/>
    <mergeCell ref="C484:C489"/>
    <mergeCell ref="E484:E489"/>
    <mergeCell ref="F484:F489"/>
    <mergeCell ref="G484:G489"/>
    <mergeCell ref="A477:A483"/>
    <mergeCell ref="B477:B483"/>
    <mergeCell ref="C477:C483"/>
    <mergeCell ref="E477:E481"/>
    <mergeCell ref="F477:F483"/>
    <mergeCell ref="G477:G483"/>
    <mergeCell ref="A497:A500"/>
    <mergeCell ref="B497:B500"/>
    <mergeCell ref="C497:C500"/>
    <mergeCell ref="E497:E499"/>
    <mergeCell ref="F497:F500"/>
    <mergeCell ref="G497:G500"/>
    <mergeCell ref="A490:A496"/>
    <mergeCell ref="B490:B496"/>
    <mergeCell ref="C490:C496"/>
    <mergeCell ref="E490:E496"/>
    <mergeCell ref="F490:F496"/>
    <mergeCell ref="G490:G496"/>
    <mergeCell ref="A505:A508"/>
    <mergeCell ref="B505:B508"/>
    <mergeCell ref="C505:C508"/>
    <mergeCell ref="E505:E508"/>
    <mergeCell ref="F505:F508"/>
    <mergeCell ref="G505:G508"/>
    <mergeCell ref="A501:A504"/>
    <mergeCell ref="B501:B504"/>
    <mergeCell ref="C501:C504"/>
    <mergeCell ref="E501:E502"/>
    <mergeCell ref="F501:F504"/>
    <mergeCell ref="G501:G504"/>
    <mergeCell ref="E564:H564"/>
    <mergeCell ref="E565:H565"/>
    <mergeCell ref="E566:H566"/>
    <mergeCell ref="E567:H567"/>
    <mergeCell ref="E568:H568"/>
    <mergeCell ref="E569:H569"/>
    <mergeCell ref="C509:G509"/>
    <mergeCell ref="C510:G510"/>
    <mergeCell ref="C531:G531"/>
    <mergeCell ref="C532:G532"/>
    <mergeCell ref="E561:I561"/>
    <mergeCell ref="E563:H563"/>
    <mergeCell ref="E576:H576"/>
    <mergeCell ref="E577:H577"/>
    <mergeCell ref="E578:H578"/>
    <mergeCell ref="E579:H579"/>
    <mergeCell ref="E580:H580"/>
    <mergeCell ref="E570:H570"/>
    <mergeCell ref="E571:H571"/>
    <mergeCell ref="E572:H572"/>
    <mergeCell ref="E573:H573"/>
    <mergeCell ref="E574:H574"/>
    <mergeCell ref="E575:H575"/>
    <mergeCell ref="O513:P513"/>
    <mergeCell ref="C513:J513"/>
    <mergeCell ref="C529:G529"/>
    <mergeCell ref="C530:G530"/>
    <mergeCell ref="B512:K512"/>
    <mergeCell ref="E515:E521"/>
    <mergeCell ref="A522:A528"/>
    <mergeCell ref="B522:B528"/>
    <mergeCell ref="C522:C528"/>
    <mergeCell ref="E522:E528"/>
    <mergeCell ref="F522:F528"/>
    <mergeCell ref="G522:G528"/>
    <mergeCell ref="A515:A521"/>
    <mergeCell ref="B515:B521"/>
    <mergeCell ref="C515:C521"/>
    <mergeCell ref="F515:F521"/>
    <mergeCell ref="G515:G521"/>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7"/>
  <sheetViews>
    <sheetView topLeftCell="A25" workbookViewId="0">
      <selection activeCell="D49" sqref="D49"/>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33203125" customWidth="1"/>
    <col min="16" max="16" width="8.44140625" customWidth="1"/>
  </cols>
  <sheetData>
    <row r="1" spans="1:16" ht="58.2" customHeight="1" x14ac:dyDescent="0.25">
      <c r="L1" s="2866" t="s">
        <v>632</v>
      </c>
      <c r="M1" s="2866"/>
      <c r="N1" s="2866"/>
      <c r="O1" s="2866"/>
    </row>
    <row r="2" spans="1:16" ht="13.8" x14ac:dyDescent="0.25">
      <c r="A2" s="2877" t="s">
        <v>966</v>
      </c>
      <c r="B2" s="2877"/>
      <c r="C2" s="2877"/>
      <c r="D2" s="2877"/>
      <c r="E2" s="2877"/>
      <c r="F2" s="2877"/>
      <c r="G2" s="2877"/>
      <c r="H2" s="2877"/>
      <c r="I2" s="2877"/>
      <c r="J2" s="2877"/>
      <c r="K2" s="2877"/>
      <c r="L2" s="2877"/>
      <c r="M2" s="2877"/>
      <c r="N2" s="2877"/>
      <c r="O2" s="9"/>
      <c r="P2" s="9"/>
    </row>
    <row r="3" spans="1:16" ht="14.4" thickBot="1" x14ac:dyDescent="0.3">
      <c r="A3" s="2887" t="s">
        <v>35</v>
      </c>
      <c r="B3" s="2887"/>
      <c r="C3" s="2887"/>
      <c r="D3" s="2887"/>
      <c r="E3" s="2887"/>
      <c r="F3" s="2887"/>
      <c r="G3" s="2887"/>
      <c r="H3" s="2887"/>
      <c r="I3" s="2887"/>
      <c r="J3" s="2887"/>
      <c r="K3" s="2887"/>
      <c r="L3" s="2887"/>
      <c r="M3" s="2887"/>
      <c r="N3" s="2887"/>
      <c r="O3" s="2887"/>
      <c r="P3" s="2887"/>
    </row>
    <row r="4" spans="1:16" ht="14.4" thickBot="1" x14ac:dyDescent="0.3">
      <c r="A4" s="2881" t="s">
        <v>0</v>
      </c>
      <c r="B4" s="2881" t="s">
        <v>1</v>
      </c>
      <c r="C4" s="2884" t="s">
        <v>2</v>
      </c>
      <c r="D4" s="2881" t="s">
        <v>32</v>
      </c>
      <c r="E4" s="2974" t="s">
        <v>54</v>
      </c>
      <c r="F4" s="2878" t="s">
        <v>3</v>
      </c>
      <c r="G4" s="2884" t="s">
        <v>4</v>
      </c>
      <c r="H4" s="2878" t="s">
        <v>5</v>
      </c>
      <c r="I4" s="2925" t="s">
        <v>522</v>
      </c>
      <c r="J4" s="2878" t="s">
        <v>76</v>
      </c>
      <c r="K4" s="2878" t="s">
        <v>523</v>
      </c>
      <c r="L4" s="2888" t="s">
        <v>11</v>
      </c>
      <c r="M4" s="2889"/>
      <c r="N4" s="2889"/>
      <c r="O4" s="2889"/>
      <c r="P4" s="2890"/>
    </row>
    <row r="5" spans="1:16" ht="13.8" x14ac:dyDescent="0.25">
      <c r="A5" s="2882"/>
      <c r="B5" s="2882"/>
      <c r="C5" s="2885"/>
      <c r="D5" s="2882"/>
      <c r="E5" s="2975"/>
      <c r="F5" s="2879"/>
      <c r="G5" s="2885"/>
      <c r="H5" s="2879"/>
      <c r="I5" s="2926"/>
      <c r="J5" s="2879"/>
      <c r="K5" s="2879"/>
      <c r="L5" s="2891" t="s">
        <v>37</v>
      </c>
      <c r="M5" s="2898" t="s">
        <v>36</v>
      </c>
      <c r="N5" s="2932" t="s">
        <v>38</v>
      </c>
      <c r="O5" s="2932"/>
      <c r="P5" s="2933"/>
    </row>
    <row r="6" spans="1:16" ht="136.80000000000001" customHeight="1" thickBot="1" x14ac:dyDescent="0.3">
      <c r="A6" s="2883"/>
      <c r="B6" s="2883"/>
      <c r="C6" s="2886"/>
      <c r="D6" s="2883"/>
      <c r="E6" s="2976"/>
      <c r="F6" s="2880"/>
      <c r="G6" s="2886"/>
      <c r="H6" s="2880"/>
      <c r="I6" s="2927"/>
      <c r="J6" s="2880"/>
      <c r="K6" s="2880"/>
      <c r="L6" s="2892"/>
      <c r="M6" s="2899"/>
      <c r="N6" s="20" t="s">
        <v>524</v>
      </c>
      <c r="O6" s="20" t="s">
        <v>52</v>
      </c>
      <c r="P6" s="21" t="s">
        <v>525</v>
      </c>
    </row>
    <row r="7" spans="1:16" ht="14.4" thickBot="1" x14ac:dyDescent="0.3">
      <c r="A7" s="861" t="s">
        <v>6</v>
      </c>
      <c r="B7" s="1469"/>
      <c r="C7" s="22" t="s">
        <v>308</v>
      </c>
      <c r="D7" s="23"/>
      <c r="E7" s="692"/>
      <c r="F7" s="23"/>
      <c r="G7" s="23"/>
      <c r="H7" s="23"/>
      <c r="I7" s="862"/>
      <c r="J7" s="863"/>
      <c r="K7" s="862"/>
      <c r="L7" s="11"/>
      <c r="M7" s="11"/>
      <c r="N7" s="862"/>
      <c r="O7" s="863"/>
      <c r="P7" s="1529"/>
    </row>
    <row r="8" spans="1:16" ht="14.4" thickBot="1" x14ac:dyDescent="0.3">
      <c r="A8" s="2356"/>
      <c r="B8" s="24"/>
      <c r="C8" s="2357"/>
      <c r="D8" s="2357"/>
      <c r="E8" s="2358"/>
      <c r="F8" s="2357"/>
      <c r="G8" s="2357"/>
      <c r="H8" s="2357"/>
      <c r="I8" s="2359"/>
      <c r="J8" s="2359"/>
      <c r="K8" s="2359"/>
      <c r="L8" s="1566" t="s">
        <v>309</v>
      </c>
      <c r="M8" s="2360" t="s">
        <v>247</v>
      </c>
      <c r="N8" s="2361">
        <v>76.25</v>
      </c>
      <c r="O8" s="2361">
        <v>76.25</v>
      </c>
      <c r="P8" s="2362">
        <v>76.25</v>
      </c>
    </row>
    <row r="9" spans="1:16" ht="13.8" thickBot="1" x14ac:dyDescent="0.3">
      <c r="A9" s="617" t="s">
        <v>6</v>
      </c>
      <c r="B9" s="682" t="s">
        <v>6</v>
      </c>
      <c r="C9" s="3180" t="s">
        <v>310</v>
      </c>
      <c r="D9" s="3181"/>
      <c r="E9" s="3181"/>
      <c r="F9" s="3181"/>
      <c r="G9" s="3181"/>
      <c r="H9" s="3181"/>
      <c r="I9" s="3181"/>
      <c r="J9" s="3181"/>
      <c r="K9" s="3181"/>
      <c r="L9" s="3181"/>
      <c r="M9" s="3181"/>
      <c r="N9" s="3181"/>
      <c r="O9" s="3181"/>
      <c r="P9" s="2365"/>
    </row>
    <row r="10" spans="1:16" ht="13.8" thickBot="1" x14ac:dyDescent="0.3">
      <c r="A10" s="2366"/>
      <c r="B10" s="2367"/>
      <c r="C10" s="2368"/>
      <c r="D10" s="2368"/>
      <c r="E10" s="2368"/>
      <c r="F10" s="2368"/>
      <c r="G10" s="2368"/>
      <c r="H10" s="2368"/>
      <c r="I10" s="2368"/>
      <c r="J10" s="2368"/>
      <c r="K10" s="2368"/>
      <c r="L10" s="2369" t="s">
        <v>968</v>
      </c>
      <c r="M10" s="611" t="s">
        <v>262</v>
      </c>
      <c r="N10" s="2370"/>
      <c r="O10" s="2370">
        <v>1</v>
      </c>
      <c r="P10" s="2371"/>
    </row>
    <row r="11" spans="1:16" ht="27" thickBot="1" x14ac:dyDescent="0.3">
      <c r="A11" s="2366"/>
      <c r="B11" s="2372"/>
      <c r="C11" s="2368"/>
      <c r="D11" s="2368"/>
      <c r="E11" s="2368"/>
      <c r="F11" s="2368"/>
      <c r="G11" s="2368"/>
      <c r="H11" s="2368"/>
      <c r="I11" s="2368"/>
      <c r="J11" s="2368"/>
      <c r="K11" s="2368"/>
      <c r="L11" s="2369" t="s">
        <v>311</v>
      </c>
      <c r="M11" s="611" t="s">
        <v>262</v>
      </c>
      <c r="N11" s="2370"/>
      <c r="O11" s="2370"/>
      <c r="P11" s="2371">
        <v>1</v>
      </c>
    </row>
    <row r="12" spans="1:16" x14ac:dyDescent="0.25">
      <c r="A12" s="3182" t="s">
        <v>6</v>
      </c>
      <c r="B12" s="3185" t="s">
        <v>6</v>
      </c>
      <c r="C12" s="3188" t="s">
        <v>6</v>
      </c>
      <c r="D12" s="683"/>
      <c r="E12" s="3191" t="s">
        <v>969</v>
      </c>
      <c r="F12" s="3193" t="s">
        <v>62</v>
      </c>
      <c r="G12" s="3196" t="s">
        <v>233</v>
      </c>
      <c r="H12" s="1536" t="s">
        <v>48</v>
      </c>
      <c r="I12" s="694"/>
      <c r="J12" s="694"/>
      <c r="K12" s="1537"/>
      <c r="L12" s="1553" t="s">
        <v>970</v>
      </c>
      <c r="M12" s="1550" t="s">
        <v>262</v>
      </c>
      <c r="N12" s="2373"/>
      <c r="O12" s="2373">
        <v>1</v>
      </c>
      <c r="P12" s="2374"/>
    </row>
    <row r="13" spans="1:16" x14ac:dyDescent="0.25">
      <c r="A13" s="3183"/>
      <c r="B13" s="3186"/>
      <c r="C13" s="3189"/>
      <c r="D13" s="684"/>
      <c r="E13" s="3192"/>
      <c r="F13" s="3194"/>
      <c r="G13" s="3197"/>
      <c r="H13" s="865"/>
      <c r="I13" s="104"/>
      <c r="J13" s="104"/>
      <c r="K13" s="2375"/>
      <c r="L13" s="2376" t="s">
        <v>971</v>
      </c>
      <c r="M13" s="866" t="s">
        <v>972</v>
      </c>
      <c r="N13" s="2377"/>
      <c r="O13" s="2377"/>
      <c r="P13" s="2378">
        <v>1.48</v>
      </c>
    </row>
    <row r="14" spans="1:16" ht="13.8" thickBot="1" x14ac:dyDescent="0.3">
      <c r="A14" s="3184"/>
      <c r="B14" s="3187"/>
      <c r="C14" s="3190"/>
      <c r="D14" s="685"/>
      <c r="E14" s="2379"/>
      <c r="F14" s="3195"/>
      <c r="G14" s="3198"/>
      <c r="H14" s="695" t="s">
        <v>7</v>
      </c>
      <c r="I14" s="696">
        <f>SUM(I12:I13)</f>
        <v>0</v>
      </c>
      <c r="J14" s="696">
        <f>SUM(J12:J13)</f>
        <v>0</v>
      </c>
      <c r="K14" s="696">
        <f>SUM(K12:K13)</f>
        <v>0</v>
      </c>
      <c r="L14" s="2380"/>
      <c r="M14" s="1551"/>
      <c r="N14" s="2381"/>
      <c r="O14" s="2381"/>
      <c r="P14" s="2382"/>
    </row>
    <row r="15" spans="1:16" x14ac:dyDescent="0.25">
      <c r="A15" s="3182" t="s">
        <v>6</v>
      </c>
      <c r="B15" s="3185" t="s">
        <v>6</v>
      </c>
      <c r="C15" s="3188" t="s">
        <v>8</v>
      </c>
      <c r="D15" s="683"/>
      <c r="E15" s="3191" t="s">
        <v>973</v>
      </c>
      <c r="F15" s="3193" t="s">
        <v>62</v>
      </c>
      <c r="G15" s="3196" t="s">
        <v>233</v>
      </c>
      <c r="H15" s="2466" t="s">
        <v>48</v>
      </c>
      <c r="I15" s="2299">
        <v>87.6</v>
      </c>
      <c r="J15" s="694">
        <v>170</v>
      </c>
      <c r="K15" s="1537">
        <v>180</v>
      </c>
      <c r="L15" s="1553" t="s">
        <v>665</v>
      </c>
      <c r="M15" s="1550" t="s">
        <v>262</v>
      </c>
      <c r="N15" s="680">
        <v>1</v>
      </c>
      <c r="O15" s="680">
        <v>1</v>
      </c>
      <c r="P15" s="678">
        <v>1</v>
      </c>
    </row>
    <row r="16" spans="1:16" x14ac:dyDescent="0.25">
      <c r="A16" s="3183"/>
      <c r="B16" s="3186"/>
      <c r="C16" s="3189"/>
      <c r="D16" s="684"/>
      <c r="E16" s="3192"/>
      <c r="F16" s="3194"/>
      <c r="G16" s="3197"/>
      <c r="H16" s="865"/>
      <c r="I16" s="104"/>
      <c r="J16" s="104"/>
      <c r="K16" s="2375"/>
      <c r="L16" s="2376" t="s">
        <v>974</v>
      </c>
      <c r="M16" s="866" t="s">
        <v>262</v>
      </c>
      <c r="N16" s="2383"/>
      <c r="O16" s="2383">
        <v>1</v>
      </c>
      <c r="P16" s="2384"/>
    </row>
    <row r="17" spans="1:16" ht="26.4" x14ac:dyDescent="0.25">
      <c r="A17" s="3183"/>
      <c r="B17" s="3186"/>
      <c r="C17" s="3189"/>
      <c r="D17" s="684"/>
      <c r="E17" s="2350"/>
      <c r="F17" s="3194"/>
      <c r="G17" s="3197"/>
      <c r="H17" s="865"/>
      <c r="I17" s="105"/>
      <c r="J17" s="105"/>
      <c r="K17" s="1540"/>
      <c r="L17" s="867" t="s">
        <v>975</v>
      </c>
      <c r="M17" s="2385" t="s">
        <v>262</v>
      </c>
      <c r="N17" s="681">
        <v>1</v>
      </c>
      <c r="O17" s="681">
        <v>1</v>
      </c>
      <c r="P17" s="679">
        <v>1</v>
      </c>
    </row>
    <row r="18" spans="1:16" ht="13.8" thickBot="1" x14ac:dyDescent="0.3">
      <c r="A18" s="3184"/>
      <c r="B18" s="3187"/>
      <c r="C18" s="3190"/>
      <c r="D18" s="685"/>
      <c r="E18" s="2379"/>
      <c r="F18" s="3195"/>
      <c r="G18" s="3198"/>
      <c r="H18" s="695" t="s">
        <v>7</v>
      </c>
      <c r="I18" s="696">
        <f>SUM(I15:I17)</f>
        <v>87.6</v>
      </c>
      <c r="J18" s="696">
        <f t="shared" ref="J18:K18" si="0">SUM(J15:J17)</f>
        <v>170</v>
      </c>
      <c r="K18" s="696">
        <f t="shared" si="0"/>
        <v>180</v>
      </c>
      <c r="L18" s="2380"/>
      <c r="M18" s="1551"/>
      <c r="N18" s="2386"/>
      <c r="O18" s="2386"/>
      <c r="P18" s="2387"/>
    </row>
    <row r="19" spans="1:16" ht="26.4" x14ac:dyDescent="0.25">
      <c r="A19" s="3182" t="s">
        <v>6</v>
      </c>
      <c r="B19" s="3185" t="s">
        <v>6</v>
      </c>
      <c r="C19" s="3188" t="s">
        <v>49</v>
      </c>
      <c r="D19" s="683"/>
      <c r="E19" s="3191" t="s">
        <v>976</v>
      </c>
      <c r="F19" s="3193" t="s">
        <v>62</v>
      </c>
      <c r="G19" s="3196" t="s">
        <v>233</v>
      </c>
      <c r="H19" s="2466" t="s">
        <v>48</v>
      </c>
      <c r="I19" s="2299">
        <v>29</v>
      </c>
      <c r="J19" s="694">
        <v>75</v>
      </c>
      <c r="K19" s="1537">
        <v>80</v>
      </c>
      <c r="L19" s="1553" t="s">
        <v>977</v>
      </c>
      <c r="M19" s="1550" t="s">
        <v>262</v>
      </c>
      <c r="N19" s="680">
        <v>1</v>
      </c>
      <c r="O19" s="680"/>
      <c r="P19" s="2388"/>
    </row>
    <row r="20" spans="1:16" ht="26.4" x14ac:dyDescent="0.25">
      <c r="A20" s="3183"/>
      <c r="B20" s="3186"/>
      <c r="C20" s="3189"/>
      <c r="D20" s="684"/>
      <c r="E20" s="3192"/>
      <c r="F20" s="3194"/>
      <c r="G20" s="3197"/>
      <c r="H20" s="865"/>
      <c r="I20" s="104"/>
      <c r="J20" s="104"/>
      <c r="K20" s="2375"/>
      <c r="L20" s="2376" t="s">
        <v>978</v>
      </c>
      <c r="M20" s="866" t="s">
        <v>972</v>
      </c>
      <c r="N20" s="2383">
        <v>80</v>
      </c>
      <c r="O20" s="2383">
        <v>100</v>
      </c>
      <c r="P20" s="2389">
        <v>5011.26</v>
      </c>
    </row>
    <row r="21" spans="1:16" x14ac:dyDescent="0.25">
      <c r="A21" s="3183"/>
      <c r="B21" s="3186"/>
      <c r="C21" s="3189"/>
      <c r="D21" s="684"/>
      <c r="E21" s="3199"/>
      <c r="F21" s="3194"/>
      <c r="G21" s="3197"/>
      <c r="H21" s="865"/>
      <c r="I21" s="105"/>
      <c r="J21" s="105"/>
      <c r="K21" s="1540"/>
      <c r="L21" s="867" t="s">
        <v>979</v>
      </c>
      <c r="M21" s="2385" t="s">
        <v>262</v>
      </c>
      <c r="N21" s="681">
        <v>1</v>
      </c>
      <c r="O21" s="681">
        <v>1</v>
      </c>
      <c r="P21" s="2390">
        <v>1</v>
      </c>
    </row>
    <row r="22" spans="1:16" ht="13.8" thickBot="1" x14ac:dyDescent="0.3">
      <c r="A22" s="3184"/>
      <c r="B22" s="3187"/>
      <c r="C22" s="3190"/>
      <c r="D22" s="685"/>
      <c r="E22" s="3200"/>
      <c r="F22" s="3195"/>
      <c r="G22" s="3198"/>
      <c r="H22" s="695" t="s">
        <v>7</v>
      </c>
      <c r="I22" s="696">
        <f>SUM(I19:I21)</f>
        <v>29</v>
      </c>
      <c r="J22" s="696">
        <f t="shared" ref="J22:K22" si="1">SUM(J19:J21)</f>
        <v>75</v>
      </c>
      <c r="K22" s="696">
        <f t="shared" si="1"/>
        <v>80</v>
      </c>
      <c r="L22" s="2380"/>
      <c r="M22" s="1551"/>
      <c r="N22" s="1543"/>
      <c r="O22" s="1543"/>
      <c r="P22" s="697"/>
    </row>
    <row r="23" spans="1:16" ht="13.8" thickBot="1" x14ac:dyDescent="0.3">
      <c r="A23" s="2391" t="s">
        <v>6</v>
      </c>
      <c r="B23" s="2392"/>
      <c r="C23" s="3201" t="s">
        <v>31</v>
      </c>
      <c r="D23" s="3201"/>
      <c r="E23" s="3201"/>
      <c r="F23" s="3201"/>
      <c r="G23" s="3202"/>
      <c r="H23" s="2393" t="s">
        <v>7</v>
      </c>
      <c r="I23" s="2394">
        <f>I14+I18+I22</f>
        <v>116.6</v>
      </c>
      <c r="J23" s="2394">
        <f t="shared" ref="J23:K23" si="2">J14+J18+J22</f>
        <v>245</v>
      </c>
      <c r="K23" s="2394">
        <f t="shared" si="2"/>
        <v>260</v>
      </c>
      <c r="L23" s="2395"/>
      <c r="M23" s="2395"/>
      <c r="N23" s="2395"/>
      <c r="O23" s="2395"/>
      <c r="P23" s="2396"/>
    </row>
    <row r="24" spans="1:16" ht="13.8" thickBot="1" x14ac:dyDescent="0.3">
      <c r="A24" s="2391" t="s">
        <v>6</v>
      </c>
      <c r="B24" s="868" t="s">
        <v>6</v>
      </c>
      <c r="C24" s="3203" t="s">
        <v>51</v>
      </c>
      <c r="D24" s="3203"/>
      <c r="E24" s="3203"/>
      <c r="F24" s="3203"/>
      <c r="G24" s="3204"/>
      <c r="H24" s="2397" t="s">
        <v>7</v>
      </c>
      <c r="I24" s="2398">
        <f>I14+I18+I22</f>
        <v>116.6</v>
      </c>
      <c r="J24" s="2398">
        <f t="shared" ref="J24:K24" si="3">J14+J18+J22</f>
        <v>245</v>
      </c>
      <c r="K24" s="2398">
        <f t="shared" si="3"/>
        <v>260</v>
      </c>
      <c r="L24" s="2399"/>
      <c r="M24" s="2399"/>
      <c r="N24" s="2399"/>
      <c r="O24" s="2399"/>
      <c r="P24" s="2400"/>
    </row>
    <row r="25" spans="1:16" ht="13.8" thickBot="1" x14ac:dyDescent="0.3">
      <c r="A25" s="617" t="s">
        <v>8</v>
      </c>
      <c r="B25" s="682"/>
      <c r="C25" s="3205" t="s">
        <v>980</v>
      </c>
      <c r="D25" s="3206"/>
      <c r="E25" s="3206"/>
      <c r="F25" s="3206"/>
      <c r="G25" s="3206"/>
      <c r="H25" s="3206"/>
      <c r="I25" s="3206"/>
      <c r="J25" s="3206"/>
      <c r="K25" s="3206"/>
      <c r="L25" s="3206"/>
      <c r="M25" s="3206"/>
      <c r="N25" s="3206"/>
      <c r="O25" s="3206"/>
      <c r="P25" s="2396"/>
    </row>
    <row r="26" spans="1:16" ht="13.8" thickBot="1" x14ac:dyDescent="0.3">
      <c r="A26" s="2401"/>
      <c r="B26" s="2367"/>
      <c r="C26" s="2368"/>
      <c r="D26" s="2368"/>
      <c r="E26" s="2368"/>
      <c r="F26" s="2368"/>
      <c r="G26" s="2368"/>
      <c r="H26" s="2368"/>
      <c r="I26" s="2368"/>
      <c r="J26" s="2368"/>
      <c r="K26" s="2368"/>
      <c r="L26" s="2369" t="s">
        <v>981</v>
      </c>
      <c r="M26" s="2402" t="s">
        <v>982</v>
      </c>
      <c r="N26" s="860">
        <v>2</v>
      </c>
      <c r="O26" s="860">
        <v>5</v>
      </c>
      <c r="P26" s="2403">
        <v>5</v>
      </c>
    </row>
    <row r="27" spans="1:16" ht="13.8" thickBot="1" x14ac:dyDescent="0.3">
      <c r="A27" s="2401"/>
      <c r="B27" s="2367"/>
      <c r="C27" s="2368"/>
      <c r="D27" s="2368"/>
      <c r="E27" s="2368"/>
      <c r="F27" s="2368"/>
      <c r="G27" s="2368"/>
      <c r="H27" s="2368"/>
      <c r="I27" s="2368"/>
      <c r="J27" s="2368"/>
      <c r="K27" s="2368"/>
      <c r="L27" s="2369" t="s">
        <v>983</v>
      </c>
      <c r="M27" s="611" t="s">
        <v>972</v>
      </c>
      <c r="N27" s="860">
        <v>0</v>
      </c>
      <c r="O27" s="860">
        <v>0</v>
      </c>
      <c r="P27" s="2403">
        <v>3000</v>
      </c>
    </row>
    <row r="28" spans="1:16" ht="13.8" thickBot="1" x14ac:dyDescent="0.3">
      <c r="A28" s="2401"/>
      <c r="B28" s="2367"/>
      <c r="C28" s="2368"/>
      <c r="D28" s="2368"/>
      <c r="E28" s="2368"/>
      <c r="F28" s="2368"/>
      <c r="G28" s="2368"/>
      <c r="H28" s="2368"/>
      <c r="I28" s="2368"/>
      <c r="J28" s="2368"/>
      <c r="K28" s="2368"/>
      <c r="L28" s="2369" t="s">
        <v>984</v>
      </c>
      <c r="M28" s="611" t="s">
        <v>262</v>
      </c>
      <c r="N28" s="860"/>
      <c r="O28" s="860"/>
      <c r="P28" s="2403">
        <v>1</v>
      </c>
    </row>
    <row r="29" spans="1:16" ht="40.200000000000003" thickBot="1" x14ac:dyDescent="0.3">
      <c r="A29" s="903"/>
      <c r="B29" s="2367"/>
      <c r="C29" s="2404"/>
      <c r="D29" s="2404"/>
      <c r="E29" s="2404"/>
      <c r="F29" s="2404"/>
      <c r="G29" s="2404"/>
      <c r="H29" s="2404"/>
      <c r="I29" s="2404"/>
      <c r="J29" s="2404"/>
      <c r="K29" s="2404"/>
      <c r="L29" s="2405" t="s">
        <v>985</v>
      </c>
      <c r="M29" s="2406" t="s">
        <v>262</v>
      </c>
      <c r="N29" s="2407"/>
      <c r="O29" s="2407"/>
      <c r="P29" s="2408">
        <v>1</v>
      </c>
    </row>
    <row r="30" spans="1:16" ht="13.8" thickBot="1" x14ac:dyDescent="0.3">
      <c r="A30" s="617"/>
      <c r="B30" s="868"/>
      <c r="C30" s="2364"/>
      <c r="D30" s="2364"/>
      <c r="E30" s="2364"/>
      <c r="F30" s="2364"/>
      <c r="G30" s="2364"/>
      <c r="H30" s="2364"/>
      <c r="I30" s="2364"/>
      <c r="J30" s="2364"/>
      <c r="K30" s="2364"/>
      <c r="L30" s="2405" t="s">
        <v>986</v>
      </c>
      <c r="M30" s="2802" t="s">
        <v>982</v>
      </c>
      <c r="N30" s="2407">
        <v>84</v>
      </c>
      <c r="O30" s="2407">
        <v>100</v>
      </c>
      <c r="P30" s="2408">
        <v>100</v>
      </c>
    </row>
    <row r="31" spans="1:16" ht="13.8" thickBot="1" x14ac:dyDescent="0.3">
      <c r="A31" s="639" t="s">
        <v>8</v>
      </c>
      <c r="B31" s="2409" t="s">
        <v>6</v>
      </c>
      <c r="C31" s="2363"/>
      <c r="D31" s="2364" t="s">
        <v>987</v>
      </c>
      <c r="E31" s="2410"/>
      <c r="F31" s="2410"/>
      <c r="G31" s="2410"/>
      <c r="H31" s="2410"/>
      <c r="I31" s="2410"/>
      <c r="J31" s="2410"/>
      <c r="K31" s="2410"/>
      <c r="L31" s="2411"/>
      <c r="M31" s="2412"/>
      <c r="N31" s="42"/>
      <c r="O31" s="42"/>
      <c r="P31" s="2413"/>
    </row>
    <row r="32" spans="1:16" ht="14.4" thickBot="1" x14ac:dyDescent="0.3">
      <c r="A32" s="617"/>
      <c r="B32" s="868"/>
      <c r="C32" s="2364"/>
      <c r="D32" s="2364"/>
      <c r="E32" s="2410"/>
      <c r="F32" s="2410"/>
      <c r="G32" s="2410"/>
      <c r="H32" s="2410"/>
      <c r="I32" s="2410"/>
      <c r="J32" s="2410"/>
      <c r="K32" s="2410"/>
      <c r="L32" s="2414" t="s">
        <v>988</v>
      </c>
      <c r="M32" s="2415" t="s">
        <v>989</v>
      </c>
      <c r="N32" s="2416">
        <v>1137.5899999999999</v>
      </c>
      <c r="O32" s="42"/>
      <c r="P32" s="2413"/>
    </row>
    <row r="33" spans="1:16" ht="26.4" x14ac:dyDescent="0.25">
      <c r="A33" s="3182" t="s">
        <v>8</v>
      </c>
      <c r="B33" s="3185" t="s">
        <v>6</v>
      </c>
      <c r="C33" s="3188" t="s">
        <v>6</v>
      </c>
      <c r="D33" s="683"/>
      <c r="E33" s="3191" t="s">
        <v>990</v>
      </c>
      <c r="F33" s="3193" t="s">
        <v>62</v>
      </c>
      <c r="G33" s="3196" t="s">
        <v>233</v>
      </c>
      <c r="H33" s="2466" t="s">
        <v>48</v>
      </c>
      <c r="I33" s="2299">
        <v>67</v>
      </c>
      <c r="J33" s="694">
        <v>80</v>
      </c>
      <c r="K33" s="1537">
        <v>85</v>
      </c>
      <c r="L33" s="1553" t="s">
        <v>991</v>
      </c>
      <c r="M33" s="1550" t="s">
        <v>982</v>
      </c>
      <c r="N33" s="680">
        <v>5</v>
      </c>
      <c r="O33" s="680">
        <v>10</v>
      </c>
      <c r="P33" s="2388">
        <v>10</v>
      </c>
    </row>
    <row r="34" spans="1:16" ht="26.4" x14ac:dyDescent="0.25">
      <c r="A34" s="3183"/>
      <c r="B34" s="3186"/>
      <c r="C34" s="3189"/>
      <c r="D34" s="684"/>
      <c r="E34" s="3192"/>
      <c r="F34" s="3194"/>
      <c r="G34" s="3197"/>
      <c r="H34" s="865"/>
      <c r="I34" s="104"/>
      <c r="J34" s="104"/>
      <c r="K34" s="2375"/>
      <c r="L34" s="2376" t="s">
        <v>992</v>
      </c>
      <c r="M34" s="866" t="s">
        <v>982</v>
      </c>
      <c r="N34" s="2383">
        <v>1</v>
      </c>
      <c r="O34" s="2383">
        <v>1</v>
      </c>
      <c r="P34" s="2389">
        <v>1</v>
      </c>
    </row>
    <row r="35" spans="1:16" ht="26.4" x14ac:dyDescent="0.25">
      <c r="A35" s="3183"/>
      <c r="B35" s="3186"/>
      <c r="C35" s="3189"/>
      <c r="D35" s="684"/>
      <c r="E35" s="3192"/>
      <c r="F35" s="3194"/>
      <c r="G35" s="3197"/>
      <c r="H35" s="865"/>
      <c r="I35" s="104"/>
      <c r="J35" s="104"/>
      <c r="K35" s="2375"/>
      <c r="L35" s="2417" t="s">
        <v>993</v>
      </c>
      <c r="M35" s="2418" t="s">
        <v>982</v>
      </c>
      <c r="N35" s="2383">
        <v>1</v>
      </c>
      <c r="O35" s="2383">
        <v>3</v>
      </c>
      <c r="P35" s="2389">
        <v>3</v>
      </c>
    </row>
    <row r="36" spans="1:16" ht="26.4" x14ac:dyDescent="0.25">
      <c r="A36" s="3183"/>
      <c r="B36" s="3186"/>
      <c r="C36" s="3189"/>
      <c r="D36" s="684"/>
      <c r="E36" s="3199"/>
      <c r="F36" s="3194"/>
      <c r="G36" s="3197"/>
      <c r="H36" s="865"/>
      <c r="I36" s="105"/>
      <c r="J36" s="105"/>
      <c r="K36" s="1540"/>
      <c r="L36" s="867" t="s">
        <v>994</v>
      </c>
      <c r="M36" s="2385" t="s">
        <v>982</v>
      </c>
      <c r="N36" s="681">
        <v>2</v>
      </c>
      <c r="O36" s="681">
        <v>3</v>
      </c>
      <c r="P36" s="2390">
        <v>3</v>
      </c>
    </row>
    <row r="37" spans="1:16" ht="27" thickBot="1" x14ac:dyDescent="0.3">
      <c r="A37" s="3184"/>
      <c r="B37" s="3187"/>
      <c r="C37" s="3190"/>
      <c r="D37" s="685"/>
      <c r="E37" s="3200"/>
      <c r="F37" s="3195"/>
      <c r="G37" s="3198"/>
      <c r="H37" s="695" t="s">
        <v>7</v>
      </c>
      <c r="I37" s="696">
        <f>I33*1</f>
        <v>67</v>
      </c>
      <c r="J37" s="696">
        <f t="shared" ref="J37:K37" si="4">J33*1</f>
        <v>80</v>
      </c>
      <c r="K37" s="696">
        <f t="shared" si="4"/>
        <v>85</v>
      </c>
      <c r="L37" s="1554" t="s">
        <v>995</v>
      </c>
      <c r="M37" s="1551" t="s">
        <v>982</v>
      </c>
      <c r="N37" s="681">
        <v>1</v>
      </c>
      <c r="O37" s="681">
        <v>1</v>
      </c>
      <c r="P37" s="2390">
        <v>1</v>
      </c>
    </row>
    <row r="38" spans="1:16" ht="26.4" x14ac:dyDescent="0.25">
      <c r="A38" s="3182" t="s">
        <v>8</v>
      </c>
      <c r="B38" s="3185" t="s">
        <v>6</v>
      </c>
      <c r="C38" s="3188" t="s">
        <v>8</v>
      </c>
      <c r="D38" s="683"/>
      <c r="E38" s="2345" t="s">
        <v>996</v>
      </c>
      <c r="F38" s="3193" t="s">
        <v>62</v>
      </c>
      <c r="G38" s="3196" t="s">
        <v>233</v>
      </c>
      <c r="H38" s="1536"/>
      <c r="I38" s="694"/>
      <c r="J38" s="694"/>
      <c r="K38" s="1537"/>
      <c r="L38" s="2419" t="s">
        <v>997</v>
      </c>
      <c r="M38" s="621" t="s">
        <v>262</v>
      </c>
      <c r="N38" s="680"/>
      <c r="O38" s="680">
        <v>1</v>
      </c>
      <c r="P38" s="2388">
        <v>1</v>
      </c>
    </row>
    <row r="39" spans="1:16" ht="13.8" thickBot="1" x14ac:dyDescent="0.3">
      <c r="A39" s="3184"/>
      <c r="B39" s="3187"/>
      <c r="C39" s="3190"/>
      <c r="D39" s="685"/>
      <c r="E39" s="2379"/>
      <c r="F39" s="3195"/>
      <c r="G39" s="3198"/>
      <c r="H39" s="695"/>
      <c r="I39" s="696"/>
      <c r="J39" s="696"/>
      <c r="K39" s="696"/>
      <c r="L39" s="2380"/>
      <c r="M39" s="1551"/>
      <c r="N39" s="1543"/>
      <c r="O39" s="1543"/>
      <c r="P39" s="2420"/>
    </row>
    <row r="40" spans="1:16" ht="26.4" x14ac:dyDescent="0.25">
      <c r="A40" s="3182" t="s">
        <v>8</v>
      </c>
      <c r="B40" s="3185" t="s">
        <v>6</v>
      </c>
      <c r="C40" s="3188" t="s">
        <v>49</v>
      </c>
      <c r="D40" s="683"/>
      <c r="E40" s="2345" t="s">
        <v>998</v>
      </c>
      <c r="F40" s="3193" t="s">
        <v>62</v>
      </c>
      <c r="G40" s="3196" t="s">
        <v>233</v>
      </c>
      <c r="H40" s="1536" t="s">
        <v>48</v>
      </c>
      <c r="I40" s="694"/>
      <c r="J40" s="694"/>
      <c r="K40" s="1537"/>
      <c r="L40" s="996" t="s">
        <v>999</v>
      </c>
      <c r="M40" s="621" t="s">
        <v>262</v>
      </c>
      <c r="N40" s="2421"/>
      <c r="O40" s="689">
        <v>1</v>
      </c>
      <c r="P40" s="2422"/>
    </row>
    <row r="41" spans="1:16" ht="13.8" thickBot="1" x14ac:dyDescent="0.3">
      <c r="A41" s="3184"/>
      <c r="B41" s="3187"/>
      <c r="C41" s="3190"/>
      <c r="D41" s="685"/>
      <c r="E41" s="2351"/>
      <c r="F41" s="3195"/>
      <c r="G41" s="3198"/>
      <c r="H41" s="695" t="s">
        <v>7</v>
      </c>
      <c r="I41" s="696">
        <f>SUM(I40:I40)</f>
        <v>0</v>
      </c>
      <c r="J41" s="696">
        <f>SUM(J40:J40)</f>
        <v>0</v>
      </c>
      <c r="K41" s="696">
        <f>SUM(K40:K40)</f>
        <v>0</v>
      </c>
      <c r="L41" s="2423"/>
      <c r="M41" s="2424"/>
      <c r="N41" s="2386"/>
      <c r="O41" s="2386"/>
      <c r="P41" s="2425"/>
    </row>
    <row r="42" spans="1:16" ht="26.4" x14ac:dyDescent="0.25">
      <c r="A42" s="3182" t="s">
        <v>8</v>
      </c>
      <c r="B42" s="3185" t="s">
        <v>6</v>
      </c>
      <c r="C42" s="3188" t="s">
        <v>50</v>
      </c>
      <c r="D42" s="683"/>
      <c r="E42" s="3191" t="s">
        <v>1000</v>
      </c>
      <c r="F42" s="3193" t="s">
        <v>62</v>
      </c>
      <c r="G42" s="3196" t="s">
        <v>233</v>
      </c>
      <c r="H42" s="2466" t="s">
        <v>1001</v>
      </c>
      <c r="I42" s="2299">
        <v>108.6</v>
      </c>
      <c r="J42" s="694">
        <v>0</v>
      </c>
      <c r="K42" s="1537">
        <v>140</v>
      </c>
      <c r="L42" s="2426" t="s">
        <v>1002</v>
      </c>
      <c r="M42" s="621" t="s">
        <v>982</v>
      </c>
      <c r="N42" s="689">
        <v>2</v>
      </c>
      <c r="O42" s="689">
        <v>0</v>
      </c>
      <c r="P42" s="2427">
        <v>1</v>
      </c>
    </row>
    <row r="43" spans="1:16" ht="26.4" x14ac:dyDescent="0.25">
      <c r="A43" s="3183"/>
      <c r="B43" s="3186"/>
      <c r="C43" s="3189"/>
      <c r="D43" s="684"/>
      <c r="E43" s="3192"/>
      <c r="F43" s="3194"/>
      <c r="G43" s="3197"/>
      <c r="H43" s="989" t="s">
        <v>57</v>
      </c>
      <c r="I43" s="104">
        <v>249.2</v>
      </c>
      <c r="J43" s="104">
        <v>250</v>
      </c>
      <c r="K43" s="2375">
        <v>260</v>
      </c>
      <c r="L43" s="2428" t="s">
        <v>1003</v>
      </c>
      <c r="M43" s="2418" t="s">
        <v>982</v>
      </c>
      <c r="N43" s="2429">
        <v>4</v>
      </c>
      <c r="O43" s="2429">
        <v>1</v>
      </c>
      <c r="P43" s="2430">
        <v>1</v>
      </c>
    </row>
    <row r="44" spans="1:16" ht="26.4" x14ac:dyDescent="0.25">
      <c r="A44" s="3183"/>
      <c r="B44" s="3186"/>
      <c r="C44" s="3189"/>
      <c r="D44" s="684"/>
      <c r="E44" s="3192"/>
      <c r="F44" s="3194"/>
      <c r="G44" s="3197"/>
      <c r="H44" s="865" t="s">
        <v>57</v>
      </c>
      <c r="I44" s="105">
        <v>5</v>
      </c>
      <c r="J44" s="105">
        <v>7</v>
      </c>
      <c r="K44" s="1540">
        <v>8</v>
      </c>
      <c r="L44" s="2431" t="s">
        <v>1004</v>
      </c>
      <c r="M44" s="2432" t="s">
        <v>982</v>
      </c>
      <c r="N44" s="613">
        <v>2</v>
      </c>
      <c r="O44" s="613">
        <v>1</v>
      </c>
      <c r="P44" s="2433">
        <v>1</v>
      </c>
    </row>
    <row r="45" spans="1:16" ht="26.4" x14ac:dyDescent="0.25">
      <c r="A45" s="3183"/>
      <c r="B45" s="3186"/>
      <c r="C45" s="3189"/>
      <c r="D45" s="684"/>
      <c r="E45" s="3192"/>
      <c r="F45" s="3194"/>
      <c r="G45" s="3197"/>
      <c r="H45" s="2434" t="s">
        <v>57</v>
      </c>
      <c r="I45" s="2435">
        <v>22</v>
      </c>
      <c r="J45" s="2435">
        <v>30</v>
      </c>
      <c r="K45" s="2436">
        <v>35</v>
      </c>
      <c r="L45" s="2437" t="s">
        <v>1005</v>
      </c>
      <c r="M45" s="2438" t="s">
        <v>982</v>
      </c>
      <c r="N45" s="2439">
        <v>90</v>
      </c>
      <c r="O45" s="2439">
        <v>60</v>
      </c>
      <c r="P45" s="2440">
        <v>50</v>
      </c>
    </row>
    <row r="46" spans="1:16" ht="27" thickBot="1" x14ac:dyDescent="0.3">
      <c r="A46" s="3184"/>
      <c r="B46" s="3187"/>
      <c r="C46" s="3190"/>
      <c r="D46" s="685"/>
      <c r="E46" s="3200"/>
      <c r="F46" s="3195"/>
      <c r="G46" s="3198"/>
      <c r="H46" s="695" t="s">
        <v>7</v>
      </c>
      <c r="I46" s="696">
        <f>SUM(I42:I45)</f>
        <v>384.79999999999995</v>
      </c>
      <c r="J46" s="696">
        <f t="shared" ref="J46:K46" si="5">SUM(J42:J45)</f>
        <v>287</v>
      </c>
      <c r="K46" s="696">
        <f t="shared" si="5"/>
        <v>443</v>
      </c>
      <c r="L46" s="1554" t="s">
        <v>1006</v>
      </c>
      <c r="M46" s="2441"/>
      <c r="N46" s="1543" t="s">
        <v>66</v>
      </c>
      <c r="O46" s="1543" t="s">
        <v>66</v>
      </c>
      <c r="P46" s="697" t="s">
        <v>66</v>
      </c>
    </row>
    <row r="47" spans="1:16" ht="13.8" thickBot="1" x14ac:dyDescent="0.3">
      <c r="A47" s="701" t="s">
        <v>6</v>
      </c>
      <c r="B47" s="869"/>
      <c r="C47" s="3207" t="s">
        <v>31</v>
      </c>
      <c r="D47" s="3207"/>
      <c r="E47" s="3207"/>
      <c r="F47" s="3207"/>
      <c r="G47" s="3208"/>
      <c r="H47" s="870" t="s">
        <v>7</v>
      </c>
      <c r="I47" s="871">
        <f>I37+I39+I41+I46</f>
        <v>451.79999999999995</v>
      </c>
      <c r="J47" s="871">
        <f>J37+J39+J41+J46</f>
        <v>367</v>
      </c>
      <c r="K47" s="871">
        <f>K37+K39+K41+K46</f>
        <v>528</v>
      </c>
      <c r="L47" s="2442"/>
      <c r="M47" s="872"/>
      <c r="N47" s="872"/>
      <c r="O47" s="872"/>
      <c r="P47" s="873"/>
    </row>
    <row r="48" spans="1:16" ht="13.8" thickBot="1" x14ac:dyDescent="0.3">
      <c r="A48" s="701" t="s">
        <v>8</v>
      </c>
      <c r="B48" s="702" t="s">
        <v>6</v>
      </c>
      <c r="C48" s="3209" t="s">
        <v>51</v>
      </c>
      <c r="D48" s="3209"/>
      <c r="E48" s="3209"/>
      <c r="F48" s="3209"/>
      <c r="G48" s="3210"/>
      <c r="H48" s="686" t="s">
        <v>7</v>
      </c>
      <c r="I48" s="614">
        <f>I37+I39+I41+I46</f>
        <v>451.79999999999995</v>
      </c>
      <c r="J48" s="614">
        <f>J37+J39+J41+J46</f>
        <v>367</v>
      </c>
      <c r="K48" s="614">
        <f>K37+K39+K41+K46</f>
        <v>528</v>
      </c>
      <c r="L48" s="615"/>
      <c r="M48" s="615"/>
      <c r="N48" s="615"/>
      <c r="O48" s="615"/>
      <c r="P48" s="616"/>
    </row>
    <row r="49" spans="1:16" ht="13.8" thickBot="1" x14ac:dyDescent="0.3">
      <c r="A49" s="639" t="s">
        <v>8</v>
      </c>
      <c r="B49" s="2409" t="s">
        <v>8</v>
      </c>
      <c r="C49" s="2363"/>
      <c r="D49" s="2364" t="s">
        <v>1007</v>
      </c>
      <c r="E49" s="2410"/>
      <c r="F49" s="2410"/>
      <c r="G49" s="2410"/>
      <c r="H49" s="2410"/>
      <c r="I49" s="2410"/>
      <c r="J49" s="2410"/>
      <c r="K49" s="2410"/>
      <c r="L49" s="2411"/>
      <c r="M49" s="2412"/>
      <c r="N49" s="2443"/>
      <c r="O49" s="2443"/>
      <c r="P49" s="2444"/>
    </row>
    <row r="50" spans="1:16" ht="55.8" thickBot="1" x14ac:dyDescent="0.3">
      <c r="A50" s="617"/>
      <c r="B50" s="868"/>
      <c r="C50" s="2364"/>
      <c r="D50" s="2364"/>
      <c r="E50" s="2410"/>
      <c r="F50" s="2410"/>
      <c r="G50" s="2410"/>
      <c r="H50" s="2410"/>
      <c r="I50" s="2410"/>
      <c r="J50" s="2410"/>
      <c r="K50" s="2410"/>
      <c r="L50" s="2445" t="s">
        <v>1008</v>
      </c>
      <c r="M50" s="2406" t="s">
        <v>262</v>
      </c>
      <c r="N50" s="2446"/>
      <c r="O50" s="2407"/>
      <c r="P50" s="2408">
        <v>3</v>
      </c>
    </row>
    <row r="51" spans="1:16" ht="55.8" thickBot="1" x14ac:dyDescent="0.3">
      <c r="A51" s="617"/>
      <c r="B51" s="868"/>
      <c r="C51" s="2364"/>
      <c r="D51" s="2364"/>
      <c r="E51" s="2410"/>
      <c r="F51" s="2410"/>
      <c r="G51" s="2410"/>
      <c r="H51" s="2410"/>
      <c r="I51" s="2410"/>
      <c r="J51" s="2410"/>
      <c r="K51" s="2410"/>
      <c r="L51" s="2445" t="s">
        <v>1009</v>
      </c>
      <c r="M51" s="2406" t="s">
        <v>262</v>
      </c>
      <c r="N51" s="2446"/>
      <c r="O51" s="2407"/>
      <c r="P51" s="2408">
        <v>1</v>
      </c>
    </row>
    <row r="52" spans="1:16" ht="26.4" x14ac:dyDescent="0.25">
      <c r="A52" s="3182" t="s">
        <v>8</v>
      </c>
      <c r="B52" s="3185" t="s">
        <v>8</v>
      </c>
      <c r="C52" s="3188" t="s">
        <v>6</v>
      </c>
      <c r="D52" s="683"/>
      <c r="E52" s="3191" t="s">
        <v>1010</v>
      </c>
      <c r="F52" s="3193" t="s">
        <v>62</v>
      </c>
      <c r="G52" s="3196" t="s">
        <v>233</v>
      </c>
      <c r="H52" s="1536" t="s">
        <v>48</v>
      </c>
      <c r="I52" s="694"/>
      <c r="J52" s="694"/>
      <c r="K52" s="1537"/>
      <c r="L52" s="2447" t="s">
        <v>1011</v>
      </c>
      <c r="M52" s="621" t="s">
        <v>262</v>
      </c>
      <c r="N52" s="997"/>
      <c r="O52" s="997">
        <v>1</v>
      </c>
      <c r="P52" s="2448"/>
    </row>
    <row r="53" spans="1:16" ht="40.200000000000003" thickBot="1" x14ac:dyDescent="0.3">
      <c r="A53" s="3183"/>
      <c r="B53" s="3186"/>
      <c r="C53" s="3189"/>
      <c r="D53" s="684"/>
      <c r="E53" s="3192"/>
      <c r="F53" s="3194"/>
      <c r="G53" s="3197"/>
      <c r="H53" s="865"/>
      <c r="I53" s="105"/>
      <c r="J53" s="105"/>
      <c r="K53" s="1540"/>
      <c r="L53" s="2449" t="s">
        <v>1012</v>
      </c>
      <c r="M53" s="2385" t="s">
        <v>262</v>
      </c>
      <c r="N53" s="2450"/>
      <c r="O53" s="2450">
        <v>1</v>
      </c>
      <c r="P53" s="2451"/>
    </row>
    <row r="54" spans="1:16" ht="13.8" thickBot="1" x14ac:dyDescent="0.3">
      <c r="A54" s="3184"/>
      <c r="B54" s="3187"/>
      <c r="C54" s="3190"/>
      <c r="D54" s="685"/>
      <c r="E54" s="2379"/>
      <c r="F54" s="3195"/>
      <c r="G54" s="3198"/>
      <c r="H54" s="695" t="s">
        <v>7</v>
      </c>
      <c r="I54" s="696">
        <f>SUM(I52:I53)</f>
        <v>0</v>
      </c>
      <c r="J54" s="696">
        <f>SUM(J52:J53)</f>
        <v>0</v>
      </c>
      <c r="K54" s="696">
        <f>SUM(K52:K53)</f>
        <v>0</v>
      </c>
      <c r="L54" s="2380"/>
      <c r="M54" s="1551"/>
      <c r="N54" s="1543"/>
      <c r="O54" s="1543"/>
      <c r="P54" s="2420"/>
    </row>
    <row r="55" spans="1:16" ht="27" thickBot="1" x14ac:dyDescent="0.3">
      <c r="A55" s="3182" t="s">
        <v>8</v>
      </c>
      <c r="B55" s="3185" t="s">
        <v>8</v>
      </c>
      <c r="C55" s="3188" t="s">
        <v>8</v>
      </c>
      <c r="D55" s="683"/>
      <c r="E55" s="3191" t="s">
        <v>983</v>
      </c>
      <c r="F55" s="3193" t="s">
        <v>62</v>
      </c>
      <c r="G55" s="3196" t="s">
        <v>233</v>
      </c>
      <c r="H55" s="1536" t="s">
        <v>48</v>
      </c>
      <c r="I55" s="694"/>
      <c r="J55" s="694"/>
      <c r="K55" s="1537"/>
      <c r="L55" s="2452" t="s">
        <v>1013</v>
      </c>
      <c r="M55" s="621" t="s">
        <v>262</v>
      </c>
      <c r="N55" s="680"/>
      <c r="O55" s="680"/>
      <c r="P55" s="2388">
        <v>1</v>
      </c>
    </row>
    <row r="56" spans="1:16" ht="40.200000000000003" thickBot="1" x14ac:dyDescent="0.3">
      <c r="A56" s="3183"/>
      <c r="B56" s="3186"/>
      <c r="C56" s="3189"/>
      <c r="D56" s="684"/>
      <c r="E56" s="3192"/>
      <c r="F56" s="3194"/>
      <c r="G56" s="3197"/>
      <c r="H56" s="865"/>
      <c r="I56" s="105"/>
      <c r="J56" s="105"/>
      <c r="K56" s="1540"/>
      <c r="L56" s="2449" t="s">
        <v>1014</v>
      </c>
      <c r="M56" s="2385" t="s">
        <v>972</v>
      </c>
      <c r="N56" s="681"/>
      <c r="O56" s="681"/>
      <c r="P56" s="2390">
        <v>280</v>
      </c>
    </row>
    <row r="57" spans="1:16" ht="13.8" thickBot="1" x14ac:dyDescent="0.3">
      <c r="A57" s="3184"/>
      <c r="B57" s="3187"/>
      <c r="C57" s="3190"/>
      <c r="D57" s="685"/>
      <c r="E57" s="2379"/>
      <c r="F57" s="3195"/>
      <c r="G57" s="3198"/>
      <c r="H57" s="695" t="s">
        <v>7</v>
      </c>
      <c r="I57" s="696">
        <f>SUM(I55:I56)</f>
        <v>0</v>
      </c>
      <c r="J57" s="696">
        <f>SUM(J55:J56)</f>
        <v>0</v>
      </c>
      <c r="K57" s="696">
        <f>SUM(K55:K56)</f>
        <v>0</v>
      </c>
      <c r="L57" s="2380"/>
      <c r="M57" s="1551"/>
      <c r="N57" s="1543"/>
      <c r="O57" s="1543"/>
      <c r="P57" s="2420"/>
    </row>
    <row r="58" spans="1:16" ht="13.8" thickBot="1" x14ac:dyDescent="0.3">
      <c r="A58" s="3182" t="s">
        <v>8</v>
      </c>
      <c r="B58" s="3185" t="s">
        <v>8</v>
      </c>
      <c r="C58" s="3188" t="s">
        <v>49</v>
      </c>
      <c r="D58" s="683"/>
      <c r="E58" s="3191" t="s">
        <v>1015</v>
      </c>
      <c r="F58" s="3193" t="s">
        <v>62</v>
      </c>
      <c r="G58" s="3196" t="s">
        <v>233</v>
      </c>
      <c r="H58" s="1536" t="s">
        <v>48</v>
      </c>
      <c r="I58" s="694"/>
      <c r="J58" s="694"/>
      <c r="K58" s="1537"/>
      <c r="L58" s="2453" t="s">
        <v>1016</v>
      </c>
      <c r="M58" s="1550" t="s">
        <v>262</v>
      </c>
      <c r="N58" s="2454"/>
      <c r="O58" s="680">
        <v>1</v>
      </c>
      <c r="P58" s="2455"/>
    </row>
    <row r="59" spans="1:16" ht="26.4" x14ac:dyDescent="0.25">
      <c r="A59" s="3183"/>
      <c r="B59" s="3186"/>
      <c r="C59" s="3189"/>
      <c r="D59" s="684"/>
      <c r="E59" s="3192"/>
      <c r="F59" s="3194"/>
      <c r="G59" s="3197"/>
      <c r="H59" s="865"/>
      <c r="I59" s="104"/>
      <c r="J59" s="104"/>
      <c r="K59" s="2375"/>
      <c r="L59" s="2456" t="s">
        <v>1017</v>
      </c>
      <c r="M59" s="866" t="s">
        <v>972</v>
      </c>
      <c r="N59" s="2457"/>
      <c r="O59" s="2457"/>
      <c r="P59" s="2458"/>
    </row>
    <row r="60" spans="1:16" ht="27" thickBot="1" x14ac:dyDescent="0.3">
      <c r="A60" s="3183"/>
      <c r="B60" s="3186"/>
      <c r="C60" s="3189"/>
      <c r="D60" s="684"/>
      <c r="E60" s="3192"/>
      <c r="F60" s="3194"/>
      <c r="G60" s="3197"/>
      <c r="H60" s="865"/>
      <c r="I60" s="104"/>
      <c r="J60" s="104"/>
      <c r="K60" s="2375"/>
      <c r="L60" s="2449" t="s">
        <v>1018</v>
      </c>
      <c r="M60" s="2418" t="s">
        <v>262</v>
      </c>
      <c r="N60" s="2457"/>
      <c r="O60" s="2457"/>
      <c r="P60" s="2458"/>
    </row>
    <row r="61" spans="1:16" ht="40.200000000000003" thickBot="1" x14ac:dyDescent="0.3">
      <c r="A61" s="3183"/>
      <c r="B61" s="3186"/>
      <c r="C61" s="3189"/>
      <c r="D61" s="684"/>
      <c r="E61" s="2350"/>
      <c r="F61" s="3194"/>
      <c r="G61" s="3197"/>
      <c r="H61" s="865"/>
      <c r="I61" s="105"/>
      <c r="J61" s="105"/>
      <c r="K61" s="1540"/>
      <c r="L61" s="2449" t="s">
        <v>1019</v>
      </c>
      <c r="M61" s="2385" t="s">
        <v>972</v>
      </c>
      <c r="N61" s="2459"/>
      <c r="O61" s="2459"/>
      <c r="P61" s="2460"/>
    </row>
    <row r="62" spans="1:16" ht="13.8" thickBot="1" x14ac:dyDescent="0.3">
      <c r="A62" s="3184"/>
      <c r="B62" s="3187"/>
      <c r="C62" s="3190"/>
      <c r="D62" s="685"/>
      <c r="E62" s="2379"/>
      <c r="F62" s="3195"/>
      <c r="G62" s="3198"/>
      <c r="H62" s="695" t="s">
        <v>7</v>
      </c>
      <c r="I62" s="696">
        <f>SUM(I58:I61)</f>
        <v>0</v>
      </c>
      <c r="J62" s="696">
        <f>SUM(J58:J61)</f>
        <v>0</v>
      </c>
      <c r="K62" s="696">
        <f>SUM(K58:K61)</f>
        <v>0</v>
      </c>
      <c r="L62" s="2461"/>
      <c r="M62" s="2424"/>
      <c r="N62" s="2386"/>
      <c r="O62" s="2386"/>
      <c r="P62" s="2387"/>
    </row>
    <row r="63" spans="1:16" ht="13.8" thickBot="1" x14ac:dyDescent="0.3">
      <c r="A63" s="701" t="s">
        <v>8</v>
      </c>
      <c r="B63" s="869"/>
      <c r="C63" s="3207" t="s">
        <v>31</v>
      </c>
      <c r="D63" s="3207"/>
      <c r="E63" s="3207"/>
      <c r="F63" s="3207"/>
      <c r="G63" s="3208"/>
      <c r="H63" s="870" t="s">
        <v>7</v>
      </c>
      <c r="I63" s="871">
        <f>I54+I57+I62</f>
        <v>0</v>
      </c>
      <c r="J63" s="871">
        <f>J54+J57+J62</f>
        <v>0</v>
      </c>
      <c r="K63" s="871">
        <f t="shared" ref="K63" si="6">K54+K57+K62</f>
        <v>0</v>
      </c>
      <c r="L63" s="2462"/>
      <c r="M63" s="2462"/>
      <c r="N63" s="2462"/>
      <c r="O63" s="2462"/>
      <c r="P63" s="2463"/>
    </row>
    <row r="64" spans="1:16" ht="13.8" thickBot="1" x14ac:dyDescent="0.3">
      <c r="A64" s="701" t="s">
        <v>8</v>
      </c>
      <c r="B64" s="702" t="s">
        <v>8</v>
      </c>
      <c r="C64" s="3209" t="s">
        <v>51</v>
      </c>
      <c r="D64" s="3209"/>
      <c r="E64" s="3209"/>
      <c r="F64" s="3209"/>
      <c r="G64" s="3210"/>
      <c r="H64" s="686" t="s">
        <v>7</v>
      </c>
      <c r="I64" s="614">
        <f>I54+I57+I63</f>
        <v>0</v>
      </c>
      <c r="J64" s="614">
        <f t="shared" ref="J64:K64" si="7">J54+J57+J63</f>
        <v>0</v>
      </c>
      <c r="K64" s="614">
        <f t="shared" si="7"/>
        <v>0</v>
      </c>
      <c r="L64" s="2464"/>
      <c r="M64" s="2464"/>
      <c r="N64" s="2464"/>
      <c r="O64" s="2464"/>
      <c r="P64" s="2465"/>
    </row>
    <row r="65" spans="1:16" ht="13.8" thickBot="1" x14ac:dyDescent="0.3">
      <c r="A65" s="701" t="s">
        <v>8</v>
      </c>
      <c r="B65" s="702" t="s">
        <v>8</v>
      </c>
      <c r="C65" s="3209" t="s">
        <v>77</v>
      </c>
      <c r="D65" s="3209"/>
      <c r="E65" s="3209"/>
      <c r="F65" s="3209"/>
      <c r="G65" s="3210"/>
      <c r="H65" s="686" t="s">
        <v>7</v>
      </c>
      <c r="I65" s="614">
        <f>I66-I44-I43-I45</f>
        <v>292.2</v>
      </c>
      <c r="J65" s="614">
        <f t="shared" ref="J65:K65" si="8">J66-J44</f>
        <v>605</v>
      </c>
      <c r="K65" s="614">
        <f t="shared" si="8"/>
        <v>780</v>
      </c>
      <c r="L65" s="2464"/>
      <c r="M65" s="2464"/>
      <c r="N65" s="2464"/>
      <c r="O65" s="2464"/>
      <c r="P65" s="2465"/>
    </row>
    <row r="66" spans="1:16" ht="13.8" thickBot="1" x14ac:dyDescent="0.3">
      <c r="A66" s="3222" t="s">
        <v>9</v>
      </c>
      <c r="B66" s="3223"/>
      <c r="C66" s="3223"/>
      <c r="D66" s="3223"/>
      <c r="E66" s="3223"/>
      <c r="F66" s="3223"/>
      <c r="G66" s="3223"/>
      <c r="H66" s="3224"/>
      <c r="I66" s="595">
        <f>I64+I48+I24</f>
        <v>568.4</v>
      </c>
      <c r="J66" s="595">
        <f>J64+J48+J24</f>
        <v>612</v>
      </c>
      <c r="K66" s="595">
        <f>K64+K48+K24</f>
        <v>788</v>
      </c>
      <c r="L66" s="3225"/>
      <c r="M66" s="3226"/>
      <c r="N66" s="3226"/>
      <c r="O66" s="3226"/>
      <c r="P66" s="3227"/>
    </row>
    <row r="67" spans="1:16" ht="13.8" x14ac:dyDescent="0.25">
      <c r="A67" s="138" t="s">
        <v>300</v>
      </c>
      <c r="B67" s="138"/>
      <c r="C67" s="138"/>
      <c r="D67" s="138"/>
      <c r="E67" s="138"/>
      <c r="F67" s="138"/>
      <c r="G67" s="138"/>
      <c r="H67" s="138"/>
      <c r="I67" s="138"/>
      <c r="J67" s="138"/>
      <c r="K67" s="138"/>
      <c r="L67" s="138"/>
      <c r="M67" s="137"/>
      <c r="N67" s="1600"/>
      <c r="O67" s="1600"/>
      <c r="P67" s="1600"/>
    </row>
    <row r="69" spans="1:16" ht="14.4" thickBot="1" x14ac:dyDescent="0.3">
      <c r="E69" s="3228" t="s">
        <v>10</v>
      </c>
      <c r="F69" s="3228"/>
      <c r="G69" s="3228"/>
      <c r="H69" s="3228"/>
      <c r="I69" s="3228"/>
      <c r="J69" s="3228"/>
      <c r="K69" s="3228"/>
    </row>
    <row r="70" spans="1:16" ht="31.2" thickBot="1" x14ac:dyDescent="0.3">
      <c r="E70" s="1602"/>
      <c r="F70" s="1603"/>
      <c r="G70" s="1603"/>
      <c r="H70" s="1604"/>
      <c r="I70" s="1605" t="s">
        <v>535</v>
      </c>
      <c r="J70" s="1606" t="s">
        <v>76</v>
      </c>
      <c r="K70" s="1607" t="s">
        <v>536</v>
      </c>
    </row>
    <row r="71" spans="1:16" ht="14.4" thickBot="1" x14ac:dyDescent="0.3">
      <c r="E71" s="3219" t="s">
        <v>33</v>
      </c>
      <c r="F71" s="3220"/>
      <c r="G71" s="3220"/>
      <c r="H71" s="3221"/>
      <c r="I71" s="1608">
        <f>SUM(I72:I84)</f>
        <v>568.4</v>
      </c>
      <c r="J71" s="1608">
        <f>SUM(J72:J84)</f>
        <v>612</v>
      </c>
      <c r="K71" s="1608">
        <f t="shared" ref="K71" si="9">SUM(K72:K84)</f>
        <v>788</v>
      </c>
    </row>
    <row r="72" spans="1:16" ht="13.8" x14ac:dyDescent="0.25">
      <c r="E72" s="2941" t="s">
        <v>225</v>
      </c>
      <c r="F72" s="2942"/>
      <c r="G72" s="2942"/>
      <c r="H72" s="2943"/>
      <c r="I72" s="2297">
        <v>292.2</v>
      </c>
      <c r="J72" s="601">
        <v>325</v>
      </c>
      <c r="K72" s="600">
        <v>745</v>
      </c>
    </row>
    <row r="73" spans="1:16" ht="26.4" customHeight="1" x14ac:dyDescent="0.25">
      <c r="E73" s="2941" t="s">
        <v>623</v>
      </c>
      <c r="F73" s="2942"/>
      <c r="G73" s="2942"/>
      <c r="H73" s="2943"/>
      <c r="I73" s="1833"/>
      <c r="J73" s="603"/>
      <c r="K73" s="602"/>
    </row>
    <row r="74" spans="1:16" ht="13.8" x14ac:dyDescent="0.25">
      <c r="E74" s="2941" t="s">
        <v>224</v>
      </c>
      <c r="F74" s="2942"/>
      <c r="G74" s="2942"/>
      <c r="H74" s="2943"/>
      <c r="I74" s="1610"/>
      <c r="J74" s="603"/>
      <c r="K74" s="602"/>
    </row>
    <row r="75" spans="1:16" ht="13.8" x14ac:dyDescent="0.25">
      <c r="E75" s="2941" t="s">
        <v>223</v>
      </c>
      <c r="F75" s="2942"/>
      <c r="G75" s="2942"/>
      <c r="H75" s="2943"/>
      <c r="I75" s="1611"/>
      <c r="J75" s="603"/>
      <c r="K75" s="602"/>
    </row>
    <row r="76" spans="1:16" ht="32.4" customHeight="1" x14ac:dyDescent="0.25">
      <c r="E76" s="2941" t="s">
        <v>222</v>
      </c>
      <c r="F76" s="2942"/>
      <c r="G76" s="2942"/>
      <c r="H76" s="2943"/>
      <c r="I76" s="1611"/>
      <c r="J76" s="605"/>
      <c r="K76" s="604"/>
    </row>
    <row r="77" spans="1:16" ht="13.8" x14ac:dyDescent="0.25">
      <c r="E77" s="2944" t="s">
        <v>221</v>
      </c>
      <c r="F77" s="2945"/>
      <c r="G77" s="2945"/>
      <c r="H77" s="2946"/>
      <c r="I77" s="1612"/>
      <c r="J77" s="603"/>
      <c r="K77" s="602"/>
    </row>
    <row r="78" spans="1:16" ht="13.8" x14ac:dyDescent="0.25">
      <c r="E78" s="2977" t="s">
        <v>220</v>
      </c>
      <c r="F78" s="2978"/>
      <c r="G78" s="2978"/>
      <c r="H78" s="2979"/>
      <c r="I78" s="1611"/>
      <c r="J78" s="603"/>
      <c r="K78" s="602"/>
    </row>
    <row r="79" spans="1:16" ht="25.8" customHeight="1" x14ac:dyDescent="0.25">
      <c r="E79" s="2941" t="s">
        <v>219</v>
      </c>
      <c r="F79" s="2942"/>
      <c r="G79" s="2942"/>
      <c r="H79" s="2943"/>
      <c r="I79" s="1611"/>
      <c r="J79" s="607"/>
      <c r="K79" s="606"/>
    </row>
    <row r="80" spans="1:16" ht="30.6" customHeight="1" x14ac:dyDescent="0.25">
      <c r="E80" s="2941" t="s">
        <v>218</v>
      </c>
      <c r="F80" s="2942"/>
      <c r="G80" s="2942"/>
      <c r="H80" s="2943"/>
      <c r="I80" s="1614"/>
      <c r="J80" s="607"/>
      <c r="K80" s="606"/>
    </row>
    <row r="81" spans="5:11" ht="13.8" x14ac:dyDescent="0.25">
      <c r="E81" s="2941" t="s">
        <v>217</v>
      </c>
      <c r="F81" s="2942"/>
      <c r="G81" s="2942"/>
      <c r="H81" s="2943"/>
      <c r="I81" s="1614"/>
      <c r="J81" s="607"/>
      <c r="K81" s="606"/>
    </row>
    <row r="82" spans="5:11" ht="13.8" x14ac:dyDescent="0.25">
      <c r="E82" s="2941" t="s">
        <v>216</v>
      </c>
      <c r="F82" s="2942"/>
      <c r="G82" s="2942"/>
      <c r="H82" s="2943"/>
      <c r="I82" s="1614"/>
      <c r="J82" s="2469"/>
      <c r="K82" s="602"/>
    </row>
    <row r="83" spans="5:11" ht="13.8" x14ac:dyDescent="0.25">
      <c r="E83" s="2941" t="s">
        <v>215</v>
      </c>
      <c r="F83" s="2942"/>
      <c r="G83" s="2942"/>
      <c r="H83" s="2943"/>
      <c r="I83" s="1614">
        <v>276.2</v>
      </c>
      <c r="J83" s="2467">
        <v>287</v>
      </c>
      <c r="K83" s="2468">
        <v>43</v>
      </c>
    </row>
    <row r="84" spans="5:11" ht="31.2" customHeight="1" thickBot="1" x14ac:dyDescent="0.3">
      <c r="E84" s="2941" t="s">
        <v>624</v>
      </c>
      <c r="F84" s="2942"/>
      <c r="G84" s="2942"/>
      <c r="H84" s="2943"/>
      <c r="I84" s="1616"/>
      <c r="J84" s="1617"/>
      <c r="K84" s="1616"/>
    </row>
    <row r="85" spans="5:11" ht="14.4" thickBot="1" x14ac:dyDescent="0.3">
      <c r="E85" s="3211" t="s">
        <v>34</v>
      </c>
      <c r="F85" s="3212"/>
      <c r="G85" s="3212"/>
      <c r="H85" s="3212"/>
      <c r="I85" s="1618"/>
      <c r="J85" s="1618"/>
      <c r="K85" s="1619"/>
    </row>
    <row r="86" spans="5:11" ht="14.4" thickBot="1" x14ac:dyDescent="0.3">
      <c r="E86" s="3213" t="s">
        <v>666</v>
      </c>
      <c r="F86" s="3214"/>
      <c r="G86" s="3214"/>
      <c r="H86" s="3215"/>
      <c r="I86" s="1620"/>
      <c r="J86" s="1620"/>
      <c r="K86" s="1621"/>
    </row>
    <row r="87" spans="5:11" ht="14.4" thickBot="1" x14ac:dyDescent="0.3">
      <c r="E87" s="3216"/>
      <c r="F87" s="3217"/>
      <c r="G87" s="3217"/>
      <c r="H87" s="3218"/>
      <c r="I87" s="1622"/>
      <c r="J87" s="1622"/>
      <c r="K87" s="1623"/>
    </row>
  </sheetData>
  <mergeCells count="108">
    <mergeCell ref="E83:H83"/>
    <mergeCell ref="E84:H84"/>
    <mergeCell ref="E85:H85"/>
    <mergeCell ref="E86:H86"/>
    <mergeCell ref="E87:H87"/>
    <mergeCell ref="L1:O1"/>
    <mergeCell ref="E77:H77"/>
    <mergeCell ref="E78:H78"/>
    <mergeCell ref="E79:H79"/>
    <mergeCell ref="E80:H80"/>
    <mergeCell ref="E81:H81"/>
    <mergeCell ref="E82:H82"/>
    <mergeCell ref="E71:H71"/>
    <mergeCell ref="E72:H72"/>
    <mergeCell ref="E73:H73"/>
    <mergeCell ref="E74:H74"/>
    <mergeCell ref="E75:H75"/>
    <mergeCell ref="E76:H76"/>
    <mergeCell ref="C63:G63"/>
    <mergeCell ref="C64:G64"/>
    <mergeCell ref="C65:G65"/>
    <mergeCell ref="A66:H66"/>
    <mergeCell ref="L66:P66"/>
    <mergeCell ref="E69:K69"/>
    <mergeCell ref="A58:A62"/>
    <mergeCell ref="B58:B62"/>
    <mergeCell ref="C58:C62"/>
    <mergeCell ref="E58:E60"/>
    <mergeCell ref="F58:F62"/>
    <mergeCell ref="G58:G62"/>
    <mergeCell ref="A55:A57"/>
    <mergeCell ref="B55:B57"/>
    <mergeCell ref="C55:C57"/>
    <mergeCell ref="E55:E56"/>
    <mergeCell ref="F55:F57"/>
    <mergeCell ref="G55:G57"/>
    <mergeCell ref="C47:G47"/>
    <mergeCell ref="C48:G48"/>
    <mergeCell ref="A52:A54"/>
    <mergeCell ref="B52:B54"/>
    <mergeCell ref="C52:C54"/>
    <mergeCell ref="E52:E53"/>
    <mergeCell ref="F52:F54"/>
    <mergeCell ref="G52:G54"/>
    <mergeCell ref="A42:A46"/>
    <mergeCell ref="B42:B46"/>
    <mergeCell ref="C42:C46"/>
    <mergeCell ref="E42:E44"/>
    <mergeCell ref="F42:F46"/>
    <mergeCell ref="G42:G46"/>
    <mergeCell ref="E45:E46"/>
    <mergeCell ref="A38:A39"/>
    <mergeCell ref="B38:B39"/>
    <mergeCell ref="C38:C39"/>
    <mergeCell ref="F38:F39"/>
    <mergeCell ref="G38:G39"/>
    <mergeCell ref="A40:A41"/>
    <mergeCell ref="B40:B41"/>
    <mergeCell ref="C40:C41"/>
    <mergeCell ref="F40:F41"/>
    <mergeCell ref="G40:G41"/>
    <mergeCell ref="C23:G23"/>
    <mergeCell ref="C24:G24"/>
    <mergeCell ref="C25:O25"/>
    <mergeCell ref="A33:A37"/>
    <mergeCell ref="B33:B37"/>
    <mergeCell ref="C33:C37"/>
    <mergeCell ref="E33:E35"/>
    <mergeCell ref="F33:F37"/>
    <mergeCell ref="G33:G37"/>
    <mergeCell ref="E36:E37"/>
    <mergeCell ref="A19:A22"/>
    <mergeCell ref="B19:B22"/>
    <mergeCell ref="C19:C22"/>
    <mergeCell ref="E19:E20"/>
    <mergeCell ref="F19:F22"/>
    <mergeCell ref="G19:G22"/>
    <mergeCell ref="E21:E22"/>
    <mergeCell ref="A15:A18"/>
    <mergeCell ref="B15:B18"/>
    <mergeCell ref="C15:C18"/>
    <mergeCell ref="E15:E16"/>
    <mergeCell ref="F15:F18"/>
    <mergeCell ref="G15:G18"/>
    <mergeCell ref="C9:O9"/>
    <mergeCell ref="A12:A14"/>
    <mergeCell ref="B12:B14"/>
    <mergeCell ref="C12:C14"/>
    <mergeCell ref="E12:E13"/>
    <mergeCell ref="F12:F14"/>
    <mergeCell ref="G12:G14"/>
    <mergeCell ref="H4:H6"/>
    <mergeCell ref="I4:I6"/>
    <mergeCell ref="J4:J6"/>
    <mergeCell ref="K4:K6"/>
    <mergeCell ref="L4:P4"/>
    <mergeCell ref="L5:L6"/>
    <mergeCell ref="M5:M6"/>
    <mergeCell ref="N5:P5"/>
    <mergeCell ref="A2:N2"/>
    <mergeCell ref="A3:P3"/>
    <mergeCell ref="A4:A6"/>
    <mergeCell ref="B4:B6"/>
    <mergeCell ref="C4:C6"/>
    <mergeCell ref="D4:D6"/>
    <mergeCell ref="E4:E6"/>
    <mergeCell ref="F4:F6"/>
    <mergeCell ref="G4:G6"/>
  </mergeCells>
  <pageMargins left="0.7" right="0.7"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workbookViewId="0">
      <selection activeCell="E28" sqref="E28:E3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0.4" customHeight="1" x14ac:dyDescent="0.25">
      <c r="L1" s="2866" t="s">
        <v>619</v>
      </c>
      <c r="M1" s="2866"/>
      <c r="N1" s="2866"/>
      <c r="O1" s="2866"/>
      <c r="P1" s="204"/>
    </row>
    <row r="2" spans="1:16" x14ac:dyDescent="0.25">
      <c r="A2" s="1526"/>
      <c r="B2" s="1526"/>
      <c r="C2" s="1526"/>
      <c r="D2" s="1526"/>
      <c r="E2" s="1526"/>
      <c r="F2" s="1526"/>
      <c r="G2" s="1526"/>
      <c r="H2" s="1526"/>
      <c r="I2" s="1526"/>
      <c r="J2" s="1526"/>
      <c r="K2" s="1526"/>
      <c r="L2" s="1526"/>
      <c r="M2" s="1526"/>
      <c r="N2" s="1526"/>
      <c r="O2" s="1526"/>
      <c r="P2" s="1526"/>
    </row>
    <row r="3" spans="1:16" ht="13.8" customHeight="1" x14ac:dyDescent="0.25">
      <c r="A3" s="3286" t="s">
        <v>639</v>
      </c>
      <c r="B3" s="3286"/>
      <c r="C3" s="3286"/>
      <c r="D3" s="3286"/>
      <c r="E3" s="3286"/>
      <c r="F3" s="3286"/>
      <c r="G3" s="3286"/>
      <c r="H3" s="3286"/>
      <c r="I3" s="3286"/>
      <c r="J3" s="3286"/>
      <c r="K3" s="3286"/>
      <c r="L3" s="3286"/>
      <c r="M3" s="3286"/>
      <c r="N3" s="3286"/>
      <c r="O3" s="583"/>
      <c r="P3" s="583"/>
    </row>
    <row r="4" spans="1:16" ht="13.8" x14ac:dyDescent="0.25">
      <c r="A4" s="2887" t="s">
        <v>35</v>
      </c>
      <c r="B4" s="2887"/>
      <c r="C4" s="2887"/>
      <c r="D4" s="2887"/>
      <c r="E4" s="2887"/>
      <c r="F4" s="2887"/>
      <c r="G4" s="2887"/>
      <c r="H4" s="2887"/>
      <c r="I4" s="2887"/>
      <c r="J4" s="2887"/>
      <c r="K4" s="2887"/>
      <c r="L4" s="2887"/>
      <c r="M4" s="2887"/>
      <c r="N4" s="2887"/>
      <c r="O4" s="2887"/>
      <c r="P4" s="2887"/>
    </row>
    <row r="5" spans="1:16" ht="16.2" thickBot="1" x14ac:dyDescent="0.3">
      <c r="A5" s="656"/>
      <c r="B5" s="656"/>
      <c r="C5" s="656"/>
      <c r="D5" s="656"/>
      <c r="E5" s="656"/>
      <c r="F5" s="656"/>
      <c r="G5" s="656"/>
      <c r="H5" s="656"/>
      <c r="I5" s="656"/>
      <c r="J5" s="656"/>
      <c r="K5" s="656"/>
      <c r="L5" s="13"/>
      <c r="M5" s="656"/>
      <c r="N5" s="14"/>
      <c r="O5" s="3287" t="s">
        <v>294</v>
      </c>
      <c r="P5" s="3287"/>
    </row>
    <row r="6" spans="1:16" ht="14.4" customHeight="1" thickBot="1" x14ac:dyDescent="0.3">
      <c r="A6" s="2881" t="s">
        <v>0</v>
      </c>
      <c r="B6" s="2881" t="s">
        <v>1</v>
      </c>
      <c r="C6" s="2884" t="s">
        <v>2</v>
      </c>
      <c r="D6" s="2881" t="s">
        <v>32</v>
      </c>
      <c r="E6" s="2974" t="s">
        <v>54</v>
      </c>
      <c r="F6" s="2878" t="s">
        <v>3</v>
      </c>
      <c r="G6" s="2884" t="s">
        <v>4</v>
      </c>
      <c r="H6" s="2878" t="s">
        <v>5</v>
      </c>
      <c r="I6" s="2925" t="s">
        <v>522</v>
      </c>
      <c r="J6" s="2878" t="s">
        <v>76</v>
      </c>
      <c r="K6" s="2878" t="s">
        <v>523</v>
      </c>
      <c r="L6" s="2888" t="s">
        <v>11</v>
      </c>
      <c r="M6" s="2889"/>
      <c r="N6" s="2889"/>
      <c r="O6" s="2889"/>
      <c r="P6" s="2890"/>
    </row>
    <row r="7" spans="1:16" ht="13.8" x14ac:dyDescent="0.25">
      <c r="A7" s="2882"/>
      <c r="B7" s="2882"/>
      <c r="C7" s="2885"/>
      <c r="D7" s="2882"/>
      <c r="E7" s="2975"/>
      <c r="F7" s="2879"/>
      <c r="G7" s="2885"/>
      <c r="H7" s="2879"/>
      <c r="I7" s="2926"/>
      <c r="J7" s="2879"/>
      <c r="K7" s="2879"/>
      <c r="L7" s="2891" t="s">
        <v>37</v>
      </c>
      <c r="M7" s="2898" t="s">
        <v>36</v>
      </c>
      <c r="N7" s="2932" t="s">
        <v>38</v>
      </c>
      <c r="O7" s="2932"/>
      <c r="P7" s="2933"/>
    </row>
    <row r="8" spans="1:16" ht="127.2" customHeight="1" thickBot="1" x14ac:dyDescent="0.3">
      <c r="A8" s="2883"/>
      <c r="B8" s="2883"/>
      <c r="C8" s="2886"/>
      <c r="D8" s="2883"/>
      <c r="E8" s="2976"/>
      <c r="F8" s="2880"/>
      <c r="G8" s="2886"/>
      <c r="H8" s="2880"/>
      <c r="I8" s="2927"/>
      <c r="J8" s="2880"/>
      <c r="K8" s="2880"/>
      <c r="L8" s="2892"/>
      <c r="M8" s="2899"/>
      <c r="N8" s="20" t="s">
        <v>524</v>
      </c>
      <c r="O8" s="20" t="s">
        <v>52</v>
      </c>
      <c r="P8" s="21" t="s">
        <v>525</v>
      </c>
    </row>
    <row r="9" spans="1:16" ht="14.4" thickBot="1" x14ac:dyDescent="0.3">
      <c r="A9" s="861" t="s">
        <v>6</v>
      </c>
      <c r="B9" s="1527"/>
      <c r="C9" s="22" t="s">
        <v>290</v>
      </c>
      <c r="D9" s="23"/>
      <c r="E9" s="692"/>
      <c r="F9" s="23"/>
      <c r="G9" s="23"/>
      <c r="H9" s="23"/>
      <c r="I9" s="862"/>
      <c r="J9" s="863"/>
      <c r="K9" s="862"/>
      <c r="L9" s="1528"/>
      <c r="M9" s="1528"/>
      <c r="N9" s="862"/>
      <c r="O9" s="863"/>
      <c r="P9" s="1529"/>
    </row>
    <row r="10" spans="1:16" ht="48.6" thickBot="1" x14ac:dyDescent="0.3">
      <c r="A10" s="1530"/>
      <c r="B10" s="1531"/>
      <c r="C10" s="88"/>
      <c r="D10" s="88"/>
      <c r="E10" s="89"/>
      <c r="F10" s="88"/>
      <c r="G10" s="88"/>
      <c r="H10" s="88"/>
      <c r="I10" s="864"/>
      <c r="J10" s="864"/>
      <c r="K10" s="864"/>
      <c r="L10" s="195" t="s">
        <v>289</v>
      </c>
      <c r="M10" s="1532" t="s">
        <v>288</v>
      </c>
      <c r="N10" s="1533" t="s">
        <v>287</v>
      </c>
      <c r="O10" s="1533" t="s">
        <v>287</v>
      </c>
      <c r="P10" s="1534" t="s">
        <v>287</v>
      </c>
    </row>
    <row r="11" spans="1:16" ht="21.6" customHeight="1" thickBot="1" x14ac:dyDescent="0.3">
      <c r="A11" s="682" t="s">
        <v>6</v>
      </c>
      <c r="B11" s="682" t="s">
        <v>6</v>
      </c>
      <c r="C11" s="3283" t="s">
        <v>640</v>
      </c>
      <c r="D11" s="3284"/>
      <c r="E11" s="3284"/>
      <c r="F11" s="3284"/>
      <c r="G11" s="3284"/>
      <c r="H11" s="3284"/>
      <c r="I11" s="3284"/>
      <c r="J11" s="3284"/>
      <c r="K11" s="3284"/>
      <c r="L11" s="3284"/>
      <c r="M11" s="3284"/>
      <c r="N11" s="3284"/>
      <c r="O11" s="3284"/>
      <c r="P11" s="1535"/>
    </row>
    <row r="12" spans="1:16" ht="19.2" customHeight="1" x14ac:dyDescent="0.25">
      <c r="A12" s="3182" t="s">
        <v>6</v>
      </c>
      <c r="B12" s="3185" t="s">
        <v>6</v>
      </c>
      <c r="C12" s="3188" t="s">
        <v>6</v>
      </c>
      <c r="D12" s="683"/>
      <c r="E12" s="3191" t="s">
        <v>641</v>
      </c>
      <c r="F12" s="3193" t="s">
        <v>62</v>
      </c>
      <c r="G12" s="3196" t="s">
        <v>510</v>
      </c>
      <c r="H12" s="1536" t="s">
        <v>79</v>
      </c>
      <c r="I12" s="694">
        <v>5</v>
      </c>
      <c r="J12" s="694">
        <v>5</v>
      </c>
      <c r="K12" s="1537">
        <v>5</v>
      </c>
      <c r="L12" s="1538" t="s">
        <v>642</v>
      </c>
      <c r="M12" s="689" t="s">
        <v>262</v>
      </c>
      <c r="N12" s="680">
        <v>5</v>
      </c>
      <c r="O12" s="680">
        <v>5</v>
      </c>
      <c r="P12" s="678">
        <v>5</v>
      </c>
    </row>
    <row r="13" spans="1:16" ht="16.2" customHeight="1" x14ac:dyDescent="0.25">
      <c r="A13" s="3183"/>
      <c r="B13" s="3186"/>
      <c r="C13" s="3189"/>
      <c r="D13" s="684"/>
      <c r="E13" s="3192"/>
      <c r="F13" s="3194"/>
      <c r="G13" s="3197"/>
      <c r="H13" s="1539"/>
      <c r="I13" s="105"/>
      <c r="J13" s="105"/>
      <c r="K13" s="1540"/>
      <c r="L13" s="1541" t="s">
        <v>643</v>
      </c>
      <c r="M13" s="613" t="s">
        <v>262</v>
      </c>
      <c r="N13" s="681">
        <v>15</v>
      </c>
      <c r="O13" s="681">
        <v>15</v>
      </c>
      <c r="P13" s="679">
        <v>15</v>
      </c>
    </row>
    <row r="14" spans="1:16" ht="21.6" customHeight="1" thickBot="1" x14ac:dyDescent="0.3">
      <c r="A14" s="3184"/>
      <c r="B14" s="3187"/>
      <c r="C14" s="3256"/>
      <c r="D14" s="876"/>
      <c r="E14" s="3285"/>
      <c r="F14" s="3195"/>
      <c r="G14" s="3198"/>
      <c r="H14" s="695" t="s">
        <v>7</v>
      </c>
      <c r="I14" s="696">
        <f>SUM(I12:I12)</f>
        <v>5</v>
      </c>
      <c r="J14" s="696">
        <f>SUM(J12:J12)</f>
        <v>5</v>
      </c>
      <c r="K14" s="696">
        <f>SUM(K12:K12)</f>
        <v>5</v>
      </c>
      <c r="L14" s="1542"/>
      <c r="M14" s="877"/>
      <c r="N14" s="1543"/>
      <c r="O14" s="1543"/>
      <c r="P14" s="697"/>
    </row>
    <row r="15" spans="1:16" ht="13.2" customHeight="1" x14ac:dyDescent="0.25">
      <c r="A15" s="3182" t="s">
        <v>6</v>
      </c>
      <c r="B15" s="3185" t="s">
        <v>6</v>
      </c>
      <c r="C15" s="3188" t="s">
        <v>8</v>
      </c>
      <c r="D15" s="683"/>
      <c r="E15" s="3191" t="s">
        <v>644</v>
      </c>
      <c r="F15" s="3193" t="s">
        <v>62</v>
      </c>
      <c r="G15" s="3196" t="s">
        <v>510</v>
      </c>
      <c r="H15" s="1536" t="s">
        <v>79</v>
      </c>
      <c r="I15" s="694">
        <v>4</v>
      </c>
      <c r="J15" s="694">
        <v>4</v>
      </c>
      <c r="K15" s="1537">
        <v>4</v>
      </c>
      <c r="L15" s="1538" t="s">
        <v>642</v>
      </c>
      <c r="M15" s="689" t="s">
        <v>262</v>
      </c>
      <c r="N15" s="680">
        <v>10</v>
      </c>
      <c r="O15" s="680">
        <v>10</v>
      </c>
      <c r="P15" s="678">
        <v>10</v>
      </c>
    </row>
    <row r="16" spans="1:16" ht="36" customHeight="1" x14ac:dyDescent="0.25">
      <c r="A16" s="3183"/>
      <c r="B16" s="3186"/>
      <c r="C16" s="3189"/>
      <c r="D16" s="684"/>
      <c r="E16" s="3192"/>
      <c r="F16" s="3194"/>
      <c r="G16" s="3197"/>
      <c r="H16" s="1544" t="s">
        <v>57</v>
      </c>
      <c r="I16" s="1522">
        <v>0</v>
      </c>
      <c r="J16" s="1522"/>
      <c r="K16" s="1545"/>
      <c r="L16" s="1541" t="s">
        <v>643</v>
      </c>
      <c r="M16" s="613" t="s">
        <v>262</v>
      </c>
      <c r="N16" s="681">
        <v>3</v>
      </c>
      <c r="O16" s="681">
        <v>3</v>
      </c>
      <c r="P16" s="679">
        <v>2</v>
      </c>
    </row>
    <row r="17" spans="1:16" ht="32.4" customHeight="1" thickBot="1" x14ac:dyDescent="0.3">
      <c r="A17" s="3184"/>
      <c r="B17" s="3187"/>
      <c r="C17" s="3256"/>
      <c r="D17" s="876"/>
      <c r="E17" s="3282"/>
      <c r="F17" s="3195"/>
      <c r="G17" s="3198"/>
      <c r="H17" s="695" t="s">
        <v>7</v>
      </c>
      <c r="I17" s="696">
        <f>SUM(I15:I16)</f>
        <v>4</v>
      </c>
      <c r="J17" s="696">
        <f t="shared" ref="J17:K17" si="0">SUM(J15:J16)</f>
        <v>4</v>
      </c>
      <c r="K17" s="696">
        <f t="shared" si="0"/>
        <v>4</v>
      </c>
      <c r="L17" s="15"/>
      <c r="M17" s="877"/>
      <c r="N17" s="1524"/>
      <c r="O17" s="691"/>
      <c r="P17" s="1520"/>
    </row>
    <row r="18" spans="1:16" ht="13.2" customHeight="1" x14ac:dyDescent="0.25">
      <c r="A18" s="3182" t="s">
        <v>6</v>
      </c>
      <c r="B18" s="3185" t="s">
        <v>6</v>
      </c>
      <c r="C18" s="3188" t="s">
        <v>49</v>
      </c>
      <c r="D18" s="683"/>
      <c r="E18" s="3191" t="s">
        <v>645</v>
      </c>
      <c r="F18" s="3193" t="s">
        <v>62</v>
      </c>
      <c r="G18" s="3196" t="s">
        <v>510</v>
      </c>
      <c r="H18" s="1536" t="s">
        <v>79</v>
      </c>
      <c r="I18" s="694">
        <v>0</v>
      </c>
      <c r="J18" s="694"/>
      <c r="K18" s="1537"/>
      <c r="L18" s="3280" t="s">
        <v>646</v>
      </c>
      <c r="M18" s="689" t="s">
        <v>262</v>
      </c>
      <c r="N18" s="680">
        <v>1</v>
      </c>
      <c r="O18" s="680"/>
      <c r="P18" s="678"/>
    </row>
    <row r="19" spans="1:16" x14ac:dyDescent="0.25">
      <c r="A19" s="3183"/>
      <c r="B19" s="3186"/>
      <c r="C19" s="3189"/>
      <c r="D19" s="684"/>
      <c r="E19" s="3192"/>
      <c r="F19" s="3194"/>
      <c r="G19" s="3197"/>
      <c r="H19" s="1544" t="s">
        <v>57</v>
      </c>
      <c r="I19" s="1522">
        <v>10.9</v>
      </c>
      <c r="J19" s="1522"/>
      <c r="K19" s="1545"/>
      <c r="L19" s="3281"/>
      <c r="M19" s="690"/>
      <c r="N19" s="691"/>
      <c r="O19" s="691"/>
      <c r="P19" s="1520"/>
    </row>
    <row r="20" spans="1:16" ht="12.6" customHeight="1" thickBot="1" x14ac:dyDescent="0.3">
      <c r="A20" s="3184"/>
      <c r="B20" s="3187"/>
      <c r="C20" s="3256"/>
      <c r="D20" s="876"/>
      <c r="E20" s="3282"/>
      <c r="F20" s="3195"/>
      <c r="G20" s="3198"/>
      <c r="H20" s="695" t="s">
        <v>7</v>
      </c>
      <c r="I20" s="696">
        <f>SUM(I18:I19)</f>
        <v>10.9</v>
      </c>
      <c r="J20" s="696">
        <f>SUM(J18:J18)</f>
        <v>0</v>
      </c>
      <c r="K20" s="696">
        <f>SUM(K18:K18)</f>
        <v>0</v>
      </c>
      <c r="L20" s="1546"/>
      <c r="M20" s="877"/>
      <c r="N20" s="1543"/>
      <c r="O20" s="1543"/>
      <c r="P20" s="697"/>
    </row>
    <row r="21" spans="1:16" ht="17.399999999999999" customHeight="1" thickBot="1" x14ac:dyDescent="0.3">
      <c r="A21" s="701" t="s">
        <v>6</v>
      </c>
      <c r="B21" s="702" t="s">
        <v>6</v>
      </c>
      <c r="C21" s="3209" t="s">
        <v>31</v>
      </c>
      <c r="D21" s="3209"/>
      <c r="E21" s="3209"/>
      <c r="F21" s="3209"/>
      <c r="G21" s="3210"/>
      <c r="H21" s="686" t="s">
        <v>7</v>
      </c>
      <c r="I21" s="614">
        <f>I14+I17+I20</f>
        <v>19.899999999999999</v>
      </c>
      <c r="J21" s="614">
        <f>J14+J17+J20</f>
        <v>9</v>
      </c>
      <c r="K21" s="614">
        <f>K14+K17+K20</f>
        <v>9</v>
      </c>
      <c r="L21" s="615"/>
      <c r="M21" s="615"/>
      <c r="N21" s="615"/>
      <c r="O21" s="615"/>
      <c r="P21" s="616"/>
    </row>
    <row r="22" spans="1:16" ht="27.6" customHeight="1" thickBot="1" x14ac:dyDescent="0.3">
      <c r="A22" s="617" t="s">
        <v>6</v>
      </c>
      <c r="B22" s="682" t="s">
        <v>8</v>
      </c>
      <c r="C22" s="1547" t="s">
        <v>647</v>
      </c>
      <c r="D22" s="661"/>
      <c r="E22" s="661"/>
      <c r="F22" s="661"/>
      <c r="G22" s="661"/>
      <c r="H22" s="661"/>
      <c r="I22" s="661"/>
      <c r="J22" s="661"/>
      <c r="K22" s="661"/>
      <c r="L22" s="1548" t="s">
        <v>648</v>
      </c>
      <c r="M22" s="670" t="s">
        <v>247</v>
      </c>
      <c r="N22" s="669">
        <v>10</v>
      </c>
      <c r="O22" s="669">
        <v>10</v>
      </c>
      <c r="P22" s="1549">
        <v>10</v>
      </c>
    </row>
    <row r="23" spans="1:16" ht="13.2" customHeight="1" x14ac:dyDescent="0.25">
      <c r="A23" s="3182" t="s">
        <v>6</v>
      </c>
      <c r="B23" s="3185" t="s">
        <v>8</v>
      </c>
      <c r="C23" s="3188" t="s">
        <v>6</v>
      </c>
      <c r="D23" s="683"/>
      <c r="E23" s="2873" t="s">
        <v>649</v>
      </c>
      <c r="F23" s="3193" t="s">
        <v>62</v>
      </c>
      <c r="G23" s="3196" t="s">
        <v>510</v>
      </c>
      <c r="H23" s="1536" t="s">
        <v>79</v>
      </c>
      <c r="I23" s="694">
        <v>115</v>
      </c>
      <c r="J23" s="694">
        <v>120</v>
      </c>
      <c r="K23" s="1537">
        <v>120</v>
      </c>
      <c r="L23" s="996" t="s">
        <v>650</v>
      </c>
      <c r="M23" s="689" t="s">
        <v>262</v>
      </c>
      <c r="N23" s="680">
        <v>15</v>
      </c>
      <c r="O23" s="680">
        <v>10</v>
      </c>
      <c r="P23" s="678">
        <v>10</v>
      </c>
    </row>
    <row r="24" spans="1:16" x14ac:dyDescent="0.25">
      <c r="A24" s="3183"/>
      <c r="B24" s="3186"/>
      <c r="C24" s="3189"/>
      <c r="D24" s="684"/>
      <c r="E24" s="2904"/>
      <c r="F24" s="3194"/>
      <c r="G24" s="3197"/>
      <c r="H24" s="1544" t="s">
        <v>57</v>
      </c>
      <c r="I24" s="1522">
        <v>200</v>
      </c>
      <c r="J24" s="1522"/>
      <c r="K24" s="1545"/>
      <c r="L24" s="1525"/>
      <c r="M24" s="690"/>
      <c r="N24" s="691"/>
      <c r="O24" s="691"/>
      <c r="P24" s="1520"/>
    </row>
    <row r="25" spans="1:16" ht="34.200000000000003" customHeight="1" thickBot="1" x14ac:dyDescent="0.3">
      <c r="A25" s="3184"/>
      <c r="B25" s="3187"/>
      <c r="C25" s="3256"/>
      <c r="D25" s="876"/>
      <c r="E25" s="2874"/>
      <c r="F25" s="3195"/>
      <c r="G25" s="3198"/>
      <c r="H25" s="695" t="s">
        <v>7</v>
      </c>
      <c r="I25" s="696">
        <f>SUM(I23:I24)</f>
        <v>315</v>
      </c>
      <c r="J25" s="696">
        <f>SUM(J23:J23)</f>
        <v>120</v>
      </c>
      <c r="K25" s="696">
        <f>SUM(K23:K23)</f>
        <v>120</v>
      </c>
      <c r="L25" s="1023"/>
      <c r="M25" s="877"/>
      <c r="N25" s="1543"/>
      <c r="O25" s="1543"/>
      <c r="P25" s="697"/>
    </row>
    <row r="26" spans="1:16" ht="13.2" customHeight="1" x14ac:dyDescent="0.25">
      <c r="A26" s="3182" t="s">
        <v>6</v>
      </c>
      <c r="B26" s="3185" t="s">
        <v>8</v>
      </c>
      <c r="C26" s="3188" t="s">
        <v>8</v>
      </c>
      <c r="D26" s="683"/>
      <c r="E26" s="2873" t="s">
        <v>651</v>
      </c>
      <c r="F26" s="3193" t="s">
        <v>62</v>
      </c>
      <c r="G26" s="3196" t="s">
        <v>510</v>
      </c>
      <c r="H26" s="1536" t="s">
        <v>79</v>
      </c>
      <c r="I26" s="694">
        <v>30</v>
      </c>
      <c r="J26" s="694">
        <v>30</v>
      </c>
      <c r="K26" s="1537">
        <v>30</v>
      </c>
      <c r="L26" s="3271" t="s">
        <v>652</v>
      </c>
      <c r="M26" s="1550"/>
      <c r="N26" s="680" t="s">
        <v>66</v>
      </c>
      <c r="O26" s="680" t="s">
        <v>66</v>
      </c>
      <c r="P26" s="678" t="s">
        <v>66</v>
      </c>
    </row>
    <row r="27" spans="1:16" ht="39.6" customHeight="1" thickBot="1" x14ac:dyDescent="0.3">
      <c r="A27" s="3184"/>
      <c r="B27" s="3187"/>
      <c r="C27" s="3256"/>
      <c r="D27" s="876"/>
      <c r="E27" s="3259"/>
      <c r="F27" s="3195"/>
      <c r="G27" s="3198"/>
      <c r="H27" s="695" t="s">
        <v>7</v>
      </c>
      <c r="I27" s="696">
        <f>SUM(I26:I26)</f>
        <v>30</v>
      </c>
      <c r="J27" s="696">
        <f>SUM(J26:J26)</f>
        <v>30</v>
      </c>
      <c r="K27" s="696">
        <f>SUM(K26:K26)</f>
        <v>30</v>
      </c>
      <c r="L27" s="3273"/>
      <c r="M27" s="1551"/>
      <c r="N27" s="1543"/>
      <c r="O27" s="1543"/>
      <c r="P27" s="697"/>
    </row>
    <row r="28" spans="1:16" ht="13.2" customHeight="1" x14ac:dyDescent="0.25">
      <c r="A28" s="3182" t="s">
        <v>6</v>
      </c>
      <c r="B28" s="3185" t="s">
        <v>8</v>
      </c>
      <c r="C28" s="3188" t="s">
        <v>49</v>
      </c>
      <c r="D28" s="1517"/>
      <c r="E28" s="3277" t="s">
        <v>653</v>
      </c>
      <c r="F28" s="3193" t="s">
        <v>62</v>
      </c>
      <c r="G28" s="3196" t="s">
        <v>510</v>
      </c>
      <c r="H28" s="1536" t="s">
        <v>79</v>
      </c>
      <c r="I28" s="694">
        <v>30</v>
      </c>
      <c r="J28" s="694">
        <v>30</v>
      </c>
      <c r="K28" s="1537">
        <v>30</v>
      </c>
      <c r="L28" s="3271" t="s">
        <v>654</v>
      </c>
      <c r="M28" s="1550" t="s">
        <v>262</v>
      </c>
      <c r="N28" s="680">
        <v>6</v>
      </c>
      <c r="O28" s="680">
        <v>5</v>
      </c>
      <c r="P28" s="678">
        <v>5</v>
      </c>
    </row>
    <row r="29" spans="1:16" x14ac:dyDescent="0.25">
      <c r="A29" s="3183"/>
      <c r="B29" s="3186"/>
      <c r="C29" s="3189"/>
      <c r="D29" s="1518"/>
      <c r="E29" s="3278"/>
      <c r="F29" s="3194"/>
      <c r="G29" s="3197"/>
      <c r="H29" s="1544" t="s">
        <v>57</v>
      </c>
      <c r="I29" s="1522">
        <v>46</v>
      </c>
      <c r="J29" s="1522"/>
      <c r="K29" s="1545"/>
      <c r="L29" s="3272"/>
      <c r="M29" s="1552"/>
      <c r="N29" s="691"/>
      <c r="O29" s="691"/>
      <c r="P29" s="1520"/>
    </row>
    <row r="30" spans="1:16" ht="34.200000000000003" customHeight="1" thickBot="1" x14ac:dyDescent="0.3">
      <c r="A30" s="3184"/>
      <c r="B30" s="3187"/>
      <c r="C30" s="3256"/>
      <c r="D30" s="96"/>
      <c r="E30" s="3279"/>
      <c r="F30" s="3195"/>
      <c r="G30" s="3198"/>
      <c r="H30" s="695" t="s">
        <v>7</v>
      </c>
      <c r="I30" s="696">
        <f>SUM(I28:I29)</f>
        <v>76</v>
      </c>
      <c r="J30" s="696">
        <f t="shared" ref="J30:K30" si="1">SUM(J28:J29)</f>
        <v>30</v>
      </c>
      <c r="K30" s="696">
        <f t="shared" si="1"/>
        <v>30</v>
      </c>
      <c r="L30" s="3273"/>
      <c r="M30" s="1551"/>
      <c r="N30" s="1543"/>
      <c r="O30" s="1543"/>
      <c r="P30" s="697"/>
    </row>
    <row r="31" spans="1:16" ht="13.2" customHeight="1" x14ac:dyDescent="0.25">
      <c r="A31" s="3182" t="s">
        <v>6</v>
      </c>
      <c r="B31" s="3185" t="s">
        <v>8</v>
      </c>
      <c r="C31" s="3188" t="s">
        <v>50</v>
      </c>
      <c r="D31" s="1517"/>
      <c r="E31" s="3274" t="s">
        <v>774</v>
      </c>
      <c r="F31" s="3193" t="s">
        <v>62</v>
      </c>
      <c r="G31" s="3196" t="s">
        <v>510</v>
      </c>
      <c r="H31" s="1536" t="s">
        <v>79</v>
      </c>
      <c r="I31" s="694">
        <v>65</v>
      </c>
      <c r="J31" s="694">
        <v>72</v>
      </c>
      <c r="K31" s="1537">
        <v>72</v>
      </c>
      <c r="L31" s="1553" t="s">
        <v>655</v>
      </c>
      <c r="M31" s="1550" t="s">
        <v>262</v>
      </c>
      <c r="N31" s="680">
        <v>4</v>
      </c>
      <c r="O31" s="680">
        <v>5</v>
      </c>
      <c r="P31" s="678">
        <v>4</v>
      </c>
    </row>
    <row r="32" spans="1:16" x14ac:dyDescent="0.25">
      <c r="A32" s="3183"/>
      <c r="B32" s="3186"/>
      <c r="C32" s="3189"/>
      <c r="D32" s="1518"/>
      <c r="E32" s="3275"/>
      <c r="F32" s="3194"/>
      <c r="G32" s="3197"/>
      <c r="H32" s="1544" t="s">
        <v>57</v>
      </c>
      <c r="I32" s="1522">
        <v>36.4</v>
      </c>
      <c r="J32" s="1522"/>
      <c r="K32" s="1545"/>
      <c r="L32" s="1519"/>
      <c r="M32" s="1552"/>
      <c r="N32" s="691"/>
      <c r="O32" s="691"/>
      <c r="P32" s="1520"/>
    </row>
    <row r="33" spans="1:16" ht="37.200000000000003" customHeight="1" thickBot="1" x14ac:dyDescent="0.3">
      <c r="A33" s="3184"/>
      <c r="B33" s="3187"/>
      <c r="C33" s="3256"/>
      <c r="D33" s="96"/>
      <c r="E33" s="3276"/>
      <c r="F33" s="3195"/>
      <c r="G33" s="3198"/>
      <c r="H33" s="695" t="s">
        <v>7</v>
      </c>
      <c r="I33" s="696">
        <f>SUM(I31:I32)</f>
        <v>101.4</v>
      </c>
      <c r="J33" s="696">
        <f>SUM(J31:J31)</f>
        <v>72</v>
      </c>
      <c r="K33" s="696">
        <f>SUM(K31:K31)</f>
        <v>72</v>
      </c>
      <c r="L33" s="1554"/>
      <c r="M33" s="1551"/>
      <c r="N33" s="1543"/>
      <c r="O33" s="1543"/>
      <c r="P33" s="697"/>
    </row>
    <row r="34" spans="1:16" ht="13.2" customHeight="1" x14ac:dyDescent="0.25">
      <c r="A34" s="3182" t="s">
        <v>6</v>
      </c>
      <c r="B34" s="3185" t="s">
        <v>8</v>
      </c>
      <c r="C34" s="3188" t="s">
        <v>53</v>
      </c>
      <c r="D34" s="1517"/>
      <c r="E34" s="3274" t="s">
        <v>656</v>
      </c>
      <c r="F34" s="3193" t="s">
        <v>62</v>
      </c>
      <c r="G34" s="3196" t="s">
        <v>510</v>
      </c>
      <c r="H34" s="1536" t="s">
        <v>79</v>
      </c>
      <c r="I34" s="694">
        <v>11</v>
      </c>
      <c r="J34" s="694">
        <v>4</v>
      </c>
      <c r="K34" s="1537">
        <v>4</v>
      </c>
      <c r="L34" s="3271" t="s">
        <v>657</v>
      </c>
      <c r="M34" s="1550"/>
      <c r="N34" s="680"/>
      <c r="O34" s="680"/>
      <c r="P34" s="678"/>
    </row>
    <row r="35" spans="1:16" x14ac:dyDescent="0.25">
      <c r="A35" s="3183"/>
      <c r="B35" s="3186"/>
      <c r="C35" s="3189"/>
      <c r="D35" s="1518"/>
      <c r="E35" s="3275"/>
      <c r="F35" s="3194"/>
      <c r="G35" s="3197"/>
      <c r="H35" s="1544" t="s">
        <v>57</v>
      </c>
      <c r="I35" s="1522">
        <v>12</v>
      </c>
      <c r="J35" s="1522"/>
      <c r="K35" s="1545"/>
      <c r="L35" s="3272"/>
      <c r="M35" s="1552"/>
      <c r="N35" s="691"/>
      <c r="O35" s="691"/>
      <c r="P35" s="1520"/>
    </row>
    <row r="36" spans="1:16" ht="20.399999999999999" customHeight="1" thickBot="1" x14ac:dyDescent="0.3">
      <c r="A36" s="3184"/>
      <c r="B36" s="3187"/>
      <c r="C36" s="3256"/>
      <c r="D36" s="96"/>
      <c r="E36" s="3276"/>
      <c r="F36" s="3195"/>
      <c r="G36" s="3198"/>
      <c r="H36" s="695" t="s">
        <v>7</v>
      </c>
      <c r="I36" s="696">
        <f>SUM(I34:I35)</f>
        <v>23</v>
      </c>
      <c r="J36" s="696">
        <f>SUM(J34:J34)</f>
        <v>4</v>
      </c>
      <c r="K36" s="696">
        <f>SUM(K34:K34)</f>
        <v>4</v>
      </c>
      <c r="L36" s="3273"/>
      <c r="M36" s="1551"/>
      <c r="N36" s="1543"/>
      <c r="O36" s="1543"/>
      <c r="P36" s="697"/>
    </row>
    <row r="37" spans="1:16" ht="13.2" customHeight="1" x14ac:dyDescent="0.25">
      <c r="A37" s="3182" t="s">
        <v>6</v>
      </c>
      <c r="B37" s="3185" t="s">
        <v>8</v>
      </c>
      <c r="C37" s="3188" t="s">
        <v>58</v>
      </c>
      <c r="D37" s="683"/>
      <c r="E37" s="2873" t="s">
        <v>658</v>
      </c>
      <c r="F37" s="3193" t="s">
        <v>62</v>
      </c>
      <c r="G37" s="3196" t="s">
        <v>510</v>
      </c>
      <c r="H37" s="1536" t="s">
        <v>79</v>
      </c>
      <c r="I37" s="694"/>
      <c r="J37" s="694"/>
      <c r="K37" s="1537"/>
      <c r="L37" s="3260" t="s">
        <v>658</v>
      </c>
      <c r="M37" s="689"/>
      <c r="N37" s="1555"/>
      <c r="O37" s="1555"/>
      <c r="P37" s="1556"/>
    </row>
    <row r="38" spans="1:16" x14ac:dyDescent="0.25">
      <c r="A38" s="3183"/>
      <c r="B38" s="3186"/>
      <c r="C38" s="3189"/>
      <c r="D38" s="684"/>
      <c r="E38" s="2904"/>
      <c r="F38" s="3194"/>
      <c r="G38" s="3197"/>
      <c r="H38" s="1544" t="s">
        <v>57</v>
      </c>
      <c r="I38" s="1522">
        <v>40</v>
      </c>
      <c r="J38" s="1522"/>
      <c r="K38" s="1545"/>
      <c r="L38" s="3261"/>
      <c r="M38" s="613"/>
      <c r="N38" s="1557"/>
      <c r="O38" s="1557"/>
      <c r="P38" s="1558"/>
    </row>
    <row r="39" spans="1:16" ht="39.6" customHeight="1" thickBot="1" x14ac:dyDescent="0.3">
      <c r="A39" s="3184"/>
      <c r="B39" s="3187"/>
      <c r="C39" s="3256"/>
      <c r="D39" s="876"/>
      <c r="E39" s="2874"/>
      <c r="F39" s="3195"/>
      <c r="G39" s="3198"/>
      <c r="H39" s="695" t="s">
        <v>7</v>
      </c>
      <c r="I39" s="696">
        <f>I37+I38</f>
        <v>40</v>
      </c>
      <c r="J39" s="696">
        <f>SUM(J37:J37)</f>
        <v>0</v>
      </c>
      <c r="K39" s="696">
        <f>SUM(K37:K37)</f>
        <v>0</v>
      </c>
      <c r="L39" s="3262"/>
      <c r="M39" s="1559"/>
      <c r="N39" s="1521"/>
      <c r="O39" s="1521"/>
      <c r="P39" s="1560"/>
    </row>
    <row r="40" spans="1:16" ht="26.4" x14ac:dyDescent="0.25">
      <c r="A40" s="3182" t="s">
        <v>6</v>
      </c>
      <c r="B40" s="3185" t="s">
        <v>8</v>
      </c>
      <c r="C40" s="3188" t="s">
        <v>59</v>
      </c>
      <c r="D40" s="1517"/>
      <c r="E40" s="3267" t="s">
        <v>659</v>
      </c>
      <c r="F40" s="3193" t="s">
        <v>62</v>
      </c>
      <c r="G40" s="3196" t="s">
        <v>510</v>
      </c>
      <c r="H40" s="2466" t="s">
        <v>48</v>
      </c>
      <c r="I40" s="2299">
        <v>15</v>
      </c>
      <c r="J40" s="694"/>
      <c r="K40" s="1537"/>
      <c r="L40" s="2799" t="s">
        <v>1163</v>
      </c>
      <c r="M40" s="1550" t="s">
        <v>955</v>
      </c>
      <c r="N40" s="2800">
        <v>15</v>
      </c>
      <c r="O40" s="680"/>
      <c r="P40" s="678"/>
    </row>
    <row r="41" spans="1:16" x14ac:dyDescent="0.25">
      <c r="A41" s="3183"/>
      <c r="B41" s="3186"/>
      <c r="C41" s="3189"/>
      <c r="D41" s="1518"/>
      <c r="E41" s="3268"/>
      <c r="F41" s="3194"/>
      <c r="G41" s="3197"/>
      <c r="H41" s="1544" t="s">
        <v>56</v>
      </c>
      <c r="I41" s="1522">
        <v>50.3</v>
      </c>
      <c r="J41" s="1522"/>
      <c r="K41" s="1545"/>
      <c r="L41" s="3270" t="s">
        <v>954</v>
      </c>
      <c r="M41" s="1552" t="s">
        <v>955</v>
      </c>
      <c r="N41" s="691">
        <v>50.3</v>
      </c>
      <c r="O41" s="691"/>
      <c r="P41" s="1520"/>
    </row>
    <row r="42" spans="1:16" ht="13.8" thickBot="1" x14ac:dyDescent="0.3">
      <c r="A42" s="3184"/>
      <c r="B42" s="3187"/>
      <c r="C42" s="3256"/>
      <c r="D42" s="96"/>
      <c r="E42" s="3269"/>
      <c r="F42" s="3195"/>
      <c r="G42" s="3198"/>
      <c r="H42" s="695" t="s">
        <v>7</v>
      </c>
      <c r="I42" s="696">
        <f>I40+I41</f>
        <v>65.3</v>
      </c>
      <c r="J42" s="696"/>
      <c r="K42" s="696"/>
      <c r="L42" s="2915"/>
      <c r="M42" s="1551"/>
      <c r="N42" s="1543"/>
      <c r="O42" s="1543"/>
      <c r="P42" s="697"/>
    </row>
    <row r="43" spans="1:16" ht="26.4" customHeight="1" x14ac:dyDescent="0.25">
      <c r="A43" s="3182" t="s">
        <v>6</v>
      </c>
      <c r="B43" s="3185" t="s">
        <v>8</v>
      </c>
      <c r="C43" s="3188" t="s">
        <v>60</v>
      </c>
      <c r="D43" s="683"/>
      <c r="E43" s="3257" t="s">
        <v>660</v>
      </c>
      <c r="F43" s="3193" t="s">
        <v>62</v>
      </c>
      <c r="G43" s="3196" t="s">
        <v>510</v>
      </c>
      <c r="H43" s="1536" t="s">
        <v>79</v>
      </c>
      <c r="I43" s="694"/>
      <c r="J43" s="694"/>
      <c r="K43" s="1537"/>
      <c r="L43" s="1553" t="s">
        <v>661</v>
      </c>
      <c r="M43" s="1550" t="s">
        <v>262</v>
      </c>
      <c r="N43" s="680"/>
      <c r="O43" s="680"/>
      <c r="P43" s="678"/>
    </row>
    <row r="44" spans="1:16" ht="45.6" customHeight="1" thickBot="1" x14ac:dyDescent="0.3">
      <c r="A44" s="3184"/>
      <c r="B44" s="3187"/>
      <c r="C44" s="3256"/>
      <c r="D44" s="876"/>
      <c r="E44" s="3259"/>
      <c r="F44" s="3195"/>
      <c r="G44" s="3198"/>
      <c r="H44" s="695" t="s">
        <v>7</v>
      </c>
      <c r="I44" s="696">
        <f>SUM(I43:I43)</f>
        <v>0</v>
      </c>
      <c r="J44" s="696">
        <f>SUM(J43:J43)</f>
        <v>0</v>
      </c>
      <c r="K44" s="696">
        <f>SUM(K43:K43)</f>
        <v>0</v>
      </c>
      <c r="L44" s="1554"/>
      <c r="M44" s="1551"/>
      <c r="N44" s="1543"/>
      <c r="O44" s="1543"/>
      <c r="P44" s="697"/>
    </row>
    <row r="45" spans="1:16" ht="39.6" customHeight="1" x14ac:dyDescent="0.25">
      <c r="A45" s="3182" t="s">
        <v>6</v>
      </c>
      <c r="B45" s="3185" t="s">
        <v>8</v>
      </c>
      <c r="C45" s="3188" t="s">
        <v>61</v>
      </c>
      <c r="D45" s="683"/>
      <c r="E45" s="3257" t="s">
        <v>662</v>
      </c>
      <c r="F45" s="3193" t="s">
        <v>62</v>
      </c>
      <c r="G45" s="3196" t="s">
        <v>510</v>
      </c>
      <c r="H45" s="1536" t="s">
        <v>79</v>
      </c>
      <c r="I45" s="694"/>
      <c r="J45" s="694"/>
      <c r="K45" s="1537"/>
      <c r="L45" s="1553" t="s">
        <v>663</v>
      </c>
      <c r="M45" s="1550" t="s">
        <v>248</v>
      </c>
      <c r="N45" s="680">
        <v>20</v>
      </c>
      <c r="O45" s="680">
        <v>20</v>
      </c>
      <c r="P45" s="678">
        <v>20</v>
      </c>
    </row>
    <row r="46" spans="1:16" x14ac:dyDescent="0.25">
      <c r="A46" s="3183"/>
      <c r="B46" s="3186"/>
      <c r="C46" s="3189"/>
      <c r="D46" s="684"/>
      <c r="E46" s="3258"/>
      <c r="F46" s="3194"/>
      <c r="G46" s="3197"/>
      <c r="H46" s="1544" t="s">
        <v>57</v>
      </c>
      <c r="I46" s="1522">
        <v>356.3</v>
      </c>
      <c r="J46" s="1522"/>
      <c r="K46" s="1545"/>
      <c r="L46" s="1519" t="s">
        <v>664</v>
      </c>
      <c r="M46" s="1552" t="s">
        <v>262</v>
      </c>
      <c r="N46" s="691">
        <v>10</v>
      </c>
      <c r="O46" s="691"/>
      <c r="P46" s="1520"/>
    </row>
    <row r="47" spans="1:16" ht="13.8" thickBot="1" x14ac:dyDescent="0.3">
      <c r="A47" s="3184"/>
      <c r="B47" s="3187"/>
      <c r="C47" s="3256"/>
      <c r="D47" s="876"/>
      <c r="E47" s="3259"/>
      <c r="F47" s="3195"/>
      <c r="G47" s="3198"/>
      <c r="H47" s="695" t="s">
        <v>7</v>
      </c>
      <c r="I47" s="696">
        <f>SUM(I45:I46)</f>
        <v>356.3</v>
      </c>
      <c r="J47" s="696">
        <f>SUM(J45:J45)</f>
        <v>0</v>
      </c>
      <c r="K47" s="696">
        <f>SUM(K45:K45)</f>
        <v>0</v>
      </c>
      <c r="L47" s="1554"/>
      <c r="M47" s="1551"/>
      <c r="N47" s="1543"/>
      <c r="O47" s="1543"/>
      <c r="P47" s="697"/>
    </row>
    <row r="48" spans="1:16" ht="13.2" customHeight="1" x14ac:dyDescent="0.25">
      <c r="A48" s="3182" t="s">
        <v>6</v>
      </c>
      <c r="B48" s="3185" t="s">
        <v>8</v>
      </c>
      <c r="C48" s="3188" t="s">
        <v>116</v>
      </c>
      <c r="D48" s="683"/>
      <c r="E48" s="2873" t="s">
        <v>775</v>
      </c>
      <c r="F48" s="3193" t="s">
        <v>62</v>
      </c>
      <c r="G48" s="3196" t="s">
        <v>228</v>
      </c>
      <c r="H48" s="1536" t="s">
        <v>48</v>
      </c>
      <c r="I48" s="694">
        <v>33.4</v>
      </c>
      <c r="J48" s="694"/>
      <c r="K48" s="1537"/>
      <c r="L48" s="3260" t="s">
        <v>777</v>
      </c>
      <c r="M48" s="689" t="s">
        <v>262</v>
      </c>
      <c r="N48" s="1555">
        <v>2</v>
      </c>
      <c r="O48" s="1555"/>
      <c r="P48" s="1556"/>
    </row>
    <row r="49" spans="1:16" ht="13.2" customHeight="1" x14ac:dyDescent="0.25">
      <c r="A49" s="3183"/>
      <c r="B49" s="3186"/>
      <c r="C49" s="3189"/>
      <c r="D49" s="684"/>
      <c r="E49" s="2904"/>
      <c r="F49" s="3194"/>
      <c r="G49" s="3197"/>
      <c r="H49" s="1544" t="s">
        <v>57</v>
      </c>
      <c r="I49" s="1522">
        <v>0</v>
      </c>
      <c r="J49" s="1522"/>
      <c r="K49" s="1545"/>
      <c r="L49" s="3261"/>
      <c r="M49" s="613"/>
      <c r="N49" s="1557"/>
      <c r="O49" s="1557"/>
      <c r="P49" s="1558"/>
    </row>
    <row r="50" spans="1:16" ht="16.8" customHeight="1" thickBot="1" x14ac:dyDescent="0.3">
      <c r="A50" s="3184"/>
      <c r="B50" s="3187"/>
      <c r="C50" s="3256"/>
      <c r="D50" s="876"/>
      <c r="E50" s="2874"/>
      <c r="F50" s="3195"/>
      <c r="G50" s="3198"/>
      <c r="H50" s="695" t="s">
        <v>7</v>
      </c>
      <c r="I50" s="696">
        <f>I48+I49</f>
        <v>33.4</v>
      </c>
      <c r="J50" s="696">
        <f>SUM(J48:J48)</f>
        <v>0</v>
      </c>
      <c r="K50" s="696">
        <f>SUM(K48:K48)</f>
        <v>0</v>
      </c>
      <c r="L50" s="3262"/>
      <c r="M50" s="1559"/>
      <c r="N50" s="1837"/>
      <c r="O50" s="1837"/>
      <c r="P50" s="1841"/>
    </row>
    <row r="51" spans="1:16" ht="13.2" customHeight="1" thickBot="1" x14ac:dyDescent="0.3">
      <c r="A51" s="701" t="s">
        <v>6</v>
      </c>
      <c r="B51" s="702" t="s">
        <v>8</v>
      </c>
      <c r="C51" s="3263" t="s">
        <v>31</v>
      </c>
      <c r="D51" s="3263"/>
      <c r="E51" s="3263"/>
      <c r="F51" s="3263"/>
      <c r="G51" s="3264"/>
      <c r="H51" s="686" t="s">
        <v>7</v>
      </c>
      <c r="I51" s="614">
        <f>I25+I27+I30+I33+I36+I39+I44+I47+I42+I50</f>
        <v>1040.4000000000001</v>
      </c>
      <c r="J51" s="614">
        <f>J25+J27+J30+J33+J36+J39+J44+J47</f>
        <v>256</v>
      </c>
      <c r="K51" s="614">
        <f>K25+K27+K30+K33+K36+K39+K44+K47</f>
        <v>256</v>
      </c>
      <c r="L51" s="615"/>
      <c r="M51" s="615"/>
      <c r="N51" s="615"/>
      <c r="O51" s="615"/>
      <c r="P51" s="616"/>
    </row>
    <row r="52" spans="1:16" ht="13.8" thickBot="1" x14ac:dyDescent="0.3">
      <c r="A52" s="701" t="s">
        <v>6</v>
      </c>
      <c r="B52" s="869"/>
      <c r="C52" s="3265" t="s">
        <v>51</v>
      </c>
      <c r="D52" s="3265"/>
      <c r="E52" s="3265"/>
      <c r="F52" s="3265"/>
      <c r="G52" s="3266"/>
      <c r="H52" s="870" t="s">
        <v>7</v>
      </c>
      <c r="I52" s="871">
        <f>I51+I21</f>
        <v>1060.3000000000002</v>
      </c>
      <c r="J52" s="871">
        <f>J51+J21</f>
        <v>265</v>
      </c>
      <c r="K52" s="871">
        <f>K51+K21</f>
        <v>265</v>
      </c>
      <c r="L52" s="872"/>
      <c r="M52" s="872"/>
      <c r="N52" s="872"/>
      <c r="O52" s="872"/>
      <c r="P52" s="873"/>
    </row>
    <row r="53" spans="1:16" ht="13.8" thickBot="1" x14ac:dyDescent="0.3">
      <c r="A53" s="701"/>
      <c r="B53" s="869"/>
      <c r="C53" s="3265" t="s">
        <v>77</v>
      </c>
      <c r="D53" s="3265"/>
      <c r="E53" s="3265"/>
      <c r="F53" s="3265"/>
      <c r="G53" s="3266"/>
      <c r="H53" s="870" t="s">
        <v>7</v>
      </c>
      <c r="I53" s="871">
        <f>I54-I46-I38-I32-I29-I24-I16-I19-I35</f>
        <v>358.70000000000027</v>
      </c>
      <c r="J53" s="871">
        <f>J54-J46-J38-J32-J29-J24</f>
        <v>265</v>
      </c>
      <c r="K53" s="871">
        <f>K54-K46-K38-K32-K29-K24</f>
        <v>265</v>
      </c>
      <c r="L53" s="872"/>
      <c r="M53" s="872"/>
      <c r="N53" s="872"/>
      <c r="O53" s="872"/>
      <c r="P53" s="873"/>
    </row>
    <row r="54" spans="1:16" ht="13.8" customHeight="1" thickBot="1" x14ac:dyDescent="0.3">
      <c r="A54" s="3222" t="s">
        <v>9</v>
      </c>
      <c r="B54" s="3223"/>
      <c r="C54" s="3223"/>
      <c r="D54" s="3223"/>
      <c r="E54" s="3223"/>
      <c r="F54" s="3223"/>
      <c r="G54" s="3223"/>
      <c r="H54" s="3224"/>
      <c r="I54" s="595">
        <f>I52*1</f>
        <v>1060.3000000000002</v>
      </c>
      <c r="J54" s="595">
        <f t="shared" ref="J54:K54" si="2">J52*1</f>
        <v>265</v>
      </c>
      <c r="K54" s="595">
        <f t="shared" si="2"/>
        <v>265</v>
      </c>
      <c r="L54" s="3229"/>
      <c r="M54" s="3230"/>
      <c r="N54" s="3230"/>
      <c r="O54" s="3230"/>
      <c r="P54" s="3231"/>
    </row>
    <row r="55" spans="1:16" ht="13.8" customHeight="1" x14ac:dyDescent="0.25">
      <c r="A55" s="579" t="s">
        <v>300</v>
      </c>
      <c r="B55" s="579"/>
      <c r="C55" s="579"/>
      <c r="D55" s="579"/>
      <c r="E55" s="579"/>
      <c r="F55" s="579"/>
      <c r="G55" s="579"/>
      <c r="H55" s="579"/>
      <c r="I55" s="579"/>
      <c r="J55" s="579"/>
      <c r="K55" s="579"/>
      <c r="L55" s="579"/>
      <c r="M55" s="1468"/>
      <c r="N55" s="1472"/>
      <c r="O55" s="1472"/>
      <c r="P55" s="1472"/>
    </row>
    <row r="56" spans="1:16" ht="13.8" customHeight="1" x14ac:dyDescent="0.25">
      <c r="A56" s="596"/>
      <c r="B56" s="596"/>
      <c r="C56" s="596"/>
      <c r="D56" s="596"/>
      <c r="E56" s="596"/>
      <c r="F56" s="596"/>
      <c r="G56" s="596"/>
      <c r="H56" s="596"/>
      <c r="I56" s="596"/>
      <c r="J56" s="596"/>
      <c r="K56" s="596"/>
      <c r="L56" s="596"/>
      <c r="M56" s="1468"/>
      <c r="N56" s="1472"/>
      <c r="O56" s="1472"/>
      <c r="P56" s="1472"/>
    </row>
    <row r="57" spans="1:16" x14ac:dyDescent="0.25">
      <c r="A57" s="596"/>
      <c r="B57" s="596"/>
      <c r="C57" s="596"/>
      <c r="D57" s="596"/>
      <c r="E57" s="596"/>
      <c r="F57" s="596"/>
      <c r="G57" s="596"/>
      <c r="H57" s="596"/>
      <c r="I57" s="596"/>
      <c r="J57" s="596"/>
      <c r="K57" s="596"/>
      <c r="L57" s="596"/>
      <c r="M57" s="1468"/>
      <c r="N57" s="1472"/>
      <c r="O57" s="1472"/>
      <c r="P57" s="1472"/>
    </row>
    <row r="58" spans="1:16" x14ac:dyDescent="0.25">
      <c r="A58" s="596"/>
      <c r="B58" s="596"/>
      <c r="C58" s="596"/>
      <c r="D58" s="596"/>
      <c r="E58" s="596"/>
      <c r="F58" s="596"/>
      <c r="G58" s="596"/>
      <c r="H58" s="596"/>
      <c r="I58" s="596"/>
      <c r="J58" s="596"/>
      <c r="K58" s="596"/>
      <c r="L58" s="596"/>
      <c r="M58" s="1468"/>
      <c r="N58" s="1472"/>
      <c r="O58" s="1472"/>
      <c r="P58" s="1472"/>
    </row>
    <row r="59" spans="1:16" x14ac:dyDescent="0.25">
      <c r="A59" s="596"/>
      <c r="B59" s="596"/>
      <c r="C59" s="596"/>
      <c r="D59" s="596"/>
      <c r="E59" s="596"/>
      <c r="F59" s="596"/>
      <c r="G59" s="596"/>
      <c r="H59" s="596"/>
      <c r="I59" s="596"/>
      <c r="J59" s="596"/>
      <c r="K59" s="596"/>
      <c r="L59" s="596"/>
      <c r="M59" s="1468"/>
      <c r="N59" s="1472"/>
      <c r="O59" s="1472"/>
      <c r="P59" s="1472"/>
    </row>
    <row r="60" spans="1:16" x14ac:dyDescent="0.25">
      <c r="A60" s="596"/>
      <c r="B60" s="596"/>
      <c r="C60" s="596"/>
      <c r="D60" s="596"/>
      <c r="E60" s="596"/>
      <c r="F60" s="596"/>
      <c r="G60" s="596"/>
      <c r="H60" s="596"/>
      <c r="I60" s="596"/>
      <c r="J60" s="596"/>
      <c r="K60" s="596"/>
      <c r="L60" s="596"/>
      <c r="M60" s="1468"/>
      <c r="N60" s="1472"/>
      <c r="O60" s="1472"/>
      <c r="P60" s="1472"/>
    </row>
    <row r="61" spans="1:16" x14ac:dyDescent="0.25">
      <c r="A61" s="596"/>
      <c r="B61" s="596"/>
      <c r="C61" s="596"/>
      <c r="D61" s="596"/>
      <c r="E61" s="596"/>
      <c r="F61" s="596"/>
      <c r="G61" s="596"/>
      <c r="H61" s="596"/>
      <c r="I61" s="596"/>
      <c r="J61" s="596"/>
      <c r="K61" s="596"/>
      <c r="L61" s="596"/>
      <c r="M61" s="1468"/>
      <c r="N61" s="1472"/>
      <c r="O61" s="1472"/>
      <c r="P61" s="1472"/>
    </row>
    <row r="62" spans="1:16" x14ac:dyDescent="0.25">
      <c r="A62" s="596"/>
      <c r="B62" s="596"/>
      <c r="C62" s="596"/>
      <c r="D62" s="596"/>
      <c r="E62" s="596"/>
      <c r="F62" s="596"/>
      <c r="G62" s="596"/>
      <c r="H62" s="596"/>
      <c r="I62" s="596"/>
      <c r="J62" s="596"/>
      <c r="K62" s="596"/>
      <c r="L62" s="596"/>
      <c r="M62" s="1468"/>
      <c r="N62" s="1472"/>
      <c r="O62" s="1472"/>
      <c r="P62" s="1472"/>
    </row>
    <row r="63" spans="1:16" x14ac:dyDescent="0.25">
      <c r="A63" s="1468"/>
      <c r="B63" s="1468"/>
      <c r="C63" s="1468"/>
      <c r="D63" s="1468"/>
      <c r="E63" s="1468"/>
      <c r="F63" s="1468"/>
      <c r="G63" s="1468"/>
      <c r="H63" s="1468"/>
      <c r="I63" s="1468"/>
      <c r="J63" s="1468"/>
      <c r="K63" s="1468"/>
      <c r="L63" s="1468"/>
      <c r="M63" s="1468"/>
      <c r="N63" s="1472"/>
      <c r="O63" s="1472"/>
      <c r="P63" s="1472"/>
    </row>
    <row r="64" spans="1:16" x14ac:dyDescent="0.25">
      <c r="A64" s="1468"/>
      <c r="B64" s="1468"/>
      <c r="C64" s="1468"/>
      <c r="D64" s="1468"/>
      <c r="E64" s="1468"/>
      <c r="F64" s="1468"/>
      <c r="G64" s="1468"/>
      <c r="H64" s="1468"/>
      <c r="I64" s="1468"/>
      <c r="J64" s="1468"/>
      <c r="K64" s="1468"/>
      <c r="L64" s="1468"/>
      <c r="M64" s="1468"/>
      <c r="N64" s="1472"/>
      <c r="O64" s="1472"/>
      <c r="P64" s="1472"/>
    </row>
    <row r="65" spans="1:16" x14ac:dyDescent="0.25">
      <c r="A65" s="10"/>
      <c r="B65" s="10"/>
      <c r="C65" s="10"/>
      <c r="D65" s="10"/>
      <c r="E65" s="1470"/>
      <c r="F65" s="1470"/>
      <c r="G65" s="1470"/>
      <c r="H65" s="1470"/>
      <c r="I65" s="1470"/>
      <c r="J65" s="1470"/>
      <c r="K65" s="1470"/>
      <c r="L65" s="10"/>
      <c r="M65" s="10"/>
      <c r="N65" s="10"/>
      <c r="O65" s="10"/>
      <c r="P65" s="10"/>
    </row>
    <row r="66" spans="1:16" ht="16.2" thickBot="1" x14ac:dyDescent="0.3">
      <c r="A66" s="10"/>
      <c r="B66" s="10"/>
      <c r="C66" s="10"/>
      <c r="D66" s="10"/>
      <c r="E66" s="3232" t="s">
        <v>10</v>
      </c>
      <c r="F66" s="3232"/>
      <c r="G66" s="3232"/>
      <c r="H66" s="3232"/>
      <c r="I66" s="3232"/>
      <c r="J66" s="3232"/>
      <c r="K66" s="3232"/>
      <c r="L66" s="648"/>
      <c r="M66" s="1473"/>
      <c r="N66" s="10"/>
      <c r="O66" s="10"/>
      <c r="P66" s="10"/>
    </row>
    <row r="67" spans="1:16" ht="31.2" thickBot="1" x14ac:dyDescent="0.3">
      <c r="A67" s="10"/>
      <c r="B67" s="10"/>
      <c r="C67" s="10"/>
      <c r="D67" s="10"/>
      <c r="E67" s="3245"/>
      <c r="F67" s="3246"/>
      <c r="G67" s="3246"/>
      <c r="H67" s="3247"/>
      <c r="I67" s="582" t="s">
        <v>535</v>
      </c>
      <c r="J67" s="581" t="s">
        <v>76</v>
      </c>
      <c r="K67" s="582" t="s">
        <v>536</v>
      </c>
      <c r="L67" s="583"/>
      <c r="M67" s="10"/>
      <c r="N67" s="10"/>
      <c r="O67" s="10"/>
      <c r="P67" s="10"/>
    </row>
    <row r="68" spans="1:16" ht="13.8" thickBot="1" x14ac:dyDescent="0.3">
      <c r="A68" s="10"/>
      <c r="B68" s="10"/>
      <c r="C68" s="10"/>
      <c r="D68" s="10"/>
      <c r="E68" s="3233" t="s">
        <v>33</v>
      </c>
      <c r="F68" s="3234"/>
      <c r="G68" s="3234"/>
      <c r="H68" s="3235"/>
      <c r="I68" s="878">
        <f>SUM(I69:I80)</f>
        <v>1060.3</v>
      </c>
      <c r="J68" s="878">
        <f t="shared" ref="J68:K68" si="3">SUM(J69:J696)</f>
        <v>265</v>
      </c>
      <c r="K68" s="878">
        <f t="shared" si="3"/>
        <v>265</v>
      </c>
      <c r="L68" s="649"/>
      <c r="M68" s="10"/>
      <c r="N68" s="10"/>
      <c r="O68" s="10"/>
      <c r="P68" s="10"/>
    </row>
    <row r="69" spans="1:16" x14ac:dyDescent="0.25">
      <c r="A69" s="10"/>
      <c r="B69" s="10"/>
      <c r="C69" s="10"/>
      <c r="D69" s="10"/>
      <c r="E69" s="3236" t="s">
        <v>39</v>
      </c>
      <c r="F69" s="3237"/>
      <c r="G69" s="3237"/>
      <c r="H69" s="3238"/>
      <c r="I69" s="2801">
        <v>48.4</v>
      </c>
      <c r="J69" s="880"/>
      <c r="K69" s="879"/>
      <c r="L69" s="583"/>
      <c r="M69" s="10"/>
      <c r="N69" s="10"/>
      <c r="O69" s="10"/>
      <c r="P69" s="10"/>
    </row>
    <row r="70" spans="1:16" ht="26.4" customHeight="1" x14ac:dyDescent="0.25">
      <c r="A70" s="10"/>
      <c r="B70" s="10"/>
      <c r="C70" s="10"/>
      <c r="D70" s="10"/>
      <c r="E70" s="3236" t="s">
        <v>776</v>
      </c>
      <c r="F70" s="3237"/>
      <c r="G70" s="3237"/>
      <c r="H70" s="3238"/>
      <c r="I70" s="1834"/>
      <c r="J70" s="1835"/>
      <c r="K70" s="1834"/>
      <c r="L70" s="583"/>
      <c r="M70" s="10"/>
      <c r="N70" s="10"/>
      <c r="O70" s="10"/>
      <c r="P70" s="10"/>
    </row>
    <row r="71" spans="1:16" x14ac:dyDescent="0.25">
      <c r="A71" s="10"/>
      <c r="B71" s="10"/>
      <c r="C71" s="10"/>
      <c r="D71" s="10"/>
      <c r="E71" s="3236" t="s">
        <v>40</v>
      </c>
      <c r="F71" s="3237"/>
      <c r="G71" s="3237"/>
      <c r="H71" s="3238"/>
      <c r="I71" s="881">
        <v>260</v>
      </c>
      <c r="J71" s="882">
        <v>265</v>
      </c>
      <c r="K71" s="881">
        <v>265</v>
      </c>
      <c r="L71" s="583"/>
      <c r="M71" s="10"/>
      <c r="N71" s="10"/>
      <c r="O71" s="10"/>
      <c r="P71" s="10"/>
    </row>
    <row r="72" spans="1:16" x14ac:dyDescent="0.25">
      <c r="A72" s="10"/>
      <c r="B72" s="10"/>
      <c r="C72" s="10"/>
      <c r="D72" s="10"/>
      <c r="E72" s="3236" t="s">
        <v>41</v>
      </c>
      <c r="F72" s="3237"/>
      <c r="G72" s="3237"/>
      <c r="H72" s="3238"/>
      <c r="I72" s="881">
        <v>50.3</v>
      </c>
      <c r="J72" s="882"/>
      <c r="K72" s="881"/>
      <c r="L72" s="583"/>
      <c r="M72" s="10"/>
      <c r="N72" s="10"/>
      <c r="O72" s="10"/>
      <c r="P72" s="10"/>
    </row>
    <row r="73" spans="1:16" ht="26.4" customHeight="1" x14ac:dyDescent="0.25">
      <c r="A73" s="10"/>
      <c r="B73" s="10"/>
      <c r="C73" s="10"/>
      <c r="D73" s="10"/>
      <c r="E73" s="3236" t="s">
        <v>42</v>
      </c>
      <c r="F73" s="3237"/>
      <c r="G73" s="3237"/>
      <c r="H73" s="3238"/>
      <c r="I73" s="881"/>
      <c r="J73" s="882"/>
      <c r="K73" s="881"/>
      <c r="L73" s="583"/>
      <c r="M73" s="10"/>
      <c r="N73" s="10"/>
      <c r="O73" s="10"/>
      <c r="P73" s="10"/>
    </row>
    <row r="74" spans="1:16" ht="17.399999999999999" customHeight="1" x14ac:dyDescent="0.25">
      <c r="A74" s="10"/>
      <c r="B74" s="10"/>
      <c r="C74" s="10"/>
      <c r="D74" s="10"/>
      <c r="E74" s="3248" t="s">
        <v>43</v>
      </c>
      <c r="F74" s="3249"/>
      <c r="G74" s="3249"/>
      <c r="H74" s="3250"/>
      <c r="I74" s="604"/>
      <c r="J74" s="605"/>
      <c r="K74" s="604"/>
      <c r="L74" s="583"/>
      <c r="M74" s="10"/>
      <c r="N74" s="10"/>
      <c r="O74" s="10"/>
      <c r="P74" s="10"/>
    </row>
    <row r="75" spans="1:16" x14ac:dyDescent="0.25">
      <c r="A75" s="10"/>
      <c r="B75" s="10"/>
      <c r="C75" s="10"/>
      <c r="D75" s="10"/>
      <c r="E75" s="3239" t="s">
        <v>44</v>
      </c>
      <c r="F75" s="3240"/>
      <c r="G75" s="3240"/>
      <c r="H75" s="3241"/>
      <c r="I75" s="881"/>
      <c r="J75" s="882"/>
      <c r="K75" s="881"/>
      <c r="L75" s="583"/>
      <c r="M75" s="10"/>
      <c r="N75" s="10"/>
      <c r="O75" s="10"/>
      <c r="P75" s="10"/>
    </row>
    <row r="76" spans="1:16" ht="27" customHeight="1" x14ac:dyDescent="0.25">
      <c r="A76" s="10"/>
      <c r="B76" s="10"/>
      <c r="C76" s="10"/>
      <c r="D76" s="10"/>
      <c r="E76" s="3236" t="s">
        <v>63</v>
      </c>
      <c r="F76" s="3237"/>
      <c r="G76" s="3237"/>
      <c r="H76" s="3238"/>
      <c r="I76" s="881"/>
      <c r="J76" s="882"/>
      <c r="K76" s="881"/>
      <c r="L76" s="583"/>
      <c r="M76" s="10"/>
      <c r="N76" s="858"/>
      <c r="O76" s="858"/>
      <c r="P76" s="858"/>
    </row>
    <row r="77" spans="1:16" ht="26.4" customHeight="1" x14ac:dyDescent="0.25">
      <c r="A77" s="10"/>
      <c r="B77" s="10"/>
      <c r="C77" s="10"/>
      <c r="D77" s="10"/>
      <c r="E77" s="3236" t="s">
        <v>64</v>
      </c>
      <c r="F77" s="3237"/>
      <c r="G77" s="3237"/>
      <c r="H77" s="3238"/>
      <c r="I77" s="883"/>
      <c r="J77" s="884"/>
      <c r="K77" s="883"/>
      <c r="L77" s="583"/>
      <c r="M77" s="10"/>
      <c r="N77" s="10"/>
      <c r="O77" s="10"/>
      <c r="P77" s="10"/>
    </row>
    <row r="78" spans="1:16" ht="13.8" customHeight="1" x14ac:dyDescent="0.25">
      <c r="A78" s="10"/>
      <c r="B78" s="10"/>
      <c r="C78" s="10"/>
      <c r="D78" s="10"/>
      <c r="E78" s="3236" t="s">
        <v>47</v>
      </c>
      <c r="F78" s="3237"/>
      <c r="G78" s="3237"/>
      <c r="H78" s="3238"/>
      <c r="I78" s="883"/>
      <c r="J78" s="884"/>
      <c r="K78" s="883"/>
      <c r="L78" s="583"/>
      <c r="M78" s="10"/>
      <c r="N78" s="10"/>
      <c r="O78" s="10"/>
      <c r="P78" s="10"/>
    </row>
    <row r="79" spans="1:16" x14ac:dyDescent="0.25">
      <c r="A79" s="10"/>
      <c r="B79" s="10"/>
      <c r="C79" s="10"/>
      <c r="D79" s="10"/>
      <c r="E79" s="3236" t="s">
        <v>45</v>
      </c>
      <c r="F79" s="3237"/>
      <c r="G79" s="3237"/>
      <c r="H79" s="3238"/>
      <c r="I79" s="883"/>
      <c r="J79" s="884"/>
      <c r="K79" s="883"/>
      <c r="L79" s="583"/>
      <c r="M79" s="10"/>
      <c r="N79" s="10"/>
      <c r="O79" s="10"/>
      <c r="P79" s="10"/>
    </row>
    <row r="80" spans="1:16" ht="18" customHeight="1" x14ac:dyDescent="0.25">
      <c r="A80" s="1470"/>
      <c r="B80" s="1470"/>
      <c r="C80" s="1470"/>
      <c r="D80" s="1470"/>
      <c r="E80" s="3236" t="s">
        <v>65</v>
      </c>
      <c r="F80" s="3237"/>
      <c r="G80" s="3237"/>
      <c r="H80" s="3238"/>
      <c r="I80" s="881">
        <v>701.6</v>
      </c>
      <c r="J80" s="882"/>
      <c r="K80" s="881"/>
      <c r="L80" s="583"/>
      <c r="M80" s="10"/>
      <c r="N80" s="1470"/>
      <c r="O80" s="1470"/>
      <c r="P80" s="1470"/>
    </row>
    <row r="81" spans="1:16" ht="28.2" customHeight="1" thickBot="1" x14ac:dyDescent="0.3">
      <c r="A81" s="1470"/>
      <c r="B81" s="1470"/>
      <c r="C81" s="1470"/>
      <c r="D81" s="1470"/>
      <c r="E81" s="3242" t="s">
        <v>626</v>
      </c>
      <c r="F81" s="3243"/>
      <c r="G81" s="3243"/>
      <c r="H81" s="3244"/>
      <c r="I81" s="1838"/>
      <c r="J81" s="1839"/>
      <c r="K81" s="1838"/>
      <c r="L81" s="583"/>
      <c r="M81" s="10"/>
      <c r="N81" s="1470"/>
      <c r="O81" s="1470"/>
      <c r="P81" s="1470"/>
    </row>
    <row r="82" spans="1:16" ht="29.4" customHeight="1" thickBot="1" x14ac:dyDescent="0.3">
      <c r="A82" s="1470"/>
      <c r="B82" s="1470"/>
      <c r="C82" s="1470"/>
      <c r="D82" s="1470"/>
      <c r="E82" s="3251" t="s">
        <v>34</v>
      </c>
      <c r="F82" s="3252"/>
      <c r="G82" s="3252"/>
      <c r="H82" s="3252"/>
      <c r="I82" s="885"/>
      <c r="J82" s="1467"/>
      <c r="K82" s="885"/>
      <c r="L82" s="583"/>
      <c r="M82" s="10"/>
      <c r="N82" s="1470"/>
      <c r="O82" s="1470"/>
      <c r="P82" s="1470"/>
    </row>
    <row r="83" spans="1:16" ht="13.2" customHeight="1" thickBot="1" x14ac:dyDescent="0.3">
      <c r="A83" s="1470"/>
      <c r="B83" s="1470"/>
      <c r="C83" s="1470"/>
      <c r="D83" s="1470"/>
      <c r="E83" s="3253" t="s">
        <v>538</v>
      </c>
      <c r="F83" s="3254"/>
      <c r="G83" s="3254"/>
      <c r="H83" s="3255"/>
      <c r="I83" s="1471"/>
      <c r="J83" s="1840"/>
      <c r="K83" s="1471"/>
      <c r="L83" s="1526"/>
      <c r="M83" s="1470"/>
      <c r="N83" s="1470"/>
      <c r="O83" s="1470"/>
      <c r="P83" s="1470"/>
    </row>
  </sheetData>
  <mergeCells count="129">
    <mergeCell ref="L1:O1"/>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 ref="A15:A17"/>
    <mergeCell ref="B15:B17"/>
    <mergeCell ref="C15:C17"/>
    <mergeCell ref="E15:E17"/>
    <mergeCell ref="F15:F17"/>
    <mergeCell ref="G15:G17"/>
    <mergeCell ref="C11:O11"/>
    <mergeCell ref="A12:A14"/>
    <mergeCell ref="B12:B14"/>
    <mergeCell ref="C12:C14"/>
    <mergeCell ref="E12:E14"/>
    <mergeCell ref="F12:F14"/>
    <mergeCell ref="G12:G14"/>
    <mergeCell ref="L18:L19"/>
    <mergeCell ref="C21:G21"/>
    <mergeCell ref="A23:A25"/>
    <mergeCell ref="B23:B25"/>
    <mergeCell ref="C23:C25"/>
    <mergeCell ref="E23:E25"/>
    <mergeCell ref="F23:F25"/>
    <mergeCell ref="G23:G25"/>
    <mergeCell ref="A18:A20"/>
    <mergeCell ref="B18:B20"/>
    <mergeCell ref="C18:C20"/>
    <mergeCell ref="E18:E20"/>
    <mergeCell ref="F18:F20"/>
    <mergeCell ref="G18:G20"/>
    <mergeCell ref="A31:A33"/>
    <mergeCell ref="B31:B33"/>
    <mergeCell ref="C31:C33"/>
    <mergeCell ref="E31:E33"/>
    <mergeCell ref="F31:F33"/>
    <mergeCell ref="G31:G33"/>
    <mergeCell ref="L26:L27"/>
    <mergeCell ref="A28:A30"/>
    <mergeCell ref="B28:B30"/>
    <mergeCell ref="C28:C30"/>
    <mergeCell ref="E28:E30"/>
    <mergeCell ref="F28:F30"/>
    <mergeCell ref="G28:G30"/>
    <mergeCell ref="L28:L30"/>
    <mergeCell ref="A26:A27"/>
    <mergeCell ref="B26:B27"/>
    <mergeCell ref="C26:C27"/>
    <mergeCell ref="E26:E27"/>
    <mergeCell ref="F26:F27"/>
    <mergeCell ref="G26:G27"/>
    <mergeCell ref="L34:L36"/>
    <mergeCell ref="A37:A39"/>
    <mergeCell ref="B37:B39"/>
    <mergeCell ref="C37:C39"/>
    <mergeCell ref="E37:E39"/>
    <mergeCell ref="F37:F39"/>
    <mergeCell ref="G37:G39"/>
    <mergeCell ref="L37:L39"/>
    <mergeCell ref="A34:A36"/>
    <mergeCell ref="B34:B36"/>
    <mergeCell ref="C34:C36"/>
    <mergeCell ref="E34:E36"/>
    <mergeCell ref="F34:F36"/>
    <mergeCell ref="G34:G36"/>
    <mergeCell ref="L48:L50"/>
    <mergeCell ref="C51:G51"/>
    <mergeCell ref="C52:G52"/>
    <mergeCell ref="C53:G53"/>
    <mergeCell ref="A40:A42"/>
    <mergeCell ref="B40:B42"/>
    <mergeCell ref="C40:C42"/>
    <mergeCell ref="E40:E42"/>
    <mergeCell ref="F40:F42"/>
    <mergeCell ref="G40:G42"/>
    <mergeCell ref="A43:A44"/>
    <mergeCell ref="B43:B44"/>
    <mergeCell ref="C43:C44"/>
    <mergeCell ref="E43:E44"/>
    <mergeCell ref="F43:F44"/>
    <mergeCell ref="G43:G44"/>
    <mergeCell ref="A48:A50"/>
    <mergeCell ref="B48:B50"/>
    <mergeCell ref="C48:C50"/>
    <mergeCell ref="E48:E50"/>
    <mergeCell ref="F48:F50"/>
    <mergeCell ref="G48:G50"/>
    <mergeCell ref="L41:L42"/>
    <mergeCell ref="E82:H82"/>
    <mergeCell ref="E83:H83"/>
    <mergeCell ref="E72:H72"/>
    <mergeCell ref="E73:H73"/>
    <mergeCell ref="E76:H76"/>
    <mergeCell ref="E77:H77"/>
    <mergeCell ref="E78:H78"/>
    <mergeCell ref="A54:H54"/>
    <mergeCell ref="A45:A47"/>
    <mergeCell ref="B45:B47"/>
    <mergeCell ref="C45:C47"/>
    <mergeCell ref="E45:E47"/>
    <mergeCell ref="F45:F47"/>
    <mergeCell ref="G45:G47"/>
    <mergeCell ref="L54:P54"/>
    <mergeCell ref="E66:K66"/>
    <mergeCell ref="E68:H68"/>
    <mergeCell ref="E69:H69"/>
    <mergeCell ref="E71:H71"/>
    <mergeCell ref="E70:H70"/>
    <mergeCell ref="E75:H75"/>
    <mergeCell ref="E81:H81"/>
    <mergeCell ref="E67:H67"/>
    <mergeCell ref="E74:H74"/>
    <mergeCell ref="E79:H79"/>
    <mergeCell ref="E80:H80"/>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topLeftCell="A25" workbookViewId="0">
      <selection activeCell="C34" sqref="C34:K34"/>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3" customWidth="1"/>
    <col min="13" max="13" width="9.109375" customWidth="1"/>
    <col min="14" max="14" width="6.88671875" customWidth="1"/>
    <col min="15" max="15" width="6.5546875" customWidth="1"/>
    <col min="16" max="16" width="8.44140625" customWidth="1"/>
  </cols>
  <sheetData>
    <row r="1" spans="1:16" ht="51.6" customHeight="1" x14ac:dyDescent="0.3">
      <c r="L1" s="3288" t="s">
        <v>956</v>
      </c>
      <c r="M1" s="3289"/>
      <c r="N1" s="3289"/>
      <c r="O1" s="3289"/>
      <c r="P1" s="3289"/>
    </row>
    <row r="2" spans="1:16" ht="13.8" x14ac:dyDescent="0.25">
      <c r="A2" s="3286" t="s">
        <v>1020</v>
      </c>
      <c r="B2" s="3286"/>
      <c r="C2" s="3286"/>
      <c r="D2" s="3286"/>
      <c r="E2" s="3286"/>
      <c r="F2" s="3286"/>
      <c r="G2" s="3286"/>
      <c r="H2" s="3286"/>
      <c r="I2" s="3286"/>
      <c r="J2" s="3286"/>
      <c r="K2" s="3286"/>
      <c r="L2" s="3286"/>
      <c r="M2" s="3286"/>
      <c r="N2" s="3286"/>
      <c r="O2" s="583"/>
      <c r="P2" s="583"/>
    </row>
    <row r="3" spans="1:16" ht="14.4" thickBot="1" x14ac:dyDescent="0.3">
      <c r="A3" s="2887" t="s">
        <v>35</v>
      </c>
      <c r="B3" s="2887"/>
      <c r="C3" s="2887"/>
      <c r="D3" s="2887"/>
      <c r="E3" s="2887"/>
      <c r="F3" s="2887"/>
      <c r="G3" s="2887"/>
      <c r="H3" s="2887"/>
      <c r="I3" s="2887"/>
      <c r="J3" s="2887"/>
      <c r="K3" s="2887"/>
      <c r="L3" s="2887"/>
      <c r="M3" s="2887"/>
      <c r="N3" s="2887"/>
      <c r="O3" s="2887"/>
      <c r="P3" s="2887"/>
    </row>
    <row r="4" spans="1:16" ht="14.4" thickBot="1" x14ac:dyDescent="0.3">
      <c r="A4" s="2881" t="s">
        <v>0</v>
      </c>
      <c r="B4" s="2881" t="s">
        <v>1</v>
      </c>
      <c r="C4" s="2884" t="s">
        <v>2</v>
      </c>
      <c r="D4" s="2881" t="s">
        <v>32</v>
      </c>
      <c r="E4" s="2974" t="s">
        <v>54</v>
      </c>
      <c r="F4" s="2878" t="s">
        <v>3</v>
      </c>
      <c r="G4" s="2884" t="s">
        <v>4</v>
      </c>
      <c r="H4" s="2878" t="s">
        <v>5</v>
      </c>
      <c r="I4" s="2925" t="s">
        <v>522</v>
      </c>
      <c r="J4" s="2878" t="s">
        <v>76</v>
      </c>
      <c r="K4" s="2878" t="s">
        <v>523</v>
      </c>
      <c r="L4" s="2888" t="s">
        <v>11</v>
      </c>
      <c r="M4" s="2889"/>
      <c r="N4" s="2889"/>
      <c r="O4" s="2889"/>
      <c r="P4" s="2890"/>
    </row>
    <row r="5" spans="1:16" ht="13.8" x14ac:dyDescent="0.25">
      <c r="A5" s="2882"/>
      <c r="B5" s="2882"/>
      <c r="C5" s="2885"/>
      <c r="D5" s="2882"/>
      <c r="E5" s="2975"/>
      <c r="F5" s="2879"/>
      <c r="G5" s="2885"/>
      <c r="H5" s="2879"/>
      <c r="I5" s="2926"/>
      <c r="J5" s="2879"/>
      <c r="K5" s="2879"/>
      <c r="L5" s="2891" t="s">
        <v>37</v>
      </c>
      <c r="M5" s="2898" t="s">
        <v>36</v>
      </c>
      <c r="N5" s="2932" t="s">
        <v>38</v>
      </c>
      <c r="O5" s="2932"/>
      <c r="P5" s="2933"/>
    </row>
    <row r="6" spans="1:16" ht="133.80000000000001" customHeight="1" thickBot="1" x14ac:dyDescent="0.3">
      <c r="A6" s="2883"/>
      <c r="B6" s="2883"/>
      <c r="C6" s="2886"/>
      <c r="D6" s="2883"/>
      <c r="E6" s="2976"/>
      <c r="F6" s="2880"/>
      <c r="G6" s="2886"/>
      <c r="H6" s="2880"/>
      <c r="I6" s="2927"/>
      <c r="J6" s="2880"/>
      <c r="K6" s="2880"/>
      <c r="L6" s="2892"/>
      <c r="M6" s="2899"/>
      <c r="N6" s="20" t="s">
        <v>524</v>
      </c>
      <c r="O6" s="20" t="s">
        <v>52</v>
      </c>
      <c r="P6" s="21" t="s">
        <v>525</v>
      </c>
    </row>
    <row r="7" spans="1:16" ht="27" thickBot="1" x14ac:dyDescent="0.3">
      <c r="A7" s="861" t="s">
        <v>6</v>
      </c>
      <c r="B7" s="1469"/>
      <c r="C7" s="22" t="s">
        <v>1021</v>
      </c>
      <c r="D7" s="23"/>
      <c r="E7" s="692"/>
      <c r="F7" s="23"/>
      <c r="G7" s="23"/>
      <c r="H7" s="23"/>
      <c r="I7" s="862"/>
      <c r="J7" s="863"/>
      <c r="K7" s="862"/>
      <c r="L7" s="2470" t="s">
        <v>1022</v>
      </c>
      <c r="M7" s="2471" t="s">
        <v>262</v>
      </c>
      <c r="N7" s="2472"/>
      <c r="O7" s="2471">
        <v>1</v>
      </c>
      <c r="P7" s="2473" t="s">
        <v>66</v>
      </c>
    </row>
    <row r="8" spans="1:16" ht="13.8" thickBot="1" x14ac:dyDescent="0.3">
      <c r="A8" s="617" t="s">
        <v>6</v>
      </c>
      <c r="B8" s="682" t="s">
        <v>6</v>
      </c>
      <c r="C8" s="77" t="s">
        <v>1023</v>
      </c>
      <c r="D8" s="661"/>
      <c r="E8" s="661"/>
      <c r="F8" s="661"/>
      <c r="G8" s="661"/>
      <c r="H8" s="661"/>
      <c r="I8" s="661"/>
      <c r="J8" s="661"/>
      <c r="K8" s="661"/>
      <c r="L8" s="670" t="s">
        <v>1024</v>
      </c>
      <c r="M8" s="669" t="s">
        <v>1025</v>
      </c>
      <c r="N8" s="669">
        <v>8300</v>
      </c>
      <c r="O8" s="669">
        <v>8500</v>
      </c>
      <c r="P8" s="1549">
        <v>8700</v>
      </c>
    </row>
    <row r="9" spans="1:16" ht="13.8" thickBot="1" x14ac:dyDescent="0.3">
      <c r="A9" s="639"/>
      <c r="B9" s="2474"/>
      <c r="C9" s="2475"/>
      <c r="D9" s="2475"/>
      <c r="E9" s="2475"/>
      <c r="F9" s="2475"/>
      <c r="G9" s="2475"/>
      <c r="H9" s="2475"/>
      <c r="I9" s="2475"/>
      <c r="J9" s="2475"/>
      <c r="K9" s="2475"/>
      <c r="L9" s="2476" t="s">
        <v>1026</v>
      </c>
      <c r="M9" s="2477" t="s">
        <v>1025</v>
      </c>
      <c r="N9" s="2803">
        <v>3060</v>
      </c>
      <c r="O9" s="669">
        <v>3120</v>
      </c>
      <c r="P9" s="1549">
        <v>3180</v>
      </c>
    </row>
    <row r="10" spans="1:16" ht="39.6" x14ac:dyDescent="0.25">
      <c r="A10" s="3290" t="s">
        <v>6</v>
      </c>
      <c r="B10" s="3293" t="s">
        <v>6</v>
      </c>
      <c r="C10" s="3296" t="s">
        <v>6</v>
      </c>
      <c r="D10" s="3299"/>
      <c r="E10" s="3302" t="s">
        <v>1027</v>
      </c>
      <c r="F10" s="3305" t="s">
        <v>1028</v>
      </c>
      <c r="G10" s="3316" t="s">
        <v>850</v>
      </c>
      <c r="H10" s="3311" t="s">
        <v>48</v>
      </c>
      <c r="I10" s="3319">
        <v>70</v>
      </c>
      <c r="J10" s="3319">
        <v>75</v>
      </c>
      <c r="K10" s="3319">
        <v>80</v>
      </c>
      <c r="L10" s="2479" t="s">
        <v>1029</v>
      </c>
      <c r="M10" s="2480" t="s">
        <v>262</v>
      </c>
      <c r="N10" s="2481">
        <v>3</v>
      </c>
      <c r="O10" s="2481">
        <v>3</v>
      </c>
      <c r="P10" s="678">
        <v>3</v>
      </c>
    </row>
    <row r="11" spans="1:16" ht="66" x14ac:dyDescent="0.25">
      <c r="A11" s="3291"/>
      <c r="B11" s="3294"/>
      <c r="C11" s="3297"/>
      <c r="D11" s="3300"/>
      <c r="E11" s="3303"/>
      <c r="F11" s="3306"/>
      <c r="G11" s="3317"/>
      <c r="H11" s="3312"/>
      <c r="I11" s="3314"/>
      <c r="J11" s="3314"/>
      <c r="K11" s="3314"/>
      <c r="L11" s="2482" t="s">
        <v>1030</v>
      </c>
      <c r="M11" s="2483"/>
      <c r="N11" s="44" t="s">
        <v>66</v>
      </c>
      <c r="O11" s="44" t="s">
        <v>66</v>
      </c>
      <c r="P11" s="2484" t="s">
        <v>66</v>
      </c>
    </row>
    <row r="12" spans="1:16" x14ac:dyDescent="0.25">
      <c r="A12" s="3291"/>
      <c r="B12" s="3294"/>
      <c r="C12" s="3297"/>
      <c r="D12" s="3300"/>
      <c r="E12" s="3303"/>
      <c r="F12" s="3306"/>
      <c r="G12" s="3317"/>
      <c r="H12" s="894"/>
      <c r="I12" s="891"/>
      <c r="J12" s="891"/>
      <c r="K12" s="891"/>
      <c r="L12" s="2482" t="s">
        <v>1031</v>
      </c>
      <c r="M12" s="2507" t="s">
        <v>248</v>
      </c>
      <c r="N12" s="44">
        <v>3060</v>
      </c>
      <c r="O12" s="44">
        <v>3120</v>
      </c>
      <c r="P12" s="2484">
        <v>3180</v>
      </c>
    </row>
    <row r="13" spans="1:16" ht="26.4" x14ac:dyDescent="0.25">
      <c r="A13" s="3291"/>
      <c r="B13" s="3294"/>
      <c r="C13" s="3297"/>
      <c r="D13" s="3300"/>
      <c r="E13" s="3303"/>
      <c r="F13" s="3306"/>
      <c r="G13" s="3317"/>
      <c r="H13" s="894"/>
      <c r="I13" s="891"/>
      <c r="J13" s="891"/>
      <c r="K13" s="891"/>
      <c r="L13" s="2482" t="s">
        <v>1032</v>
      </c>
      <c r="M13" s="2507" t="s">
        <v>248</v>
      </c>
      <c r="N13" s="44">
        <v>4000</v>
      </c>
      <c r="O13" s="44">
        <v>4400</v>
      </c>
      <c r="P13" s="2484">
        <v>4900</v>
      </c>
    </row>
    <row r="14" spans="1:16" ht="27" thickBot="1" x14ac:dyDescent="0.3">
      <c r="A14" s="3292"/>
      <c r="B14" s="3295"/>
      <c r="C14" s="3298"/>
      <c r="D14" s="3301"/>
      <c r="E14" s="3304"/>
      <c r="F14" s="3307"/>
      <c r="G14" s="3318"/>
      <c r="H14" s="2485" t="s">
        <v>7</v>
      </c>
      <c r="I14" s="2486">
        <f>I10*1</f>
        <v>70</v>
      </c>
      <c r="J14" s="2486">
        <f t="shared" ref="J14:K14" si="0">J10*1</f>
        <v>75</v>
      </c>
      <c r="K14" s="2486">
        <f t="shared" si="0"/>
        <v>80</v>
      </c>
      <c r="L14" s="919" t="s">
        <v>1033</v>
      </c>
      <c r="M14" s="2507" t="s">
        <v>248</v>
      </c>
      <c r="N14" s="2508">
        <v>100000</v>
      </c>
      <c r="O14" s="2508">
        <v>110000</v>
      </c>
      <c r="P14" s="2509">
        <v>120000</v>
      </c>
    </row>
    <row r="15" spans="1:16" x14ac:dyDescent="0.25">
      <c r="A15" s="3290" t="s">
        <v>6</v>
      </c>
      <c r="B15" s="3293" t="s">
        <v>6</v>
      </c>
      <c r="C15" s="3296" t="s">
        <v>8</v>
      </c>
      <c r="D15" s="3299"/>
      <c r="E15" s="3302" t="s">
        <v>1034</v>
      </c>
      <c r="F15" s="3305" t="s">
        <v>1028</v>
      </c>
      <c r="G15" s="3308" t="s">
        <v>850</v>
      </c>
      <c r="H15" s="3311" t="s">
        <v>48</v>
      </c>
      <c r="I15" s="2478">
        <v>61</v>
      </c>
      <c r="J15" s="2478">
        <v>64</v>
      </c>
      <c r="K15" s="2478">
        <v>67</v>
      </c>
      <c r="L15" s="671" t="s">
        <v>1035</v>
      </c>
      <c r="M15" s="2480" t="s">
        <v>262</v>
      </c>
      <c r="N15" s="2481">
        <v>2</v>
      </c>
      <c r="O15" s="2481">
        <v>0</v>
      </c>
      <c r="P15" s="678">
        <v>1</v>
      </c>
    </row>
    <row r="16" spans="1:16" ht="26.4" x14ac:dyDescent="0.25">
      <c r="A16" s="3291"/>
      <c r="B16" s="3294"/>
      <c r="C16" s="3297"/>
      <c r="D16" s="3300"/>
      <c r="E16" s="3303"/>
      <c r="F16" s="3306"/>
      <c r="G16" s="3309"/>
      <c r="H16" s="3312"/>
      <c r="I16" s="3314"/>
      <c r="J16" s="3314"/>
      <c r="K16" s="3314"/>
      <c r="L16" s="859" t="s">
        <v>1036</v>
      </c>
      <c r="M16" s="2487" t="s">
        <v>262</v>
      </c>
      <c r="N16" s="2488">
        <v>2</v>
      </c>
      <c r="O16" s="2488">
        <v>0</v>
      </c>
      <c r="P16" s="2384">
        <v>1</v>
      </c>
    </row>
    <row r="17" spans="1:16" ht="26.4" x14ac:dyDescent="0.25">
      <c r="A17" s="3291"/>
      <c r="B17" s="3294"/>
      <c r="C17" s="3297"/>
      <c r="D17" s="3300"/>
      <c r="E17" s="3303"/>
      <c r="F17" s="3306"/>
      <c r="G17" s="3309"/>
      <c r="H17" s="3312"/>
      <c r="I17" s="3314"/>
      <c r="J17" s="3314"/>
      <c r="K17" s="3314"/>
      <c r="L17" s="48" t="s">
        <v>1037</v>
      </c>
      <c r="M17" s="2483" t="s">
        <v>262</v>
      </c>
      <c r="N17" s="2489">
        <v>1</v>
      </c>
      <c r="O17" s="2489">
        <v>1</v>
      </c>
      <c r="P17" s="679">
        <v>1</v>
      </c>
    </row>
    <row r="18" spans="1:16" ht="26.4" x14ac:dyDescent="0.25">
      <c r="A18" s="3291"/>
      <c r="B18" s="3294"/>
      <c r="C18" s="3297"/>
      <c r="D18" s="3300"/>
      <c r="E18" s="3303"/>
      <c r="F18" s="3306"/>
      <c r="G18" s="3309"/>
      <c r="H18" s="3312"/>
      <c r="I18" s="3314"/>
      <c r="J18" s="3314"/>
      <c r="K18" s="3314"/>
      <c r="L18" s="867" t="s">
        <v>1038</v>
      </c>
      <c r="M18" s="2483" t="s">
        <v>262</v>
      </c>
      <c r="N18" s="2489">
        <v>0</v>
      </c>
      <c r="O18" s="2489">
        <v>2</v>
      </c>
      <c r="P18" s="679">
        <v>1</v>
      </c>
    </row>
    <row r="19" spans="1:16" x14ac:dyDescent="0.25">
      <c r="A19" s="3291"/>
      <c r="B19" s="3294"/>
      <c r="C19" s="3297"/>
      <c r="D19" s="3300"/>
      <c r="E19" s="3303"/>
      <c r="F19" s="3306"/>
      <c r="G19" s="3309"/>
      <c r="H19" s="3312"/>
      <c r="I19" s="3314"/>
      <c r="J19" s="3314"/>
      <c r="K19" s="3314"/>
      <c r="L19" s="867" t="s">
        <v>1039</v>
      </c>
      <c r="M19" s="2483" t="s">
        <v>262</v>
      </c>
      <c r="N19" s="2489">
        <v>0</v>
      </c>
      <c r="O19" s="2489">
        <v>2</v>
      </c>
      <c r="P19" s="679">
        <v>1</v>
      </c>
    </row>
    <row r="20" spans="1:16" ht="52.8" x14ac:dyDescent="0.25">
      <c r="A20" s="3291"/>
      <c r="B20" s="3294"/>
      <c r="C20" s="3297"/>
      <c r="D20" s="3300"/>
      <c r="E20" s="3303"/>
      <c r="F20" s="3306"/>
      <c r="G20" s="3309"/>
      <c r="H20" s="3313"/>
      <c r="I20" s="3315"/>
      <c r="J20" s="3315"/>
      <c r="K20" s="3315"/>
      <c r="L20" s="867" t="s">
        <v>1040</v>
      </c>
      <c r="M20" s="2483" t="s">
        <v>262</v>
      </c>
      <c r="N20" s="2489">
        <v>1</v>
      </c>
      <c r="O20" s="2489">
        <v>1</v>
      </c>
      <c r="P20" s="679">
        <v>1</v>
      </c>
    </row>
    <row r="21" spans="1:16" ht="13.8" thickBot="1" x14ac:dyDescent="0.3">
      <c r="A21" s="3292"/>
      <c r="B21" s="3295"/>
      <c r="C21" s="3298"/>
      <c r="D21" s="3301"/>
      <c r="E21" s="3304"/>
      <c r="F21" s="3307"/>
      <c r="G21" s="3310"/>
      <c r="H21" s="2490" t="s">
        <v>7</v>
      </c>
      <c r="I21" s="2486">
        <f>I15*1</f>
        <v>61</v>
      </c>
      <c r="J21" s="2486">
        <f t="shared" ref="J21:K21" si="1">J15*1</f>
        <v>64</v>
      </c>
      <c r="K21" s="2486">
        <f t="shared" si="1"/>
        <v>67</v>
      </c>
      <c r="L21" s="2491"/>
      <c r="M21" s="889"/>
      <c r="N21" s="2492"/>
      <c r="O21" s="2492"/>
      <c r="P21" s="2493"/>
    </row>
    <row r="22" spans="1:16" ht="13.8" thickBot="1" x14ac:dyDescent="0.3">
      <c r="A22" s="701" t="s">
        <v>6</v>
      </c>
      <c r="B22" s="702" t="s">
        <v>6</v>
      </c>
      <c r="C22" s="3209" t="s">
        <v>31</v>
      </c>
      <c r="D22" s="3209"/>
      <c r="E22" s="3209"/>
      <c r="F22" s="3209"/>
      <c r="G22" s="3210"/>
      <c r="H22" s="686" t="s">
        <v>7</v>
      </c>
      <c r="I22" s="614">
        <f>I21+I14</f>
        <v>131</v>
      </c>
      <c r="J22" s="614">
        <f t="shared" ref="J22:K22" si="2">J21+J14</f>
        <v>139</v>
      </c>
      <c r="K22" s="614">
        <f t="shared" si="2"/>
        <v>147</v>
      </c>
      <c r="L22" s="2494"/>
      <c r="M22" s="2399"/>
      <c r="N22" s="2399"/>
      <c r="O22" s="2399"/>
      <c r="P22" s="2400"/>
    </row>
    <row r="23" spans="1:16" ht="13.8" thickBot="1" x14ac:dyDescent="0.3">
      <c r="A23" s="701" t="s">
        <v>6</v>
      </c>
      <c r="B23" s="869"/>
      <c r="C23" s="3207" t="s">
        <v>51</v>
      </c>
      <c r="D23" s="3207"/>
      <c r="E23" s="3207"/>
      <c r="F23" s="3207"/>
      <c r="G23" s="3208"/>
      <c r="H23" s="870" t="s">
        <v>7</v>
      </c>
      <c r="I23" s="871">
        <f>I22*1</f>
        <v>131</v>
      </c>
      <c r="J23" s="871">
        <f>J22*1</f>
        <v>139</v>
      </c>
      <c r="K23" s="871">
        <f>K22*1</f>
        <v>147</v>
      </c>
      <c r="L23" s="872"/>
      <c r="M23" s="872"/>
      <c r="N23" s="872"/>
      <c r="O23" s="872"/>
      <c r="P23" s="873"/>
    </row>
    <row r="24" spans="1:16" ht="27" thickBot="1" x14ac:dyDescent="0.3">
      <c r="A24" s="617" t="s">
        <v>8</v>
      </c>
      <c r="B24" s="868"/>
      <c r="C24" s="3205" t="s">
        <v>1041</v>
      </c>
      <c r="D24" s="3206"/>
      <c r="E24" s="3206"/>
      <c r="F24" s="3206"/>
      <c r="G24" s="3206"/>
      <c r="H24" s="3206"/>
      <c r="I24" s="3206"/>
      <c r="J24" s="3206"/>
      <c r="K24" s="3320"/>
      <c r="L24" s="2495" t="s">
        <v>1042</v>
      </c>
      <c r="M24" s="2496" t="s">
        <v>247</v>
      </c>
      <c r="N24" s="2496" t="s">
        <v>1043</v>
      </c>
      <c r="O24" s="2496" t="s">
        <v>1044</v>
      </c>
      <c r="P24" s="2497" t="s">
        <v>1045</v>
      </c>
    </row>
    <row r="25" spans="1:16" ht="13.8" thickBot="1" x14ac:dyDescent="0.3">
      <c r="A25" s="617" t="s">
        <v>8</v>
      </c>
      <c r="B25" s="682" t="s">
        <v>6</v>
      </c>
      <c r="C25" s="77" t="s">
        <v>1046</v>
      </c>
      <c r="D25" s="661"/>
      <c r="E25" s="661"/>
      <c r="F25" s="661"/>
      <c r="G25" s="661"/>
      <c r="H25" s="661"/>
      <c r="I25" s="661"/>
      <c r="J25" s="661"/>
      <c r="K25" s="661"/>
      <c r="L25" s="661"/>
      <c r="M25" s="661"/>
      <c r="N25" s="661"/>
      <c r="O25" s="661"/>
      <c r="P25" s="2498"/>
    </row>
    <row r="26" spans="1:16" ht="26.4" x14ac:dyDescent="0.25">
      <c r="A26" s="3321" t="s">
        <v>8</v>
      </c>
      <c r="B26" s="3324" t="s">
        <v>6</v>
      </c>
      <c r="C26" s="3326" t="s">
        <v>6</v>
      </c>
      <c r="D26" s="3299"/>
      <c r="E26" s="3302" t="s">
        <v>1047</v>
      </c>
      <c r="F26" s="3329" t="s">
        <v>62</v>
      </c>
      <c r="G26" s="3308" t="s">
        <v>850</v>
      </c>
      <c r="H26" s="3334" t="s">
        <v>48</v>
      </c>
      <c r="I26" s="3337">
        <v>27</v>
      </c>
      <c r="J26" s="3319">
        <v>37</v>
      </c>
      <c r="K26" s="3319">
        <v>40</v>
      </c>
      <c r="L26" s="859" t="s">
        <v>1048</v>
      </c>
      <c r="M26" s="2510" t="s">
        <v>262</v>
      </c>
      <c r="N26" s="2511">
        <v>8</v>
      </c>
      <c r="O26" s="2511">
        <v>10</v>
      </c>
      <c r="P26" s="2384">
        <v>12</v>
      </c>
    </row>
    <row r="27" spans="1:16" x14ac:dyDescent="0.25">
      <c r="A27" s="3322"/>
      <c r="B27" s="3294"/>
      <c r="C27" s="3327"/>
      <c r="D27" s="3300"/>
      <c r="E27" s="3303"/>
      <c r="F27" s="3306"/>
      <c r="G27" s="3309"/>
      <c r="H27" s="3335"/>
      <c r="I27" s="3338"/>
      <c r="J27" s="3314"/>
      <c r="K27" s="3314"/>
      <c r="L27" s="859" t="s">
        <v>1049</v>
      </c>
      <c r="M27" s="37" t="s">
        <v>262</v>
      </c>
      <c r="N27" s="2511">
        <v>2</v>
      </c>
      <c r="O27" s="2511">
        <v>3</v>
      </c>
      <c r="P27" s="2384">
        <v>4</v>
      </c>
    </row>
    <row r="28" spans="1:16" ht="27" thickBot="1" x14ac:dyDescent="0.3">
      <c r="A28" s="3323"/>
      <c r="B28" s="3325"/>
      <c r="C28" s="3328"/>
      <c r="D28" s="3301"/>
      <c r="E28" s="3304"/>
      <c r="F28" s="3330"/>
      <c r="G28" s="3310"/>
      <c r="H28" s="3336"/>
      <c r="I28" s="3339"/>
      <c r="J28" s="3340"/>
      <c r="K28" s="3340"/>
      <c r="L28" s="2512" t="s">
        <v>1050</v>
      </c>
      <c r="M28" s="2513" t="s">
        <v>262</v>
      </c>
      <c r="N28" s="2514">
        <v>1</v>
      </c>
      <c r="O28" s="2514">
        <v>2</v>
      </c>
      <c r="P28" s="2515">
        <v>3</v>
      </c>
    </row>
    <row r="29" spans="1:16" ht="26.4" x14ac:dyDescent="0.25">
      <c r="A29" s="3321" t="s">
        <v>8</v>
      </c>
      <c r="B29" s="3324" t="s">
        <v>6</v>
      </c>
      <c r="C29" s="3326" t="s">
        <v>8</v>
      </c>
      <c r="D29" s="3299"/>
      <c r="E29" s="3191" t="s">
        <v>1051</v>
      </c>
      <c r="F29" s="3329" t="s">
        <v>62</v>
      </c>
      <c r="G29" s="3308" t="s">
        <v>850</v>
      </c>
      <c r="H29" s="3334" t="s">
        <v>48</v>
      </c>
      <c r="I29" s="3337">
        <v>55.2</v>
      </c>
      <c r="J29" s="3319">
        <v>55</v>
      </c>
      <c r="K29" s="3319">
        <v>60</v>
      </c>
      <c r="L29" s="59" t="s">
        <v>1052</v>
      </c>
      <c r="M29" s="46" t="s">
        <v>262</v>
      </c>
      <c r="N29" s="2516">
        <v>12000</v>
      </c>
      <c r="O29" s="2516">
        <v>12100</v>
      </c>
      <c r="P29" s="2517">
        <v>12200</v>
      </c>
    </row>
    <row r="30" spans="1:16" ht="27" thickBot="1" x14ac:dyDescent="0.3">
      <c r="A30" s="3323"/>
      <c r="B30" s="3325"/>
      <c r="C30" s="3328"/>
      <c r="D30" s="3301"/>
      <c r="E30" s="3285"/>
      <c r="F30" s="3330"/>
      <c r="G30" s="3310"/>
      <c r="H30" s="3336"/>
      <c r="I30" s="3339"/>
      <c r="J30" s="3340"/>
      <c r="K30" s="3340"/>
      <c r="L30" s="2352" t="s">
        <v>1053</v>
      </c>
      <c r="M30" s="740" t="s">
        <v>1054</v>
      </c>
      <c r="N30" s="2518">
        <v>10</v>
      </c>
      <c r="O30" s="2518">
        <v>11</v>
      </c>
      <c r="P30" s="2519">
        <v>12</v>
      </c>
    </row>
    <row r="31" spans="1:16" x14ac:dyDescent="0.25">
      <c r="A31" s="3331" t="s">
        <v>8</v>
      </c>
      <c r="B31" s="3332" t="s">
        <v>6</v>
      </c>
      <c r="C31" s="3189" t="s">
        <v>49</v>
      </c>
      <c r="D31" s="684"/>
      <c r="E31" s="3199" t="s">
        <v>1055</v>
      </c>
      <c r="F31" s="3333" t="s">
        <v>62</v>
      </c>
      <c r="G31" s="3197" t="s">
        <v>850</v>
      </c>
      <c r="H31" s="3341" t="s">
        <v>48</v>
      </c>
      <c r="I31" s="3343">
        <v>15</v>
      </c>
      <c r="J31" s="3343">
        <v>16</v>
      </c>
      <c r="K31" s="3343">
        <v>17</v>
      </c>
      <c r="L31" s="59" t="s">
        <v>1056</v>
      </c>
      <c r="M31" s="621" t="s">
        <v>262</v>
      </c>
      <c r="N31" s="2516">
        <v>1</v>
      </c>
      <c r="O31" s="2516">
        <v>1</v>
      </c>
      <c r="P31" s="2517">
        <v>1</v>
      </c>
    </row>
    <row r="32" spans="1:16" ht="34.200000000000003" customHeight="1" thickBot="1" x14ac:dyDescent="0.3">
      <c r="A32" s="3184"/>
      <c r="B32" s="3187"/>
      <c r="C32" s="3256"/>
      <c r="D32" s="876"/>
      <c r="E32" s="3200"/>
      <c r="F32" s="3195"/>
      <c r="G32" s="3198"/>
      <c r="H32" s="3342"/>
      <c r="I32" s="3344"/>
      <c r="J32" s="3344"/>
      <c r="K32" s="3344"/>
      <c r="L32" s="2520" t="s">
        <v>1057</v>
      </c>
      <c r="M32" s="860" t="s">
        <v>262</v>
      </c>
      <c r="N32" s="2518">
        <v>1</v>
      </c>
      <c r="O32" s="2518">
        <v>1</v>
      </c>
      <c r="P32" s="2519">
        <v>1</v>
      </c>
    </row>
    <row r="33" spans="1:16" ht="13.8" thickBot="1" x14ac:dyDescent="0.3">
      <c r="A33" s="701" t="s">
        <v>6</v>
      </c>
      <c r="B33" s="702" t="s">
        <v>8</v>
      </c>
      <c r="C33" s="3209" t="s">
        <v>31</v>
      </c>
      <c r="D33" s="3209"/>
      <c r="E33" s="3209"/>
      <c r="F33" s="3209"/>
      <c r="G33" s="3210"/>
      <c r="H33" s="686" t="s">
        <v>7</v>
      </c>
      <c r="I33" s="614">
        <f>I26+I29+I31</f>
        <v>97.2</v>
      </c>
      <c r="J33" s="614">
        <f>J26+J29+J31</f>
        <v>108</v>
      </c>
      <c r="K33" s="614">
        <f>K26+K29+K31</f>
        <v>117</v>
      </c>
      <c r="L33" s="615"/>
      <c r="M33" s="615"/>
      <c r="N33" s="615"/>
      <c r="O33" s="615"/>
      <c r="P33" s="616"/>
    </row>
    <row r="34" spans="1:16" ht="13.8" thickBot="1" x14ac:dyDescent="0.3">
      <c r="A34" s="617" t="s">
        <v>8</v>
      </c>
      <c r="B34" s="682" t="s">
        <v>8</v>
      </c>
      <c r="C34" s="3283" t="s">
        <v>1058</v>
      </c>
      <c r="D34" s="3284"/>
      <c r="E34" s="3284"/>
      <c r="F34" s="3284"/>
      <c r="G34" s="3284"/>
      <c r="H34" s="3284"/>
      <c r="I34" s="3284"/>
      <c r="J34" s="3284"/>
      <c r="K34" s="3284"/>
      <c r="L34" s="2499"/>
      <c r="M34" s="2499"/>
      <c r="N34" s="2499"/>
      <c r="O34" s="2499"/>
      <c r="P34" s="2500"/>
    </row>
    <row r="35" spans="1:16" ht="26.4" x14ac:dyDescent="0.25">
      <c r="A35" s="3182" t="s">
        <v>8</v>
      </c>
      <c r="B35" s="3185" t="s">
        <v>8</v>
      </c>
      <c r="C35" s="3188" t="s">
        <v>6</v>
      </c>
      <c r="D35" s="683"/>
      <c r="E35" s="3191" t="s">
        <v>1059</v>
      </c>
      <c r="F35" s="3193" t="s">
        <v>62</v>
      </c>
      <c r="G35" s="3196" t="s">
        <v>228</v>
      </c>
      <c r="H35" s="3350" t="s">
        <v>48</v>
      </c>
      <c r="I35" s="3353">
        <v>69.3</v>
      </c>
      <c r="J35" s="3348">
        <v>67</v>
      </c>
      <c r="K35" s="3348">
        <v>70</v>
      </c>
      <c r="L35" s="59" t="s">
        <v>1060</v>
      </c>
      <c r="M35" s="621" t="s">
        <v>262</v>
      </c>
      <c r="N35" s="680">
        <v>3</v>
      </c>
      <c r="O35" s="680">
        <v>4</v>
      </c>
      <c r="P35" s="678">
        <v>4</v>
      </c>
    </row>
    <row r="36" spans="1:16" ht="39.6" x14ac:dyDescent="0.25">
      <c r="A36" s="3183"/>
      <c r="B36" s="3186"/>
      <c r="C36" s="3189"/>
      <c r="D36" s="684"/>
      <c r="E36" s="3192"/>
      <c r="F36" s="3194"/>
      <c r="G36" s="3197"/>
      <c r="H36" s="3351"/>
      <c r="I36" s="3354"/>
      <c r="J36" s="3343"/>
      <c r="K36" s="3343"/>
      <c r="L36" s="1525" t="s">
        <v>1061</v>
      </c>
      <c r="M36" s="866" t="s">
        <v>262</v>
      </c>
      <c r="N36" s="866">
        <v>3</v>
      </c>
      <c r="O36" s="866">
        <v>3</v>
      </c>
      <c r="P36" s="2521">
        <v>4</v>
      </c>
    </row>
    <row r="37" spans="1:16" x14ac:dyDescent="0.25">
      <c r="A37" s="3183"/>
      <c r="B37" s="3186"/>
      <c r="C37" s="3189"/>
      <c r="D37" s="684"/>
      <c r="E37" s="3192"/>
      <c r="F37" s="3194"/>
      <c r="G37" s="3197"/>
      <c r="H37" s="3351"/>
      <c r="I37" s="3354"/>
      <c r="J37" s="3343"/>
      <c r="K37" s="3343"/>
      <c r="L37" s="56" t="s">
        <v>1062</v>
      </c>
      <c r="M37" s="866" t="s">
        <v>262</v>
      </c>
      <c r="N37" s="2522">
        <v>1050</v>
      </c>
      <c r="O37" s="2523">
        <v>1075</v>
      </c>
      <c r="P37" s="2484">
        <v>1100</v>
      </c>
    </row>
    <row r="38" spans="1:16" x14ac:dyDescent="0.25">
      <c r="A38" s="3183"/>
      <c r="B38" s="3186"/>
      <c r="C38" s="3189"/>
      <c r="D38" s="684"/>
      <c r="E38" s="3192"/>
      <c r="F38" s="3194"/>
      <c r="G38" s="3197"/>
      <c r="H38" s="3352"/>
      <c r="I38" s="3355"/>
      <c r="J38" s="3349"/>
      <c r="K38" s="3349"/>
      <c r="L38" s="56" t="s">
        <v>1063</v>
      </c>
      <c r="M38" s="866" t="s">
        <v>262</v>
      </c>
      <c r="N38" s="2523">
        <v>60</v>
      </c>
      <c r="O38" s="2523">
        <v>60</v>
      </c>
      <c r="P38" s="2484">
        <v>60</v>
      </c>
    </row>
    <row r="39" spans="1:16" ht="27" thickBot="1" x14ac:dyDescent="0.3">
      <c r="A39" s="3184"/>
      <c r="B39" s="3187"/>
      <c r="C39" s="3256"/>
      <c r="D39" s="876"/>
      <c r="E39" s="3285"/>
      <c r="F39" s="3195"/>
      <c r="G39" s="3198"/>
      <c r="H39" s="695" t="s">
        <v>7</v>
      </c>
      <c r="I39" s="696">
        <f>I35*1</f>
        <v>69.3</v>
      </c>
      <c r="J39" s="696">
        <f t="shared" ref="J39:K39" si="3">J35*1</f>
        <v>67</v>
      </c>
      <c r="K39" s="696">
        <f t="shared" si="3"/>
        <v>70</v>
      </c>
      <c r="L39" s="2520" t="s">
        <v>1064</v>
      </c>
      <c r="M39" s="2524" t="s">
        <v>262</v>
      </c>
      <c r="N39" s="2525">
        <v>2000</v>
      </c>
      <c r="O39" s="2525">
        <v>2100</v>
      </c>
      <c r="P39" s="2526">
        <v>2200</v>
      </c>
    </row>
    <row r="40" spans="1:16" ht="13.8" thickBot="1" x14ac:dyDescent="0.3">
      <c r="A40" s="701" t="s">
        <v>8</v>
      </c>
      <c r="B40" s="702" t="s">
        <v>6</v>
      </c>
      <c r="C40" s="3209" t="s">
        <v>31</v>
      </c>
      <c r="D40" s="3209"/>
      <c r="E40" s="3209"/>
      <c r="F40" s="3209"/>
      <c r="G40" s="3210"/>
      <c r="H40" s="686" t="s">
        <v>7</v>
      </c>
      <c r="I40" s="614">
        <f>I39*1</f>
        <v>69.3</v>
      </c>
      <c r="J40" s="614">
        <f t="shared" ref="J40:K40" si="4">J39*1</f>
        <v>67</v>
      </c>
      <c r="K40" s="614">
        <f t="shared" si="4"/>
        <v>70</v>
      </c>
      <c r="L40" s="615"/>
      <c r="M40" s="615"/>
      <c r="N40" s="615"/>
      <c r="O40" s="615"/>
      <c r="P40" s="616"/>
    </row>
    <row r="41" spans="1:16" ht="13.8" thickBot="1" x14ac:dyDescent="0.3">
      <c r="A41" s="701" t="s">
        <v>53</v>
      </c>
      <c r="B41" s="869"/>
      <c r="C41" s="3207" t="s">
        <v>51</v>
      </c>
      <c r="D41" s="3207"/>
      <c r="E41" s="3207"/>
      <c r="F41" s="3207"/>
      <c r="G41" s="3208"/>
      <c r="H41" s="870" t="s">
        <v>7</v>
      </c>
      <c r="I41" s="871">
        <f>I40+I33</f>
        <v>166.5</v>
      </c>
      <c r="J41" s="871">
        <f>J40+J33</f>
        <v>175</v>
      </c>
      <c r="K41" s="871">
        <f>K40+K33</f>
        <v>187</v>
      </c>
      <c r="L41" s="872"/>
      <c r="M41" s="872"/>
      <c r="N41" s="872"/>
      <c r="O41" s="872"/>
      <c r="P41" s="873"/>
    </row>
    <row r="42" spans="1:16" ht="13.8" thickBot="1" x14ac:dyDescent="0.3">
      <c r="A42" s="3222" t="s">
        <v>9</v>
      </c>
      <c r="B42" s="3223"/>
      <c r="C42" s="3223"/>
      <c r="D42" s="3223"/>
      <c r="E42" s="3223"/>
      <c r="F42" s="3223"/>
      <c r="G42" s="3223"/>
      <c r="H42" s="3224"/>
      <c r="I42" s="595">
        <f>I41+I23</f>
        <v>297.5</v>
      </c>
      <c r="J42" s="595">
        <f>J41+J23</f>
        <v>314</v>
      </c>
      <c r="K42" s="595">
        <f>K41+K23</f>
        <v>334</v>
      </c>
      <c r="L42" s="3229"/>
      <c r="M42" s="3230"/>
      <c r="N42" s="3230"/>
      <c r="O42" s="3230"/>
      <c r="P42" s="3231"/>
    </row>
    <row r="43" spans="1:16" x14ac:dyDescent="0.25">
      <c r="A43" s="579" t="s">
        <v>1065</v>
      </c>
      <c r="B43" s="579"/>
      <c r="C43" s="579"/>
      <c r="D43" s="579"/>
      <c r="E43" s="579"/>
      <c r="F43" s="579"/>
      <c r="G43" s="579"/>
      <c r="H43" s="579"/>
      <c r="I43" s="579"/>
      <c r="J43" s="579"/>
      <c r="K43" s="579"/>
      <c r="L43" s="579"/>
      <c r="M43" s="596"/>
      <c r="N43" s="647"/>
      <c r="O43" s="647"/>
      <c r="P43" s="647"/>
    </row>
    <row r="44" spans="1:16" x14ac:dyDescent="0.25">
      <c r="A44" s="596"/>
      <c r="B44" s="596"/>
      <c r="C44" s="596"/>
      <c r="D44" s="596"/>
      <c r="E44" s="596"/>
      <c r="F44" s="596"/>
      <c r="G44" s="596"/>
      <c r="H44" s="596"/>
      <c r="I44" s="596"/>
      <c r="J44" s="596"/>
      <c r="K44" s="596"/>
      <c r="L44" s="596"/>
      <c r="M44" s="596"/>
      <c r="N44" s="647"/>
      <c r="O44" s="647"/>
      <c r="P44" s="647"/>
    </row>
    <row r="45" spans="1:16" x14ac:dyDescent="0.25">
      <c r="A45" s="596"/>
      <c r="B45" s="596"/>
      <c r="C45" s="596"/>
      <c r="D45" s="596"/>
      <c r="E45" s="596"/>
      <c r="F45" s="596"/>
      <c r="G45" s="596"/>
      <c r="H45" s="596"/>
      <c r="I45" s="596"/>
      <c r="J45" s="596"/>
      <c r="K45" s="596"/>
      <c r="L45" s="596"/>
      <c r="M45" s="596"/>
      <c r="N45" s="647"/>
      <c r="O45" s="647"/>
      <c r="P45" s="647"/>
    </row>
    <row r="46" spans="1:16" x14ac:dyDescent="0.25">
      <c r="A46" s="596"/>
      <c r="B46" s="596"/>
      <c r="C46" s="596"/>
      <c r="D46" s="596"/>
      <c r="E46" s="596"/>
      <c r="F46" s="596"/>
      <c r="G46" s="596"/>
      <c r="H46" s="596"/>
      <c r="I46" s="596"/>
      <c r="J46" s="596"/>
      <c r="K46" s="596"/>
      <c r="L46" s="596"/>
      <c r="M46" s="596"/>
      <c r="N46" s="647"/>
      <c r="O46" s="647"/>
      <c r="P46" s="647"/>
    </row>
    <row r="47" spans="1:16" x14ac:dyDescent="0.25">
      <c r="A47" s="596"/>
      <c r="B47" s="596"/>
      <c r="C47" s="596"/>
      <c r="D47" s="596"/>
      <c r="E47" s="596"/>
      <c r="F47" s="596"/>
      <c r="G47" s="596"/>
      <c r="H47" s="596"/>
      <c r="I47" s="596"/>
      <c r="J47" s="596"/>
      <c r="K47" s="596"/>
      <c r="L47" s="596"/>
      <c r="M47" s="596"/>
      <c r="N47" s="647"/>
      <c r="O47" s="647"/>
      <c r="P47" s="647"/>
    </row>
    <row r="48" spans="1:16" ht="28.8" customHeight="1" x14ac:dyDescent="0.25">
      <c r="A48" s="596"/>
      <c r="B48" s="596"/>
      <c r="C48" s="596"/>
      <c r="D48" s="596"/>
      <c r="E48" s="596"/>
      <c r="F48" s="596"/>
      <c r="G48" s="596"/>
      <c r="H48" s="596"/>
      <c r="I48" s="596"/>
      <c r="J48" s="596"/>
      <c r="K48" s="596"/>
      <c r="L48" s="596"/>
      <c r="M48" s="596"/>
      <c r="N48" s="647"/>
      <c r="O48" s="647"/>
      <c r="P48" s="647"/>
    </row>
    <row r="49" spans="1:16" ht="28.8" customHeight="1" x14ac:dyDescent="0.25">
      <c r="A49" s="596"/>
      <c r="B49" s="596"/>
      <c r="C49" s="596"/>
      <c r="D49" s="596"/>
      <c r="E49" s="596"/>
      <c r="F49" s="596"/>
      <c r="G49" s="596"/>
      <c r="H49" s="596"/>
      <c r="I49" s="596"/>
      <c r="J49" s="596"/>
      <c r="K49" s="596"/>
      <c r="L49" s="596"/>
      <c r="M49" s="596"/>
      <c r="N49" s="647"/>
      <c r="O49" s="647"/>
      <c r="P49" s="647"/>
    </row>
    <row r="50" spans="1:16" ht="28.8" customHeight="1" x14ac:dyDescent="0.25">
      <c r="A50" s="596"/>
      <c r="B50" s="596"/>
      <c r="C50" s="596"/>
      <c r="D50" s="596"/>
      <c r="E50" s="596"/>
      <c r="F50" s="596"/>
      <c r="G50" s="596"/>
      <c r="H50" s="596"/>
      <c r="I50" s="596"/>
      <c r="J50" s="596"/>
      <c r="K50" s="596"/>
      <c r="L50" s="596"/>
      <c r="M50" s="596"/>
      <c r="N50" s="647"/>
      <c r="O50" s="647"/>
      <c r="P50" s="647"/>
    </row>
    <row r="51" spans="1:16" x14ac:dyDescent="0.25">
      <c r="A51" s="596"/>
      <c r="B51" s="596"/>
      <c r="C51" s="596"/>
      <c r="D51" s="596"/>
      <c r="E51" s="596"/>
      <c r="F51" s="596"/>
      <c r="G51" s="596"/>
      <c r="H51" s="596"/>
      <c r="I51" s="596"/>
      <c r="J51" s="596"/>
      <c r="K51" s="596"/>
      <c r="L51" s="596"/>
      <c r="M51" s="596"/>
      <c r="N51" s="647"/>
      <c r="O51" s="647"/>
      <c r="P51" s="647"/>
    </row>
    <row r="52" spans="1:16" x14ac:dyDescent="0.25">
      <c r="A52" s="596"/>
      <c r="B52" s="596"/>
      <c r="C52" s="596"/>
      <c r="D52" s="596"/>
      <c r="E52" s="596"/>
      <c r="F52" s="596"/>
      <c r="G52" s="596"/>
      <c r="H52" s="596"/>
      <c r="I52" s="596"/>
      <c r="J52" s="596"/>
      <c r="K52" s="596"/>
      <c r="L52" s="596"/>
      <c r="M52" s="596"/>
      <c r="N52" s="647"/>
      <c r="O52" s="647"/>
      <c r="P52" s="647"/>
    </row>
    <row r="53" spans="1:16" x14ac:dyDescent="0.25">
      <c r="A53" s="596"/>
      <c r="B53" s="596"/>
      <c r="C53" s="596"/>
      <c r="D53" s="596"/>
      <c r="E53" s="596"/>
      <c r="F53" s="596"/>
      <c r="G53" s="596"/>
      <c r="H53" s="596"/>
      <c r="I53" s="596"/>
      <c r="J53" s="596"/>
      <c r="K53" s="596"/>
      <c r="L53" s="596"/>
      <c r="M53" s="596"/>
      <c r="N53" s="647"/>
      <c r="O53" s="647"/>
      <c r="P53" s="647"/>
    </row>
    <row r="54" spans="1:16" x14ac:dyDescent="0.25">
      <c r="A54" s="596"/>
      <c r="B54" s="596"/>
      <c r="C54" s="596"/>
      <c r="D54" s="596"/>
      <c r="E54" s="596"/>
      <c r="F54" s="596"/>
      <c r="G54" s="596"/>
      <c r="H54" s="596"/>
      <c r="I54" s="596"/>
      <c r="J54" s="596"/>
      <c r="K54" s="596"/>
      <c r="L54" s="596"/>
      <c r="M54" s="596"/>
      <c r="N54" s="647"/>
      <c r="O54" s="647"/>
      <c r="P54" s="647"/>
    </row>
    <row r="55" spans="1:16" x14ac:dyDescent="0.25">
      <c r="A55" s="596"/>
      <c r="B55" s="596"/>
      <c r="C55" s="596"/>
      <c r="D55" s="596"/>
      <c r="E55" s="596"/>
      <c r="F55" s="596"/>
      <c r="G55" s="596"/>
      <c r="H55" s="596"/>
      <c r="I55" s="596"/>
      <c r="J55" s="596"/>
      <c r="K55" s="596"/>
      <c r="L55" s="596"/>
      <c r="M55" s="596"/>
      <c r="N55" s="647"/>
      <c r="O55" s="647"/>
      <c r="P55" s="647"/>
    </row>
    <row r="56" spans="1:16" x14ac:dyDescent="0.25">
      <c r="A56" s="596"/>
      <c r="B56" s="596"/>
      <c r="C56" s="596"/>
      <c r="D56" s="596"/>
      <c r="E56" s="596"/>
      <c r="F56" s="596"/>
      <c r="G56" s="596"/>
      <c r="H56" s="596"/>
      <c r="I56" s="596"/>
      <c r="J56" s="596"/>
      <c r="K56" s="596"/>
      <c r="L56" s="596"/>
      <c r="M56" s="596"/>
      <c r="N56" s="647"/>
      <c r="O56" s="647"/>
      <c r="P56" s="647"/>
    </row>
    <row r="57" spans="1:16" x14ac:dyDescent="0.25">
      <c r="A57" s="596"/>
      <c r="B57" s="596"/>
      <c r="C57" s="596"/>
      <c r="D57" s="596"/>
      <c r="E57" s="596"/>
      <c r="F57" s="596"/>
      <c r="G57" s="596"/>
      <c r="H57" s="596"/>
      <c r="I57" s="596"/>
      <c r="J57" s="596"/>
      <c r="K57" s="596"/>
      <c r="L57" s="596"/>
      <c r="M57" s="596"/>
      <c r="N57" s="647"/>
      <c r="O57" s="647"/>
      <c r="P57" s="647"/>
    </row>
    <row r="58" spans="1:16" x14ac:dyDescent="0.25">
      <c r="A58" s="596"/>
      <c r="B58" s="596"/>
      <c r="C58" s="596"/>
      <c r="D58" s="596"/>
      <c r="E58" s="596"/>
      <c r="F58" s="596"/>
      <c r="G58" s="596"/>
      <c r="H58" s="596"/>
      <c r="I58" s="596"/>
      <c r="J58" s="596"/>
      <c r="K58" s="596"/>
      <c r="L58" s="596"/>
      <c r="M58" s="596"/>
      <c r="N58" s="647"/>
      <c r="O58" s="647"/>
      <c r="P58" s="647"/>
    </row>
    <row r="59" spans="1:16" ht="16.2" thickBot="1" x14ac:dyDescent="0.3">
      <c r="A59" s="1470"/>
      <c r="B59" s="1470"/>
      <c r="C59" s="1470"/>
      <c r="D59" s="1470"/>
      <c r="E59" s="3232" t="s">
        <v>10</v>
      </c>
      <c r="F59" s="3232"/>
      <c r="G59" s="3232"/>
      <c r="H59" s="3232"/>
      <c r="I59" s="3232"/>
      <c r="J59" s="3232"/>
      <c r="K59" s="3232"/>
      <c r="L59" s="1470"/>
      <c r="M59" s="1470"/>
      <c r="N59" s="1470"/>
      <c r="O59" s="1470"/>
      <c r="P59" s="1470"/>
    </row>
    <row r="60" spans="1:16" ht="31.2" thickBot="1" x14ac:dyDescent="0.3">
      <c r="A60" s="1470"/>
      <c r="B60" s="1470"/>
      <c r="C60" s="1470"/>
      <c r="D60" s="1470"/>
      <c r="E60" s="608"/>
      <c r="F60" s="609"/>
      <c r="G60" s="609"/>
      <c r="H60" s="2501"/>
      <c r="I60" s="582" t="s">
        <v>535</v>
      </c>
      <c r="J60" s="581" t="s">
        <v>76</v>
      </c>
      <c r="K60" s="582" t="s">
        <v>536</v>
      </c>
      <c r="L60" s="1470"/>
      <c r="M60" s="1470"/>
      <c r="N60" s="1470"/>
      <c r="O60" s="1470"/>
      <c r="P60" s="1470"/>
    </row>
    <row r="61" spans="1:16" ht="13.8" thickBot="1" x14ac:dyDescent="0.3">
      <c r="A61" s="1470"/>
      <c r="B61" s="1470"/>
      <c r="C61" s="1470"/>
      <c r="D61" s="1470"/>
      <c r="E61" s="3233" t="s">
        <v>33</v>
      </c>
      <c r="F61" s="3234"/>
      <c r="G61" s="3234"/>
      <c r="H61" s="3235"/>
      <c r="I61" s="878">
        <f>SUM(I62:I73)</f>
        <v>297.5</v>
      </c>
      <c r="J61" s="2502">
        <f>SUM(J62:J73)</f>
        <v>314</v>
      </c>
      <c r="K61" s="878">
        <f t="shared" ref="K61" si="5">SUM(K62:K73)</f>
        <v>334</v>
      </c>
      <c r="L61" s="1470"/>
      <c r="M61" s="1470"/>
      <c r="N61" s="1470"/>
      <c r="O61" s="1470"/>
      <c r="P61" s="1470"/>
    </row>
    <row r="62" spans="1:16" x14ac:dyDescent="0.25">
      <c r="A62" s="1470"/>
      <c r="B62" s="1470"/>
      <c r="C62" s="1470"/>
      <c r="D62" s="1470"/>
      <c r="E62" s="3236" t="s">
        <v>39</v>
      </c>
      <c r="F62" s="3237"/>
      <c r="G62" s="3237"/>
      <c r="H62" s="3238"/>
      <c r="I62" s="879">
        <v>297.5</v>
      </c>
      <c r="J62" s="880">
        <v>314</v>
      </c>
      <c r="K62" s="879">
        <v>334</v>
      </c>
      <c r="L62" s="1470"/>
      <c r="M62" s="1470"/>
      <c r="N62" s="1470"/>
      <c r="O62" s="1470"/>
      <c r="P62" s="1470"/>
    </row>
    <row r="63" spans="1:16" x14ac:dyDescent="0.25">
      <c r="A63" s="1470"/>
      <c r="B63" s="1470"/>
      <c r="C63" s="1470"/>
      <c r="D63" s="1470"/>
      <c r="E63" s="3345" t="s">
        <v>1066</v>
      </c>
      <c r="F63" s="3346"/>
      <c r="G63" s="3346"/>
      <c r="H63" s="3347"/>
      <c r="I63" s="2503"/>
      <c r="J63" s="2504"/>
      <c r="K63" s="2503"/>
      <c r="L63" s="1470"/>
      <c r="M63" s="1470"/>
      <c r="N63" s="1470"/>
      <c r="O63" s="1470"/>
      <c r="P63" s="1470"/>
    </row>
    <row r="64" spans="1:16" x14ac:dyDescent="0.25">
      <c r="A64" s="1470"/>
      <c r="B64" s="1470"/>
      <c r="C64" s="1470"/>
      <c r="D64" s="1470"/>
      <c r="E64" s="3236" t="s">
        <v>40</v>
      </c>
      <c r="F64" s="3237"/>
      <c r="G64" s="3237"/>
      <c r="H64" s="3238"/>
      <c r="I64" s="881"/>
      <c r="J64" s="882"/>
      <c r="K64" s="881"/>
      <c r="L64" s="1470"/>
      <c r="M64" s="1470"/>
      <c r="N64" s="1470"/>
      <c r="O64" s="1470"/>
      <c r="P64" s="1470"/>
    </row>
    <row r="65" spans="1:16" x14ac:dyDescent="0.25">
      <c r="A65" s="1470"/>
      <c r="B65" s="1470"/>
      <c r="C65" s="1470"/>
      <c r="D65" s="1470"/>
      <c r="E65" s="3236" t="s">
        <v>41</v>
      </c>
      <c r="F65" s="3237"/>
      <c r="G65" s="3237"/>
      <c r="H65" s="3238"/>
      <c r="I65" s="881"/>
      <c r="J65" s="882"/>
      <c r="K65" s="881"/>
      <c r="L65" s="1470"/>
      <c r="M65" s="1470"/>
      <c r="N65" s="1470"/>
      <c r="O65" s="1470"/>
      <c r="P65" s="1470"/>
    </row>
    <row r="66" spans="1:16" x14ac:dyDescent="0.25">
      <c r="A66" s="1470"/>
      <c r="B66" s="1470"/>
      <c r="C66" s="1470"/>
      <c r="D66" s="1470"/>
      <c r="E66" s="3236" t="s">
        <v>42</v>
      </c>
      <c r="F66" s="3237"/>
      <c r="G66" s="3237"/>
      <c r="H66" s="3238"/>
      <c r="I66" s="881"/>
      <c r="J66" s="882"/>
      <c r="K66" s="881"/>
      <c r="L66" s="1470"/>
      <c r="M66" s="1470"/>
      <c r="N66" s="1470"/>
      <c r="O66" s="1470"/>
      <c r="P66" s="1470"/>
    </row>
    <row r="67" spans="1:16" x14ac:dyDescent="0.25">
      <c r="A67" s="1470"/>
      <c r="B67" s="1470"/>
      <c r="C67" s="1470"/>
      <c r="D67" s="1470"/>
      <c r="E67" s="3248" t="s">
        <v>43</v>
      </c>
      <c r="F67" s="3249"/>
      <c r="G67" s="3249"/>
      <c r="H67" s="3250"/>
      <c r="I67" s="604"/>
      <c r="J67" s="605"/>
      <c r="K67" s="604"/>
      <c r="L67" s="1470"/>
      <c r="M67" s="1470"/>
      <c r="N67" s="1470"/>
      <c r="O67" s="1470"/>
      <c r="P67" s="1470"/>
    </row>
    <row r="68" spans="1:16" x14ac:dyDescent="0.25">
      <c r="A68" s="1470"/>
      <c r="B68" s="1470"/>
      <c r="C68" s="1470"/>
      <c r="D68" s="1470"/>
      <c r="E68" s="3239" t="s">
        <v>44</v>
      </c>
      <c r="F68" s="3240"/>
      <c r="G68" s="3240"/>
      <c r="H68" s="3241"/>
      <c r="I68" s="881"/>
      <c r="J68" s="882"/>
      <c r="K68" s="881"/>
      <c r="L68" s="1470"/>
      <c r="M68" s="1470"/>
      <c r="N68" s="1470"/>
      <c r="O68" s="1470"/>
      <c r="P68" s="1470"/>
    </row>
    <row r="69" spans="1:16" x14ac:dyDescent="0.25">
      <c r="A69" s="1470"/>
      <c r="B69" s="1470"/>
      <c r="C69" s="1470"/>
      <c r="D69" s="1470"/>
      <c r="E69" s="3236" t="s">
        <v>63</v>
      </c>
      <c r="F69" s="3237"/>
      <c r="G69" s="3237"/>
      <c r="H69" s="3238"/>
      <c r="I69" s="881"/>
      <c r="J69" s="882"/>
      <c r="K69" s="881"/>
      <c r="L69" s="1470"/>
      <c r="M69" s="1470"/>
      <c r="N69" s="1470"/>
      <c r="O69" s="1470"/>
      <c r="P69" s="1470"/>
    </row>
    <row r="70" spans="1:16" x14ac:dyDescent="0.25">
      <c r="A70" s="1470"/>
      <c r="B70" s="1470"/>
      <c r="C70" s="1470"/>
      <c r="D70" s="1470"/>
      <c r="E70" s="3236" t="s">
        <v>64</v>
      </c>
      <c r="F70" s="3237"/>
      <c r="G70" s="3237"/>
      <c r="H70" s="3238"/>
      <c r="I70" s="883"/>
      <c r="J70" s="884"/>
      <c r="K70" s="883"/>
      <c r="L70" s="1470"/>
      <c r="M70" s="1470"/>
      <c r="N70" s="1470"/>
      <c r="O70" s="1470"/>
      <c r="P70" s="1470"/>
    </row>
    <row r="71" spans="1:16" x14ac:dyDescent="0.25">
      <c r="A71" s="1470"/>
      <c r="B71" s="1470"/>
      <c r="C71" s="1470"/>
      <c r="D71" s="1470"/>
      <c r="E71" s="3236" t="s">
        <v>47</v>
      </c>
      <c r="F71" s="3237"/>
      <c r="G71" s="3237"/>
      <c r="H71" s="3238"/>
      <c r="I71" s="883"/>
      <c r="J71" s="884"/>
      <c r="K71" s="883"/>
      <c r="L71" s="1470"/>
      <c r="M71" s="1470"/>
      <c r="N71" s="1470"/>
      <c r="O71" s="1470"/>
      <c r="P71" s="1470"/>
    </row>
    <row r="72" spans="1:16" x14ac:dyDescent="0.25">
      <c r="A72" s="1470"/>
      <c r="B72" s="1470"/>
      <c r="C72" s="1470"/>
      <c r="D72" s="1470"/>
      <c r="E72" s="3236" t="s">
        <v>45</v>
      </c>
      <c r="F72" s="3237"/>
      <c r="G72" s="3237"/>
      <c r="H72" s="3238"/>
      <c r="I72" s="883"/>
      <c r="J72" s="884"/>
      <c r="K72" s="883"/>
      <c r="L72" s="1470"/>
      <c r="M72" s="1470"/>
      <c r="N72" s="1470"/>
      <c r="O72" s="1470"/>
      <c r="P72" s="1470"/>
    </row>
    <row r="73" spans="1:16" x14ac:dyDescent="0.25">
      <c r="A73" s="1470"/>
      <c r="B73" s="1470"/>
      <c r="C73" s="1470"/>
      <c r="D73" s="1470"/>
      <c r="E73" s="3236" t="s">
        <v>65</v>
      </c>
      <c r="F73" s="3237"/>
      <c r="G73" s="3237"/>
      <c r="H73" s="3238"/>
      <c r="I73" s="881"/>
      <c r="J73" s="882"/>
      <c r="K73" s="881"/>
      <c r="L73" s="1470"/>
      <c r="M73" s="1470"/>
      <c r="N73" s="1470"/>
      <c r="O73" s="1470"/>
      <c r="P73" s="1470"/>
    </row>
    <row r="74" spans="1:16" ht="13.8" thickBot="1" x14ac:dyDescent="0.3">
      <c r="A74" s="1470"/>
      <c r="B74" s="1470"/>
      <c r="C74" s="1470"/>
      <c r="D74" s="1470"/>
      <c r="E74" s="3356" t="s">
        <v>627</v>
      </c>
      <c r="F74" s="3357"/>
      <c r="G74" s="3357"/>
      <c r="H74" s="3358"/>
      <c r="I74" s="2505"/>
      <c r="J74" s="2506"/>
      <c r="K74" s="2505"/>
      <c r="L74" s="1470"/>
      <c r="M74" s="1470"/>
      <c r="N74" s="1470"/>
      <c r="O74" s="1470"/>
      <c r="P74" s="1470"/>
    </row>
    <row r="75" spans="1:16" ht="13.8" thickBot="1" x14ac:dyDescent="0.3">
      <c r="A75" s="1470"/>
      <c r="B75" s="1470"/>
      <c r="C75" s="1470"/>
      <c r="D75" s="1470"/>
      <c r="E75" s="3251" t="s">
        <v>34</v>
      </c>
      <c r="F75" s="3252"/>
      <c r="G75" s="3252"/>
      <c r="H75" s="3252"/>
      <c r="I75" s="885"/>
      <c r="J75" s="1467"/>
      <c r="K75" s="885"/>
      <c r="L75" s="1470"/>
      <c r="M75" s="1470"/>
      <c r="N75" s="1470"/>
      <c r="O75" s="1470"/>
      <c r="P75" s="1470"/>
    </row>
    <row r="76" spans="1:16" ht="13.8" thickBot="1" x14ac:dyDescent="0.3">
      <c r="A76" s="1470"/>
      <c r="B76" s="1470"/>
      <c r="C76" s="1470"/>
      <c r="D76" s="1470"/>
      <c r="E76" s="3253" t="s">
        <v>538</v>
      </c>
      <c r="F76" s="3254"/>
      <c r="G76" s="3254"/>
      <c r="H76" s="3255"/>
      <c r="I76" s="1471"/>
      <c r="J76" s="1840"/>
      <c r="K76" s="1471"/>
      <c r="L76" s="1470"/>
      <c r="M76" s="1470"/>
      <c r="N76" s="1470"/>
      <c r="O76" s="1470"/>
      <c r="P76" s="1470"/>
    </row>
  </sheetData>
  <mergeCells count="108">
    <mergeCell ref="E73:H73"/>
    <mergeCell ref="E74:H74"/>
    <mergeCell ref="E75:H75"/>
    <mergeCell ref="E76:H76"/>
    <mergeCell ref="E67:H67"/>
    <mergeCell ref="E68:H68"/>
    <mergeCell ref="E69:H69"/>
    <mergeCell ref="E70:H70"/>
    <mergeCell ref="E71:H71"/>
    <mergeCell ref="E72:H72"/>
    <mergeCell ref="E61:H61"/>
    <mergeCell ref="E62:H62"/>
    <mergeCell ref="E63:H63"/>
    <mergeCell ref="E64:H64"/>
    <mergeCell ref="E65:H65"/>
    <mergeCell ref="E66:H66"/>
    <mergeCell ref="K35:K38"/>
    <mergeCell ref="C40:G40"/>
    <mergeCell ref="C41:G41"/>
    <mergeCell ref="A42:H42"/>
    <mergeCell ref="A35:A39"/>
    <mergeCell ref="B35:B39"/>
    <mergeCell ref="C35:C39"/>
    <mergeCell ref="E35:E39"/>
    <mergeCell ref="F35:F39"/>
    <mergeCell ref="G35:G39"/>
    <mergeCell ref="H35:H38"/>
    <mergeCell ref="I35:I38"/>
    <mergeCell ref="J35:J38"/>
    <mergeCell ref="C33:G33"/>
    <mergeCell ref="G29:G30"/>
    <mergeCell ref="H29:H30"/>
    <mergeCell ref="I29:I30"/>
    <mergeCell ref="J29:J30"/>
    <mergeCell ref="K29:K30"/>
    <mergeCell ref="L42:P42"/>
    <mergeCell ref="E59:K59"/>
    <mergeCell ref="C34:K34"/>
    <mergeCell ref="A31:A32"/>
    <mergeCell ref="B31:B32"/>
    <mergeCell ref="C31:C32"/>
    <mergeCell ref="E31:E32"/>
    <mergeCell ref="F31:F32"/>
    <mergeCell ref="H26:H28"/>
    <mergeCell ref="I26:I28"/>
    <mergeCell ref="J26:J28"/>
    <mergeCell ref="K26:K28"/>
    <mergeCell ref="A29:A30"/>
    <mergeCell ref="B29:B30"/>
    <mergeCell ref="C29:C30"/>
    <mergeCell ref="D29:D30"/>
    <mergeCell ref="E29:E30"/>
    <mergeCell ref="F29:F30"/>
    <mergeCell ref="G31:G32"/>
    <mergeCell ref="H31:H32"/>
    <mergeCell ref="I31:I32"/>
    <mergeCell ref="J31:J32"/>
    <mergeCell ref="K31:K32"/>
    <mergeCell ref="C22:G22"/>
    <mergeCell ref="C23:G23"/>
    <mergeCell ref="C24:K24"/>
    <mergeCell ref="A26:A28"/>
    <mergeCell ref="B26:B28"/>
    <mergeCell ref="C26:C28"/>
    <mergeCell ref="D26:D28"/>
    <mergeCell ref="E26:E28"/>
    <mergeCell ref="F26:F28"/>
    <mergeCell ref="G26:G28"/>
    <mergeCell ref="F15:F21"/>
    <mergeCell ref="G15:G21"/>
    <mergeCell ref="H15:H20"/>
    <mergeCell ref="I16:I20"/>
    <mergeCell ref="J16:J20"/>
    <mergeCell ref="K16:K20"/>
    <mergeCell ref="G10:G14"/>
    <mergeCell ref="H10:H11"/>
    <mergeCell ref="I10:I11"/>
    <mergeCell ref="J10:J11"/>
    <mergeCell ref="K10:K11"/>
    <mergeCell ref="F10:F14"/>
    <mergeCell ref="A15:A21"/>
    <mergeCell ref="B15:B21"/>
    <mergeCell ref="C15:C21"/>
    <mergeCell ref="D15:D21"/>
    <mergeCell ref="E15:E21"/>
    <mergeCell ref="A10:A14"/>
    <mergeCell ref="B10:B14"/>
    <mergeCell ref="C10:C14"/>
    <mergeCell ref="D10:D14"/>
    <mergeCell ref="E10:E14"/>
    <mergeCell ref="H4:H6"/>
    <mergeCell ref="I4:I6"/>
    <mergeCell ref="J4:J6"/>
    <mergeCell ref="K4:K6"/>
    <mergeCell ref="L4:P4"/>
    <mergeCell ref="L5:L6"/>
    <mergeCell ref="M5:M6"/>
    <mergeCell ref="N5:P5"/>
    <mergeCell ref="L1:P1"/>
    <mergeCell ref="A2:N2"/>
    <mergeCell ref="A3:P3"/>
    <mergeCell ref="A4:A6"/>
    <mergeCell ref="B4:B6"/>
    <mergeCell ref="C4:C6"/>
    <mergeCell ref="D4:D6"/>
    <mergeCell ref="E4:E6"/>
    <mergeCell ref="F4:F6"/>
    <mergeCell ref="G4:G6"/>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workbookViewId="0">
      <selection activeCell="C10" sqref="C10:O1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3" customWidth="1"/>
    <col min="13" max="13" width="9.109375" customWidth="1"/>
    <col min="14" max="14" width="6.88671875" customWidth="1"/>
    <col min="15" max="15" width="6.5546875" customWidth="1"/>
    <col min="16" max="16" width="8.44140625" customWidth="1"/>
  </cols>
  <sheetData>
    <row r="1" spans="1:16" ht="49.8" customHeight="1" x14ac:dyDescent="0.3">
      <c r="L1" s="3288" t="s">
        <v>620</v>
      </c>
      <c r="M1" s="3289"/>
      <c r="N1" s="3289"/>
      <c r="O1" s="3289"/>
      <c r="P1" s="3289"/>
    </row>
    <row r="2" spans="1:16" ht="13.8" x14ac:dyDescent="0.25">
      <c r="A2" s="3286" t="s">
        <v>1067</v>
      </c>
      <c r="B2" s="3286"/>
      <c r="C2" s="3286"/>
      <c r="D2" s="3286"/>
      <c r="E2" s="3286"/>
      <c r="F2" s="3286"/>
      <c r="G2" s="3286"/>
      <c r="H2" s="3286"/>
      <c r="I2" s="3286"/>
      <c r="J2" s="3286"/>
      <c r="K2" s="3286"/>
      <c r="L2" s="3286"/>
      <c r="M2" s="3286"/>
      <c r="N2" s="3286"/>
      <c r="O2" s="123"/>
      <c r="P2" s="123"/>
    </row>
    <row r="3" spans="1:16" ht="13.8" x14ac:dyDescent="0.25">
      <c r="A3" s="2887" t="s">
        <v>35</v>
      </c>
      <c r="B3" s="2887"/>
      <c r="C3" s="2887"/>
      <c r="D3" s="2887"/>
      <c r="E3" s="2887"/>
      <c r="F3" s="2887"/>
      <c r="G3" s="2887"/>
      <c r="H3" s="2887"/>
      <c r="I3" s="2887"/>
      <c r="J3" s="2887"/>
      <c r="K3" s="2887"/>
      <c r="L3" s="2887"/>
      <c r="M3" s="2887"/>
      <c r="N3" s="2887"/>
      <c r="O3" s="2887"/>
      <c r="P3" s="2887"/>
    </row>
    <row r="4" spans="1:16" ht="14.4" thickBot="1" x14ac:dyDescent="0.3">
      <c r="A4" s="741"/>
      <c r="B4" s="741"/>
      <c r="C4" s="741"/>
      <c r="D4" s="741"/>
      <c r="E4" s="741"/>
      <c r="F4" s="741"/>
      <c r="G4" s="741"/>
      <c r="H4" s="741"/>
      <c r="I4" s="741"/>
      <c r="J4" s="741"/>
      <c r="K4" s="741"/>
      <c r="L4" s="1561"/>
      <c r="M4" s="741"/>
      <c r="N4" s="1562"/>
      <c r="O4" s="3359" t="s">
        <v>967</v>
      </c>
      <c r="P4" s="3359"/>
    </row>
    <row r="5" spans="1:16" ht="14.4" thickBot="1" x14ac:dyDescent="0.3">
      <c r="A5" s="2881" t="s">
        <v>0</v>
      </c>
      <c r="B5" s="2881" t="s">
        <v>1</v>
      </c>
      <c r="C5" s="2884" t="s">
        <v>2</v>
      </c>
      <c r="D5" s="2881" t="s">
        <v>32</v>
      </c>
      <c r="E5" s="2974" t="s">
        <v>54</v>
      </c>
      <c r="F5" s="2878" t="s">
        <v>3</v>
      </c>
      <c r="G5" s="2884" t="s">
        <v>4</v>
      </c>
      <c r="H5" s="2878" t="s">
        <v>5</v>
      </c>
      <c r="I5" s="2925" t="s">
        <v>522</v>
      </c>
      <c r="J5" s="2878" t="s">
        <v>76</v>
      </c>
      <c r="K5" s="2878" t="s">
        <v>523</v>
      </c>
      <c r="L5" s="2888" t="s">
        <v>11</v>
      </c>
      <c r="M5" s="2889"/>
      <c r="N5" s="2889"/>
      <c r="O5" s="2889"/>
      <c r="P5" s="2890"/>
    </row>
    <row r="6" spans="1:16" ht="13.8" x14ac:dyDescent="0.25">
      <c r="A6" s="2882"/>
      <c r="B6" s="2882"/>
      <c r="C6" s="2885"/>
      <c r="D6" s="2882"/>
      <c r="E6" s="2975"/>
      <c r="F6" s="2879"/>
      <c r="G6" s="2885"/>
      <c r="H6" s="2879"/>
      <c r="I6" s="2926"/>
      <c r="J6" s="2879"/>
      <c r="K6" s="2879"/>
      <c r="L6" s="2891" t="s">
        <v>37</v>
      </c>
      <c r="M6" s="2898" t="s">
        <v>36</v>
      </c>
      <c r="N6" s="2932" t="s">
        <v>38</v>
      </c>
      <c r="O6" s="2932"/>
      <c r="P6" s="2933"/>
    </row>
    <row r="7" spans="1:16" ht="115.2" customHeight="1" thickBot="1" x14ac:dyDescent="0.3">
      <c r="A7" s="2883"/>
      <c r="B7" s="2883"/>
      <c r="C7" s="2886"/>
      <c r="D7" s="2883"/>
      <c r="E7" s="2976"/>
      <c r="F7" s="2880"/>
      <c r="G7" s="2886"/>
      <c r="H7" s="2880"/>
      <c r="I7" s="2927"/>
      <c r="J7" s="2880"/>
      <c r="K7" s="2880"/>
      <c r="L7" s="2892"/>
      <c r="M7" s="2899"/>
      <c r="N7" s="20" t="s">
        <v>524</v>
      </c>
      <c r="O7" s="20" t="s">
        <v>52</v>
      </c>
      <c r="P7" s="21" t="s">
        <v>525</v>
      </c>
    </row>
    <row r="8" spans="1:16" ht="14.4" thickBot="1" x14ac:dyDescent="0.3">
      <c r="A8" s="1563" t="s">
        <v>6</v>
      </c>
      <c r="B8" s="1469"/>
      <c r="C8" s="22" t="s">
        <v>1068</v>
      </c>
      <c r="D8" s="23"/>
      <c r="E8" s="692"/>
      <c r="F8" s="23"/>
      <c r="G8" s="23"/>
      <c r="H8" s="23"/>
      <c r="I8" s="23"/>
      <c r="J8" s="22"/>
      <c r="K8" s="23"/>
      <c r="L8" s="1564"/>
      <c r="M8" s="1564"/>
      <c r="N8" s="23"/>
      <c r="O8" s="22"/>
      <c r="P8" s="1565"/>
    </row>
    <row r="9" spans="1:16" ht="55.8" thickBot="1" x14ac:dyDescent="0.3">
      <c r="A9" s="196"/>
      <c r="B9" s="3360"/>
      <c r="C9" s="3361"/>
      <c r="D9" s="3361"/>
      <c r="E9" s="3361"/>
      <c r="F9" s="3361"/>
      <c r="G9" s="3361"/>
      <c r="H9" s="3361"/>
      <c r="I9" s="3361"/>
      <c r="J9" s="3361"/>
      <c r="K9" s="3362"/>
      <c r="L9" s="1566" t="s">
        <v>289</v>
      </c>
      <c r="M9" s="1567" t="s">
        <v>288</v>
      </c>
      <c r="N9" s="2341" t="s">
        <v>287</v>
      </c>
      <c r="O9" s="2341" t="s">
        <v>287</v>
      </c>
      <c r="P9" s="2527" t="s">
        <v>287</v>
      </c>
    </row>
    <row r="10" spans="1:16" ht="14.4" thickBot="1" x14ac:dyDescent="0.3">
      <c r="A10" s="25" t="s">
        <v>6</v>
      </c>
      <c r="B10" s="162" t="s">
        <v>6</v>
      </c>
      <c r="C10" s="2930" t="s">
        <v>1069</v>
      </c>
      <c r="D10" s="2931"/>
      <c r="E10" s="2931"/>
      <c r="F10" s="2931"/>
      <c r="G10" s="2931"/>
      <c r="H10" s="2931"/>
      <c r="I10" s="2931"/>
      <c r="J10" s="2931"/>
      <c r="K10" s="2931"/>
      <c r="L10" s="2931"/>
      <c r="M10" s="2931"/>
      <c r="N10" s="2931"/>
      <c r="O10" s="2931"/>
      <c r="P10" s="190"/>
    </row>
    <row r="11" spans="1:16" ht="28.2" thickBot="1" x14ac:dyDescent="0.3">
      <c r="A11" s="117"/>
      <c r="B11" s="189"/>
      <c r="C11" s="188"/>
      <c r="D11" s="188"/>
      <c r="E11" s="188"/>
      <c r="F11" s="188"/>
      <c r="G11" s="188"/>
      <c r="H11" s="188"/>
      <c r="I11" s="188"/>
      <c r="J11" s="188"/>
      <c r="K11" s="188"/>
      <c r="L11" s="1568" t="s">
        <v>1070</v>
      </c>
      <c r="M11" s="1582" t="s">
        <v>247</v>
      </c>
      <c r="N11" s="171">
        <v>65</v>
      </c>
      <c r="O11" s="171">
        <v>75</v>
      </c>
      <c r="P11" s="1569">
        <v>85</v>
      </c>
    </row>
    <row r="12" spans="1:16" ht="28.2" thickBot="1" x14ac:dyDescent="0.3">
      <c r="A12" s="117"/>
      <c r="B12" s="1577"/>
      <c r="C12" s="2528"/>
      <c r="D12" s="2528"/>
      <c r="E12" s="2528"/>
      <c r="F12" s="2528"/>
      <c r="G12" s="2528"/>
      <c r="H12" s="2528"/>
      <c r="I12" s="2528"/>
      <c r="J12" s="2528"/>
      <c r="K12" s="2528"/>
      <c r="L12" s="2529" t="s">
        <v>1071</v>
      </c>
      <c r="M12" s="2530" t="s">
        <v>262</v>
      </c>
      <c r="N12" s="2531">
        <v>2</v>
      </c>
      <c r="O12" s="2531">
        <v>2</v>
      </c>
      <c r="P12" s="2532">
        <v>2</v>
      </c>
    </row>
    <row r="13" spans="1:16" ht="41.4" x14ac:dyDescent="0.25">
      <c r="A13" s="2867" t="s">
        <v>6</v>
      </c>
      <c r="B13" s="2869" t="s">
        <v>6</v>
      </c>
      <c r="C13" s="2871" t="s">
        <v>6</v>
      </c>
      <c r="D13" s="91"/>
      <c r="E13" s="2873" t="s">
        <v>1072</v>
      </c>
      <c r="F13" s="2875" t="s">
        <v>62</v>
      </c>
      <c r="G13" s="2900" t="s">
        <v>945</v>
      </c>
      <c r="H13" s="1845" t="s">
        <v>48</v>
      </c>
      <c r="I13" s="1846">
        <v>5</v>
      </c>
      <c r="J13" s="150">
        <v>58</v>
      </c>
      <c r="K13" s="149">
        <v>61</v>
      </c>
      <c r="L13" s="148" t="s">
        <v>1073</v>
      </c>
      <c r="M13" s="147" t="s">
        <v>262</v>
      </c>
      <c r="N13" s="26"/>
      <c r="O13" s="26"/>
      <c r="P13" s="157">
        <v>1</v>
      </c>
    </row>
    <row r="14" spans="1:16" ht="13.8" x14ac:dyDescent="0.25">
      <c r="A14" s="2895"/>
      <c r="B14" s="2896"/>
      <c r="C14" s="2897"/>
      <c r="D14" s="92"/>
      <c r="E14" s="2904"/>
      <c r="F14" s="2916"/>
      <c r="G14" s="2916"/>
      <c r="H14" s="1486"/>
      <c r="I14" s="175"/>
      <c r="J14" s="175"/>
      <c r="K14" s="174"/>
      <c r="L14" s="1574" t="s">
        <v>1074</v>
      </c>
      <c r="M14" s="1727" t="s">
        <v>262</v>
      </c>
      <c r="N14" s="32">
        <v>1</v>
      </c>
      <c r="O14" s="32"/>
      <c r="P14" s="176"/>
    </row>
    <row r="15" spans="1:16" ht="14.4" thickBot="1" x14ac:dyDescent="0.3">
      <c r="A15" s="2868"/>
      <c r="B15" s="2870"/>
      <c r="C15" s="3363"/>
      <c r="D15" s="1570"/>
      <c r="E15" s="3259"/>
      <c r="F15" s="2876"/>
      <c r="G15" s="2901"/>
      <c r="H15" s="144" t="s">
        <v>7</v>
      </c>
      <c r="I15" s="143">
        <f>SUM(I13:I13)</f>
        <v>5</v>
      </c>
      <c r="J15" s="143">
        <f>SUM(J13:J13)</f>
        <v>58</v>
      </c>
      <c r="K15" s="143">
        <f>SUM(K13:K13)</f>
        <v>61</v>
      </c>
      <c r="L15" s="2340" t="s">
        <v>1075</v>
      </c>
      <c r="M15" s="2533" t="s">
        <v>262</v>
      </c>
      <c r="N15" s="210">
        <v>2</v>
      </c>
      <c r="O15" s="210">
        <v>2</v>
      </c>
      <c r="P15" s="209">
        <v>2</v>
      </c>
    </row>
    <row r="16" spans="1:16" ht="13.8" x14ac:dyDescent="0.25">
      <c r="A16" s="2867" t="s">
        <v>6</v>
      </c>
      <c r="B16" s="2869" t="s">
        <v>6</v>
      </c>
      <c r="C16" s="2871" t="s">
        <v>8</v>
      </c>
      <c r="D16" s="91"/>
      <c r="E16" s="2873" t="s">
        <v>1076</v>
      </c>
      <c r="F16" s="2875" t="s">
        <v>62</v>
      </c>
      <c r="G16" s="2900" t="s">
        <v>945</v>
      </c>
      <c r="H16" s="1845" t="s">
        <v>48</v>
      </c>
      <c r="I16" s="1846">
        <v>185</v>
      </c>
      <c r="J16" s="150">
        <v>140</v>
      </c>
      <c r="K16" s="150">
        <v>145</v>
      </c>
      <c r="L16" s="148" t="s">
        <v>1077</v>
      </c>
      <c r="M16" s="147" t="s">
        <v>262</v>
      </c>
      <c r="N16" s="26">
        <v>2</v>
      </c>
      <c r="O16" s="26">
        <v>2</v>
      </c>
      <c r="P16" s="157">
        <v>2</v>
      </c>
    </row>
    <row r="17" spans="1:16" ht="27.6" x14ac:dyDescent="0.25">
      <c r="A17" s="2895"/>
      <c r="B17" s="2896"/>
      <c r="C17" s="2897"/>
      <c r="D17" s="92"/>
      <c r="E17" s="2904"/>
      <c r="F17" s="2916"/>
      <c r="G17" s="2916"/>
      <c r="H17" s="1486"/>
      <c r="I17" s="175"/>
      <c r="J17" s="175"/>
      <c r="K17" s="175"/>
      <c r="L17" s="1574" t="s">
        <v>1078</v>
      </c>
      <c r="M17" s="1727" t="s">
        <v>262</v>
      </c>
      <c r="N17" s="32">
        <v>20</v>
      </c>
      <c r="O17" s="32">
        <v>20</v>
      </c>
      <c r="P17" s="176">
        <v>20</v>
      </c>
    </row>
    <row r="18" spans="1:16" ht="28.2" thickBot="1" x14ac:dyDescent="0.3">
      <c r="A18" s="2868"/>
      <c r="B18" s="2870"/>
      <c r="C18" s="3363"/>
      <c r="D18" s="1570"/>
      <c r="E18" s="2874"/>
      <c r="F18" s="2876"/>
      <c r="G18" s="2901"/>
      <c r="H18" s="144" t="s">
        <v>7</v>
      </c>
      <c r="I18" s="143">
        <f>SUM(I16:I16)</f>
        <v>185</v>
      </c>
      <c r="J18" s="143">
        <f>SUM(J16:J16)</f>
        <v>140</v>
      </c>
      <c r="K18" s="143">
        <f>SUM(K16:K16)</f>
        <v>145</v>
      </c>
      <c r="L18" s="1454" t="s">
        <v>1079</v>
      </c>
      <c r="M18" s="1455" t="s">
        <v>262</v>
      </c>
      <c r="N18" s="2534">
        <v>2</v>
      </c>
      <c r="O18" s="2534">
        <v>2</v>
      </c>
      <c r="P18" s="2535">
        <v>2</v>
      </c>
    </row>
    <row r="19" spans="1:16" ht="13.8" x14ac:dyDescent="0.25">
      <c r="A19" s="2867" t="s">
        <v>6</v>
      </c>
      <c r="B19" s="2869" t="s">
        <v>6</v>
      </c>
      <c r="C19" s="2871" t="s">
        <v>49</v>
      </c>
      <c r="D19" s="91"/>
      <c r="E19" s="2873" t="s">
        <v>1080</v>
      </c>
      <c r="F19" s="2875" t="s">
        <v>62</v>
      </c>
      <c r="G19" s="2900" t="s">
        <v>945</v>
      </c>
      <c r="H19" s="151" t="s">
        <v>48</v>
      </c>
      <c r="I19" s="150"/>
      <c r="J19" s="150"/>
      <c r="K19" s="149"/>
      <c r="L19" s="148" t="s">
        <v>1081</v>
      </c>
      <c r="M19" s="147" t="s">
        <v>262</v>
      </c>
      <c r="N19" s="26"/>
      <c r="O19" s="26"/>
      <c r="P19" s="157"/>
    </row>
    <row r="20" spans="1:16" ht="14.4" thickBot="1" x14ac:dyDescent="0.3">
      <c r="A20" s="2868"/>
      <c r="B20" s="2870"/>
      <c r="C20" s="3363"/>
      <c r="D20" s="1570"/>
      <c r="E20" s="2874"/>
      <c r="F20" s="2876"/>
      <c r="G20" s="2901"/>
      <c r="H20" s="144" t="s">
        <v>7</v>
      </c>
      <c r="I20" s="143">
        <f>SUM(I19:I19)</f>
        <v>0</v>
      </c>
      <c r="J20" s="143">
        <f>SUM(J19:J19)</f>
        <v>0</v>
      </c>
      <c r="K20" s="143">
        <f>SUM(K19:K19)</f>
        <v>0</v>
      </c>
      <c r="L20" s="1454"/>
      <c r="M20" s="1455"/>
      <c r="N20" s="2536"/>
      <c r="O20" s="2536"/>
      <c r="P20" s="169"/>
    </row>
    <row r="21" spans="1:16" ht="13.8" x14ac:dyDescent="0.25">
      <c r="A21" s="2867" t="s">
        <v>6</v>
      </c>
      <c r="B21" s="2869" t="s">
        <v>6</v>
      </c>
      <c r="C21" s="2871" t="s">
        <v>50</v>
      </c>
      <c r="D21" s="91"/>
      <c r="E21" s="2873" t="s">
        <v>1082</v>
      </c>
      <c r="F21" s="2875" t="s">
        <v>62</v>
      </c>
      <c r="G21" s="2900" t="s">
        <v>945</v>
      </c>
      <c r="H21" s="151" t="s">
        <v>48</v>
      </c>
      <c r="I21" s="150"/>
      <c r="J21" s="150"/>
      <c r="K21" s="149"/>
      <c r="L21" s="148" t="s">
        <v>1081</v>
      </c>
      <c r="M21" s="2537" t="s">
        <v>262</v>
      </c>
      <c r="N21" s="26"/>
      <c r="O21" s="26"/>
      <c r="P21" s="157"/>
    </row>
    <row r="22" spans="1:16" ht="14.4" thickBot="1" x14ac:dyDescent="0.3">
      <c r="A22" s="2868"/>
      <c r="B22" s="2870"/>
      <c r="C22" s="3363"/>
      <c r="D22" s="1570"/>
      <c r="E22" s="2874"/>
      <c r="F22" s="2876"/>
      <c r="G22" s="2901"/>
      <c r="H22" s="144" t="s">
        <v>7</v>
      </c>
      <c r="I22" s="143">
        <f>SUM(I21:I21)</f>
        <v>0</v>
      </c>
      <c r="J22" s="143">
        <f>SUM(J21:J21)</f>
        <v>0</v>
      </c>
      <c r="K22" s="143">
        <f>SUM(K21:K21)</f>
        <v>0</v>
      </c>
      <c r="L22" s="2340"/>
      <c r="M22" s="2533"/>
      <c r="N22" s="210"/>
      <c r="O22" s="210"/>
      <c r="P22" s="209"/>
    </row>
    <row r="23" spans="1:16" ht="14.4" thickBot="1" x14ac:dyDescent="0.3">
      <c r="A23" s="1584" t="s">
        <v>6</v>
      </c>
      <c r="B23" s="189" t="s">
        <v>6</v>
      </c>
      <c r="C23" s="3366" t="s">
        <v>31</v>
      </c>
      <c r="D23" s="3366"/>
      <c r="E23" s="3366"/>
      <c r="F23" s="3366"/>
      <c r="G23" s="3367"/>
      <c r="H23" s="1593" t="s">
        <v>7</v>
      </c>
      <c r="I23" s="1594">
        <f>I15+I18+I20+I22</f>
        <v>190</v>
      </c>
      <c r="J23" s="1594">
        <f>J15+J18+J20+J22</f>
        <v>198</v>
      </c>
      <c r="K23" s="1594">
        <f>K15+K18+K20+K22</f>
        <v>206</v>
      </c>
      <c r="L23" s="2538"/>
      <c r="M23" s="1595"/>
      <c r="N23" s="1595"/>
      <c r="O23" s="1595"/>
      <c r="P23" s="1596"/>
    </row>
    <row r="24" spans="1:16" ht="14.4" thickBot="1" x14ac:dyDescent="0.3">
      <c r="A24" s="118" t="s">
        <v>6</v>
      </c>
      <c r="B24" s="27"/>
      <c r="C24" s="3364" t="s">
        <v>51</v>
      </c>
      <c r="D24" s="3364"/>
      <c r="E24" s="3364"/>
      <c r="F24" s="3364"/>
      <c r="G24" s="3365"/>
      <c r="H24" s="94" t="s">
        <v>7</v>
      </c>
      <c r="I24" s="95">
        <f>I23*1</f>
        <v>190</v>
      </c>
      <c r="J24" s="95">
        <f t="shared" ref="J24:K25" si="0">J23*1</f>
        <v>198</v>
      </c>
      <c r="K24" s="95">
        <f t="shared" si="0"/>
        <v>206</v>
      </c>
      <c r="L24" s="874"/>
      <c r="M24" s="874"/>
      <c r="N24" s="874"/>
      <c r="O24" s="874"/>
      <c r="P24" s="875"/>
    </row>
    <row r="25" spans="1:16" ht="14.4" thickBot="1" x14ac:dyDescent="0.3">
      <c r="A25" s="2951" t="s">
        <v>9</v>
      </c>
      <c r="B25" s="2952"/>
      <c r="C25" s="2952"/>
      <c r="D25" s="2952"/>
      <c r="E25" s="2952"/>
      <c r="F25" s="2952"/>
      <c r="G25" s="2952"/>
      <c r="H25" s="2953"/>
      <c r="I25" s="33">
        <f>I24*1</f>
        <v>190</v>
      </c>
      <c r="J25" s="33">
        <f t="shared" si="0"/>
        <v>198</v>
      </c>
      <c r="K25" s="33">
        <f t="shared" si="0"/>
        <v>206</v>
      </c>
      <c r="L25" s="2968"/>
      <c r="M25" s="2969"/>
      <c r="N25" s="2969"/>
      <c r="O25" s="2969"/>
      <c r="P25" s="2970"/>
    </row>
    <row r="26" spans="1:16" ht="13.8" x14ac:dyDescent="0.25">
      <c r="A26" s="138" t="s">
        <v>1083</v>
      </c>
      <c r="B26" s="138"/>
      <c r="C26" s="138"/>
      <c r="D26" s="138"/>
      <c r="E26" s="138"/>
      <c r="F26" s="138"/>
      <c r="G26" s="138"/>
      <c r="H26" s="138"/>
      <c r="I26" s="138"/>
      <c r="J26" s="138"/>
      <c r="K26" s="138"/>
      <c r="L26" s="138"/>
      <c r="M26" s="137"/>
      <c r="N26" s="1456"/>
      <c r="O26" s="1456"/>
      <c r="P26" s="1456"/>
    </row>
    <row r="28" spans="1:16" ht="16.2" thickBot="1" x14ac:dyDescent="0.3">
      <c r="E28" s="3232" t="s">
        <v>10</v>
      </c>
      <c r="F28" s="3232"/>
      <c r="G28" s="3232"/>
      <c r="H28" s="3232"/>
      <c r="I28" s="3232"/>
      <c r="J28" s="3232"/>
      <c r="K28" s="3232"/>
    </row>
    <row r="29" spans="1:16" ht="31.2" thickBot="1" x14ac:dyDescent="0.3">
      <c r="E29" s="608"/>
      <c r="F29" s="609"/>
      <c r="G29" s="609"/>
      <c r="H29" s="2501"/>
      <c r="I29" s="582" t="s">
        <v>535</v>
      </c>
      <c r="J29" s="581" t="s">
        <v>76</v>
      </c>
      <c r="K29" s="582" t="s">
        <v>536</v>
      </c>
    </row>
    <row r="30" spans="1:16" ht="13.8" thickBot="1" x14ac:dyDescent="0.3">
      <c r="E30" s="3233" t="s">
        <v>33</v>
      </c>
      <c r="F30" s="3234"/>
      <c r="G30" s="3234"/>
      <c r="H30" s="3235"/>
      <c r="I30" s="878">
        <f>SUM(I31:I42)</f>
        <v>190</v>
      </c>
      <c r="J30" s="2502">
        <f>SUM(J31:J42)</f>
        <v>198</v>
      </c>
      <c r="K30" s="878">
        <f t="shared" ref="K30" si="1">SUM(K31:K42)</f>
        <v>206</v>
      </c>
    </row>
    <row r="31" spans="1:16" x14ac:dyDescent="0.25">
      <c r="E31" s="3236" t="s">
        <v>39</v>
      </c>
      <c r="F31" s="3237"/>
      <c r="G31" s="3237"/>
      <c r="H31" s="3238"/>
      <c r="I31" s="879">
        <v>190</v>
      </c>
      <c r="J31" s="880">
        <v>198</v>
      </c>
      <c r="K31" s="879">
        <v>206</v>
      </c>
    </row>
    <row r="32" spans="1:16" x14ac:dyDescent="0.25">
      <c r="E32" s="3345" t="s">
        <v>1066</v>
      </c>
      <c r="F32" s="3346"/>
      <c r="G32" s="3346"/>
      <c r="H32" s="3347"/>
      <c r="I32" s="2503"/>
      <c r="J32" s="2504"/>
      <c r="K32" s="2503"/>
    </row>
    <row r="33" spans="5:11" x14ac:dyDescent="0.25">
      <c r="E33" s="3236" t="s">
        <v>40</v>
      </c>
      <c r="F33" s="3237"/>
      <c r="G33" s="3237"/>
      <c r="H33" s="3238"/>
      <c r="I33" s="881"/>
      <c r="J33" s="882"/>
      <c r="K33" s="881"/>
    </row>
    <row r="34" spans="5:11" x14ac:dyDescent="0.25">
      <c r="E34" s="3236" t="s">
        <v>41</v>
      </c>
      <c r="F34" s="3237"/>
      <c r="G34" s="3237"/>
      <c r="H34" s="3238"/>
      <c r="I34" s="881"/>
      <c r="J34" s="882"/>
      <c r="K34" s="881"/>
    </row>
    <row r="35" spans="5:11" x14ac:dyDescent="0.25">
      <c r="E35" s="3236" t="s">
        <v>42</v>
      </c>
      <c r="F35" s="3237"/>
      <c r="G35" s="3237"/>
      <c r="H35" s="3238"/>
      <c r="I35" s="881"/>
      <c r="J35" s="882"/>
      <c r="K35" s="881"/>
    </row>
    <row r="36" spans="5:11" x14ac:dyDescent="0.25">
      <c r="E36" s="3248" t="s">
        <v>43</v>
      </c>
      <c r="F36" s="3249"/>
      <c r="G36" s="3249"/>
      <c r="H36" s="3250"/>
      <c r="I36" s="604"/>
      <c r="J36" s="605"/>
      <c r="K36" s="604"/>
    </row>
    <row r="37" spans="5:11" x14ac:dyDescent="0.25">
      <c r="E37" s="3239" t="s">
        <v>44</v>
      </c>
      <c r="F37" s="3240"/>
      <c r="G37" s="3240"/>
      <c r="H37" s="3241"/>
      <c r="I37" s="881"/>
      <c r="J37" s="882"/>
      <c r="K37" s="881"/>
    </row>
    <row r="38" spans="5:11" x14ac:dyDescent="0.25">
      <c r="E38" s="3236" t="s">
        <v>63</v>
      </c>
      <c r="F38" s="3237"/>
      <c r="G38" s="3237"/>
      <c r="H38" s="3238"/>
      <c r="I38" s="881"/>
      <c r="J38" s="882"/>
      <c r="K38" s="881"/>
    </row>
    <row r="39" spans="5:11" x14ac:dyDescent="0.25">
      <c r="E39" s="3236" t="s">
        <v>64</v>
      </c>
      <c r="F39" s="3237"/>
      <c r="G39" s="3237"/>
      <c r="H39" s="3238"/>
      <c r="I39" s="883"/>
      <c r="J39" s="884"/>
      <c r="K39" s="883"/>
    </row>
    <row r="40" spans="5:11" x14ac:dyDescent="0.25">
      <c r="E40" s="3236" t="s">
        <v>47</v>
      </c>
      <c r="F40" s="3237"/>
      <c r="G40" s="3237"/>
      <c r="H40" s="3238"/>
      <c r="I40" s="883"/>
      <c r="J40" s="884"/>
      <c r="K40" s="883"/>
    </row>
    <row r="41" spans="5:11" x14ac:dyDescent="0.25">
      <c r="E41" s="3236" t="s">
        <v>45</v>
      </c>
      <c r="F41" s="3237"/>
      <c r="G41" s="3237"/>
      <c r="H41" s="3238"/>
      <c r="I41" s="883"/>
      <c r="J41" s="884"/>
      <c r="K41" s="883"/>
    </row>
    <row r="42" spans="5:11" x14ac:dyDescent="0.25">
      <c r="E42" s="3236" t="s">
        <v>65</v>
      </c>
      <c r="F42" s="3237"/>
      <c r="G42" s="3237"/>
      <c r="H42" s="3238"/>
      <c r="I42" s="881"/>
      <c r="J42" s="882"/>
      <c r="K42" s="881"/>
    </row>
    <row r="43" spans="5:11" ht="13.8" thickBot="1" x14ac:dyDescent="0.3">
      <c r="E43" s="3356" t="s">
        <v>627</v>
      </c>
      <c r="F43" s="3357"/>
      <c r="G43" s="3357"/>
      <c r="H43" s="3358"/>
      <c r="I43" s="2505"/>
      <c r="J43" s="2506"/>
      <c r="K43" s="2505"/>
    </row>
    <row r="44" spans="5:11" ht="13.8" thickBot="1" x14ac:dyDescent="0.3">
      <c r="E44" s="3251" t="s">
        <v>34</v>
      </c>
      <c r="F44" s="3252"/>
      <c r="G44" s="3252"/>
      <c r="H44" s="3252"/>
      <c r="I44" s="885"/>
      <c r="J44" s="1467"/>
      <c r="K44" s="885"/>
    </row>
    <row r="45" spans="5:11" ht="13.8" thickBot="1" x14ac:dyDescent="0.3">
      <c r="E45" s="3253" t="s">
        <v>538</v>
      </c>
      <c r="F45" s="3254"/>
      <c r="G45" s="3254"/>
      <c r="H45" s="3255"/>
      <c r="I45" s="1471"/>
      <c r="J45" s="1840"/>
      <c r="K45" s="1471"/>
    </row>
  </sheetData>
  <mergeCells count="66">
    <mergeCell ref="L1:P1"/>
    <mergeCell ref="E37:H37"/>
    <mergeCell ref="E38:H38"/>
    <mergeCell ref="E39:H39"/>
    <mergeCell ref="E40:H40"/>
    <mergeCell ref="E31:H31"/>
    <mergeCell ref="E32:H32"/>
    <mergeCell ref="E33:H33"/>
    <mergeCell ref="E34:H34"/>
    <mergeCell ref="E35:H35"/>
    <mergeCell ref="E36:H36"/>
    <mergeCell ref="L25:P25"/>
    <mergeCell ref="E28:K28"/>
    <mergeCell ref="E30:H30"/>
    <mergeCell ref="G21:G22"/>
    <mergeCell ref="C23:G23"/>
    <mergeCell ref="E43:H43"/>
    <mergeCell ref="E44:H44"/>
    <mergeCell ref="E45:H45"/>
    <mergeCell ref="E41:H41"/>
    <mergeCell ref="E42:H42"/>
    <mergeCell ref="A21:A22"/>
    <mergeCell ref="B21:B22"/>
    <mergeCell ref="C21:C22"/>
    <mergeCell ref="E21:E22"/>
    <mergeCell ref="F21:F22"/>
    <mergeCell ref="M6:M7"/>
    <mergeCell ref="N6:P6"/>
    <mergeCell ref="C24:G24"/>
    <mergeCell ref="A25:H25"/>
    <mergeCell ref="G19:G20"/>
    <mergeCell ref="A16:A18"/>
    <mergeCell ref="B16:B18"/>
    <mergeCell ref="C16:C18"/>
    <mergeCell ref="E16:E18"/>
    <mergeCell ref="F16:F18"/>
    <mergeCell ref="G16:G18"/>
    <mergeCell ref="A19:A20"/>
    <mergeCell ref="B19:B20"/>
    <mergeCell ref="C19:C20"/>
    <mergeCell ref="E19:E20"/>
    <mergeCell ref="F19:F20"/>
    <mergeCell ref="B9:K9"/>
    <mergeCell ref="C10:O10"/>
    <mergeCell ref="A13:A15"/>
    <mergeCell ref="B13:B15"/>
    <mergeCell ref="C13:C15"/>
    <mergeCell ref="E13:E15"/>
    <mergeCell ref="F13:F15"/>
    <mergeCell ref="G13:G15"/>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s>
  <pageMargins left="0.7" right="0.7" top="0.75" bottom="0.75" header="0.3" footer="0.3"/>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8"/>
  <sheetViews>
    <sheetView topLeftCell="A184" workbookViewId="0">
      <selection activeCell="C191" sqref="C191:P191"/>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11.6640625" customWidth="1"/>
    <col min="10" max="10" width="10.88671875" customWidth="1"/>
    <col min="11" max="11" width="13" customWidth="1"/>
    <col min="12" max="12" width="45" customWidth="1"/>
    <col min="13" max="13" width="9.109375" customWidth="1"/>
    <col min="14" max="14" width="6.88671875" customWidth="1"/>
    <col min="15" max="15" width="8.5546875" customWidth="1"/>
    <col min="16" max="16" width="8.44140625" customWidth="1"/>
  </cols>
  <sheetData>
    <row r="1" spans="1:17" ht="52.2" customHeight="1" x14ac:dyDescent="0.25">
      <c r="L1" s="2866" t="s">
        <v>956</v>
      </c>
      <c r="M1" s="2866"/>
      <c r="N1" s="2866"/>
      <c r="O1" s="2866"/>
      <c r="P1" s="204"/>
      <c r="Q1" s="76"/>
    </row>
    <row r="2" spans="1:17" ht="15.6" x14ac:dyDescent="0.3">
      <c r="A2" s="231"/>
      <c r="B2" s="231"/>
      <c r="C2" s="231"/>
      <c r="D2" s="231"/>
      <c r="E2" s="231"/>
      <c r="F2" s="231"/>
      <c r="G2" s="231"/>
      <c r="H2" s="231"/>
      <c r="I2" s="231"/>
      <c r="J2" s="231"/>
      <c r="K2" s="231"/>
      <c r="L2" s="2866"/>
      <c r="M2" s="2866"/>
      <c r="N2" s="2866"/>
      <c r="O2" s="2866"/>
      <c r="P2" s="2866"/>
    </row>
    <row r="3" spans="1:17" ht="15.6" customHeight="1" x14ac:dyDescent="0.25">
      <c r="A3" s="3603" t="s">
        <v>537</v>
      </c>
      <c r="B3" s="3603"/>
      <c r="C3" s="3603"/>
      <c r="D3" s="3603"/>
      <c r="E3" s="3603"/>
      <c r="F3" s="3603"/>
      <c r="G3" s="3603"/>
      <c r="H3" s="3603"/>
      <c r="I3" s="3603"/>
      <c r="J3" s="3603"/>
      <c r="K3" s="3603"/>
      <c r="L3" s="3603"/>
      <c r="M3" s="3603"/>
      <c r="N3" s="3603"/>
      <c r="O3" s="232"/>
      <c r="P3" s="232"/>
    </row>
    <row r="4" spans="1:17" ht="15.6" x14ac:dyDescent="0.25">
      <c r="A4" s="3604" t="s">
        <v>35</v>
      </c>
      <c r="B4" s="3604"/>
      <c r="C4" s="3604"/>
      <c r="D4" s="3604"/>
      <c r="E4" s="3604"/>
      <c r="F4" s="3604"/>
      <c r="G4" s="3604"/>
      <c r="H4" s="3604"/>
      <c r="I4" s="3604"/>
      <c r="J4" s="3604"/>
      <c r="K4" s="3604"/>
      <c r="L4" s="3604"/>
      <c r="M4" s="3604"/>
      <c r="N4" s="3604"/>
      <c r="O4" s="3604"/>
      <c r="P4" s="3604"/>
    </row>
    <row r="5" spans="1:17" ht="16.2" thickBot="1" x14ac:dyDescent="0.35">
      <c r="A5" s="656"/>
      <c r="B5" s="656"/>
      <c r="C5" s="656"/>
      <c r="D5" s="656"/>
      <c r="E5" s="656"/>
      <c r="F5" s="656"/>
      <c r="G5" s="656"/>
      <c r="H5" s="656"/>
      <c r="I5" s="656"/>
      <c r="J5" s="656"/>
      <c r="K5" s="656"/>
      <c r="L5" s="13"/>
      <c r="M5" s="656"/>
      <c r="N5" s="14"/>
      <c r="O5" s="3605" t="s">
        <v>294</v>
      </c>
      <c r="P5" s="3605"/>
    </row>
    <row r="6" spans="1:17" ht="14.4" customHeight="1" thickBot="1" x14ac:dyDescent="0.3">
      <c r="A6" s="2881" t="s">
        <v>0</v>
      </c>
      <c r="B6" s="2881" t="s">
        <v>1</v>
      </c>
      <c r="C6" s="2884" t="s">
        <v>2</v>
      </c>
      <c r="D6" s="2881" t="s">
        <v>32</v>
      </c>
      <c r="E6" s="2974" t="s">
        <v>54</v>
      </c>
      <c r="F6" s="2878" t="s">
        <v>3</v>
      </c>
      <c r="G6" s="2884" t="s">
        <v>4</v>
      </c>
      <c r="H6" s="2878" t="s">
        <v>5</v>
      </c>
      <c r="I6" s="2925" t="s">
        <v>522</v>
      </c>
      <c r="J6" s="2878" t="s">
        <v>76</v>
      </c>
      <c r="K6" s="2878" t="s">
        <v>523</v>
      </c>
      <c r="L6" s="2888" t="s">
        <v>11</v>
      </c>
      <c r="M6" s="2889"/>
      <c r="N6" s="2889"/>
      <c r="O6" s="2889"/>
      <c r="P6" s="2890"/>
    </row>
    <row r="7" spans="1:17" ht="13.8" x14ac:dyDescent="0.25">
      <c r="A7" s="2882"/>
      <c r="B7" s="2882"/>
      <c r="C7" s="2885"/>
      <c r="D7" s="2882"/>
      <c r="E7" s="2975"/>
      <c r="F7" s="2879"/>
      <c r="G7" s="2885"/>
      <c r="H7" s="2879"/>
      <c r="I7" s="2926"/>
      <c r="J7" s="2879"/>
      <c r="K7" s="2879"/>
      <c r="L7" s="2891" t="s">
        <v>37</v>
      </c>
      <c r="M7" s="2898" t="s">
        <v>36</v>
      </c>
      <c r="N7" s="2932" t="s">
        <v>38</v>
      </c>
      <c r="O7" s="2932"/>
      <c r="P7" s="2933"/>
    </row>
    <row r="8" spans="1:17" s="17" customFormat="1" ht="135.6" customHeight="1" thickBot="1" x14ac:dyDescent="0.3">
      <c r="A8" s="2883"/>
      <c r="B8" s="2883"/>
      <c r="C8" s="2886"/>
      <c r="D8" s="2883"/>
      <c r="E8" s="2976"/>
      <c r="F8" s="2880"/>
      <c r="G8" s="2886"/>
      <c r="H8" s="2880"/>
      <c r="I8" s="2927"/>
      <c r="J8" s="2880"/>
      <c r="K8" s="2880"/>
      <c r="L8" s="2892"/>
      <c r="M8" s="2899"/>
      <c r="N8" s="20" t="s">
        <v>524</v>
      </c>
      <c r="O8" s="20" t="s">
        <v>52</v>
      </c>
      <c r="P8" s="21" t="s">
        <v>525</v>
      </c>
    </row>
    <row r="9" spans="1:17" ht="16.2" thickBot="1" x14ac:dyDescent="0.3">
      <c r="A9" s="233" t="s">
        <v>6</v>
      </c>
      <c r="B9" s="234" t="s">
        <v>235</v>
      </c>
      <c r="C9" s="720"/>
      <c r="D9" s="16"/>
      <c r="E9" s="235"/>
      <c r="F9" s="16"/>
      <c r="G9" s="16"/>
      <c r="H9" s="16"/>
      <c r="I9" s="16"/>
      <c r="J9" s="720"/>
      <c r="K9" s="16"/>
      <c r="L9" s="236"/>
      <c r="M9" s="236"/>
      <c r="N9" s="16"/>
      <c r="O9" s="720"/>
      <c r="P9" s="237"/>
    </row>
    <row r="10" spans="1:17" ht="31.8" thickBot="1" x14ac:dyDescent="0.3">
      <c r="A10" s="238"/>
      <c r="B10" s="239"/>
      <c r="C10" s="240"/>
      <c r="D10" s="240"/>
      <c r="E10" s="241"/>
      <c r="F10" s="240"/>
      <c r="G10" s="240"/>
      <c r="H10" s="240"/>
      <c r="I10" s="240"/>
      <c r="J10" s="240"/>
      <c r="K10" s="240"/>
      <c r="L10" s="1083" t="s">
        <v>314</v>
      </c>
      <c r="M10" s="1084" t="s">
        <v>68</v>
      </c>
      <c r="N10" s="1085">
        <v>8</v>
      </c>
      <c r="O10" s="1085">
        <v>8</v>
      </c>
      <c r="P10" s="1086">
        <v>8</v>
      </c>
    </row>
    <row r="11" spans="1:17" ht="16.2" thickBot="1" x14ac:dyDescent="0.3">
      <c r="A11" s="242" t="s">
        <v>6</v>
      </c>
      <c r="B11" s="243" t="s">
        <v>6</v>
      </c>
      <c r="C11" s="244" t="s">
        <v>315</v>
      </c>
      <c r="D11" s="245"/>
      <c r="E11" s="246"/>
      <c r="F11" s="246"/>
      <c r="G11" s="246"/>
      <c r="H11" s="246"/>
      <c r="I11" s="246"/>
      <c r="J11" s="246"/>
      <c r="K11" s="246"/>
      <c r="L11" s="246"/>
      <c r="M11" s="246"/>
      <c r="N11" s="246"/>
      <c r="O11" s="246"/>
      <c r="P11" s="246"/>
    </row>
    <row r="12" spans="1:17" ht="31.8" thickBot="1" x14ac:dyDescent="0.3">
      <c r="A12" s="745"/>
      <c r="B12" s="746"/>
      <c r="C12" s="747"/>
      <c r="D12" s="748"/>
      <c r="E12" s="248"/>
      <c r="F12" s="248"/>
      <c r="G12" s="248"/>
      <c r="H12" s="248"/>
      <c r="I12" s="248"/>
      <c r="J12" s="248"/>
      <c r="K12" s="248"/>
      <c r="L12" s="464" t="s">
        <v>316</v>
      </c>
      <c r="M12" s="1029" t="s">
        <v>68</v>
      </c>
      <c r="N12" s="1031">
        <v>70</v>
      </c>
      <c r="O12" s="1031">
        <v>60</v>
      </c>
      <c r="P12" s="1087">
        <v>50</v>
      </c>
    </row>
    <row r="13" spans="1:17" ht="62.4" x14ac:dyDescent="0.25">
      <c r="A13" s="3376" t="s">
        <v>6</v>
      </c>
      <c r="B13" s="3378" t="s">
        <v>6</v>
      </c>
      <c r="C13" s="3546" t="s">
        <v>6</v>
      </c>
      <c r="D13" s="249"/>
      <c r="E13" s="711" t="s">
        <v>317</v>
      </c>
      <c r="F13" s="3384" t="s">
        <v>62</v>
      </c>
      <c r="G13" s="3385" t="s">
        <v>230</v>
      </c>
      <c r="H13" s="2826" t="s">
        <v>48</v>
      </c>
      <c r="I13" s="2827">
        <v>120</v>
      </c>
      <c r="J13" s="252">
        <v>200</v>
      </c>
      <c r="K13" s="409">
        <v>200</v>
      </c>
      <c r="L13" s="1088" t="s">
        <v>318</v>
      </c>
      <c r="M13" s="721" t="s">
        <v>227</v>
      </c>
      <c r="N13" s="1089" t="s">
        <v>526</v>
      </c>
      <c r="O13" s="1090">
        <v>7</v>
      </c>
      <c r="P13" s="1091">
        <v>8</v>
      </c>
    </row>
    <row r="14" spans="1:17" ht="15.6" x14ac:dyDescent="0.25">
      <c r="A14" s="3423"/>
      <c r="B14" s="3407"/>
      <c r="C14" s="3547"/>
      <c r="D14" s="255"/>
      <c r="E14" s="712"/>
      <c r="F14" s="3306"/>
      <c r="G14" s="3392"/>
      <c r="H14" s="256" t="s">
        <v>56</v>
      </c>
      <c r="I14" s="419"/>
      <c r="J14" s="258"/>
      <c r="K14" s="413"/>
      <c r="L14" s="1092" t="s">
        <v>320</v>
      </c>
      <c r="M14" s="1093" t="s">
        <v>227</v>
      </c>
      <c r="N14" s="1094" t="s">
        <v>564</v>
      </c>
      <c r="O14" s="1094" t="s">
        <v>565</v>
      </c>
      <c r="P14" s="1095" t="s">
        <v>566</v>
      </c>
    </row>
    <row r="15" spans="1:17" ht="15.6" x14ac:dyDescent="0.25">
      <c r="A15" s="3423"/>
      <c r="B15" s="3407"/>
      <c r="C15" s="3547"/>
      <c r="D15" s="255"/>
      <c r="E15" s="712"/>
      <c r="F15" s="3306"/>
      <c r="G15" s="3392"/>
      <c r="H15" s="823" t="s">
        <v>313</v>
      </c>
      <c r="I15" s="257">
        <v>488.5</v>
      </c>
      <c r="J15" s="258">
        <v>150</v>
      </c>
      <c r="K15" s="413">
        <v>150</v>
      </c>
      <c r="L15" s="260" t="s">
        <v>321</v>
      </c>
      <c r="M15" s="733" t="s">
        <v>227</v>
      </c>
      <c r="N15" s="723">
        <f>SUM(N20:N28)</f>
        <v>3.67</v>
      </c>
      <c r="O15" s="723">
        <f t="shared" ref="O15" si="0">SUM(O20:O28)</f>
        <v>3.91</v>
      </c>
      <c r="P15" s="723">
        <f>SUM(P20:P28)</f>
        <v>3.9400000000000004</v>
      </c>
    </row>
    <row r="16" spans="1:17" ht="15.6" x14ac:dyDescent="0.25">
      <c r="A16" s="3423"/>
      <c r="B16" s="3407"/>
      <c r="C16" s="3547"/>
      <c r="D16" s="255"/>
      <c r="E16" s="712"/>
      <c r="F16" s="3306"/>
      <c r="G16" s="3392"/>
      <c r="H16" s="262" t="s">
        <v>226</v>
      </c>
      <c r="I16" s="419"/>
      <c r="J16" s="258"/>
      <c r="K16" s="413"/>
      <c r="L16" s="749"/>
      <c r="M16" s="1096"/>
      <c r="N16" s="1097"/>
      <c r="O16" s="1097"/>
      <c r="P16" s="1098"/>
    </row>
    <row r="17" spans="1:16" ht="15.6" x14ac:dyDescent="0.25">
      <c r="A17" s="3423"/>
      <c r="B17" s="3407"/>
      <c r="C17" s="3547"/>
      <c r="D17" s="255"/>
      <c r="E17" s="712"/>
      <c r="F17" s="3306"/>
      <c r="G17" s="3392"/>
      <c r="H17" s="298" t="s">
        <v>57</v>
      </c>
      <c r="I17" s="2353">
        <v>30</v>
      </c>
      <c r="J17" s="585"/>
      <c r="K17" s="1847"/>
      <c r="L17" s="2300"/>
      <c r="M17" s="2301"/>
      <c r="N17" s="2302"/>
      <c r="O17" s="2302"/>
      <c r="P17" s="2303"/>
    </row>
    <row r="18" spans="1:16" ht="33" customHeight="1" thickBot="1" x14ac:dyDescent="0.3">
      <c r="A18" s="3377"/>
      <c r="B18" s="3379"/>
      <c r="C18" s="3548"/>
      <c r="D18" s="263"/>
      <c r="E18" s="718"/>
      <c r="F18" s="3307"/>
      <c r="G18" s="3386"/>
      <c r="H18" s="264" t="s">
        <v>7</v>
      </c>
      <c r="I18" s="265">
        <f>SUM(I13:I17)</f>
        <v>638.5</v>
      </c>
      <c r="J18" s="265">
        <f t="shared" ref="J18:K18" si="1">SUM(J13:J16)</f>
        <v>350</v>
      </c>
      <c r="K18" s="824">
        <f t="shared" si="1"/>
        <v>350</v>
      </c>
      <c r="L18" s="366"/>
      <c r="M18" s="266"/>
      <c r="N18" s="1099"/>
      <c r="O18" s="1099"/>
      <c r="P18" s="1100"/>
    </row>
    <row r="19" spans="1:16" ht="39" customHeight="1" x14ac:dyDescent="0.25">
      <c r="A19" s="3549"/>
      <c r="B19" s="3551"/>
      <c r="C19" s="3553"/>
      <c r="D19" s="750"/>
      <c r="E19" s="662" t="s">
        <v>322</v>
      </c>
      <c r="F19" s="3555" t="s">
        <v>62</v>
      </c>
      <c r="G19" s="663" t="s">
        <v>230</v>
      </c>
      <c r="H19" s="267"/>
      <c r="I19" s="1101"/>
      <c r="J19" s="268"/>
      <c r="K19" s="269"/>
      <c r="L19" s="270" t="s">
        <v>323</v>
      </c>
      <c r="M19" s="271" t="s">
        <v>227</v>
      </c>
      <c r="N19" s="1102">
        <v>90.3</v>
      </c>
      <c r="O19" s="1102">
        <v>91.98</v>
      </c>
      <c r="P19" s="1103">
        <v>93.05</v>
      </c>
    </row>
    <row r="20" spans="1:16" ht="36.6" customHeight="1" x14ac:dyDescent="0.25">
      <c r="A20" s="3550"/>
      <c r="B20" s="3552"/>
      <c r="C20" s="3554"/>
      <c r="D20" s="752"/>
      <c r="E20" s="664" t="s">
        <v>511</v>
      </c>
      <c r="F20" s="3556"/>
      <c r="G20" s="663"/>
      <c r="H20" s="267"/>
      <c r="I20" s="1101"/>
      <c r="J20" s="268"/>
      <c r="K20" s="269"/>
      <c r="L20" s="272" t="s">
        <v>498</v>
      </c>
      <c r="M20" s="273" t="s">
        <v>227</v>
      </c>
      <c r="N20" s="1104">
        <v>0.91</v>
      </c>
      <c r="O20" s="1104">
        <v>0</v>
      </c>
      <c r="P20" s="1105">
        <v>0</v>
      </c>
    </row>
    <row r="21" spans="1:16" ht="39" customHeight="1" x14ac:dyDescent="0.25">
      <c r="A21" s="3550"/>
      <c r="B21" s="3552"/>
      <c r="C21" s="3554"/>
      <c r="D21" s="752"/>
      <c r="E21" s="664" t="s">
        <v>567</v>
      </c>
      <c r="F21" s="3556"/>
      <c r="G21" s="663"/>
      <c r="H21" s="267"/>
      <c r="I21" s="1101"/>
      <c r="J21" s="268"/>
      <c r="K21" s="269"/>
      <c r="L21" s="272" t="s">
        <v>568</v>
      </c>
      <c r="M21" s="273" t="s">
        <v>227</v>
      </c>
      <c r="N21" s="1104">
        <v>0.76</v>
      </c>
      <c r="O21" s="1106">
        <v>0</v>
      </c>
      <c r="P21" s="1105">
        <v>0</v>
      </c>
    </row>
    <row r="22" spans="1:16" ht="57" customHeight="1" x14ac:dyDescent="0.25">
      <c r="A22" s="3550"/>
      <c r="B22" s="3552"/>
      <c r="C22" s="3554"/>
      <c r="D22" s="752"/>
      <c r="E22" s="664" t="s">
        <v>589</v>
      </c>
      <c r="F22" s="3556"/>
      <c r="G22" s="663"/>
      <c r="H22" s="267"/>
      <c r="I22" s="1101"/>
      <c r="J22" s="268"/>
      <c r="K22" s="269"/>
      <c r="L22" s="272" t="s">
        <v>569</v>
      </c>
      <c r="M22" s="273" t="s">
        <v>227</v>
      </c>
      <c r="N22" s="1104">
        <v>0</v>
      </c>
      <c r="O22" s="1106">
        <v>0</v>
      </c>
      <c r="P22" s="1105">
        <v>0.3</v>
      </c>
    </row>
    <row r="23" spans="1:16" ht="54.6" customHeight="1" x14ac:dyDescent="0.25">
      <c r="A23" s="3550"/>
      <c r="B23" s="3552"/>
      <c r="C23" s="3554"/>
      <c r="D23" s="752"/>
      <c r="E23" s="664" t="s">
        <v>590</v>
      </c>
      <c r="F23" s="3556"/>
      <c r="G23" s="663"/>
      <c r="H23" s="267"/>
      <c r="I23" s="1101"/>
      <c r="J23" s="268"/>
      <c r="K23" s="269"/>
      <c r="L23" s="272" t="s">
        <v>570</v>
      </c>
      <c r="M23" s="273" t="s">
        <v>227</v>
      </c>
      <c r="N23" s="1104">
        <v>0.65</v>
      </c>
      <c r="O23" s="1106">
        <v>0.65</v>
      </c>
      <c r="P23" s="1105">
        <v>0</v>
      </c>
    </row>
    <row r="24" spans="1:16" ht="52.95" customHeight="1" x14ac:dyDescent="0.25">
      <c r="A24" s="3550"/>
      <c r="B24" s="3552"/>
      <c r="C24" s="3554"/>
      <c r="D24" s="752"/>
      <c r="E24" s="664" t="s">
        <v>324</v>
      </c>
      <c r="F24" s="3556"/>
      <c r="G24" s="663"/>
      <c r="H24" s="267"/>
      <c r="I24" s="1101"/>
      <c r="J24" s="268"/>
      <c r="K24" s="269"/>
      <c r="L24" s="272" t="s">
        <v>571</v>
      </c>
      <c r="M24" s="273" t="s">
        <v>227</v>
      </c>
      <c r="N24" s="1104">
        <v>0</v>
      </c>
      <c r="O24" s="1106">
        <v>1</v>
      </c>
      <c r="P24" s="1105">
        <v>1</v>
      </c>
    </row>
    <row r="25" spans="1:16" ht="57.6" customHeight="1" x14ac:dyDescent="0.25">
      <c r="A25" s="3550"/>
      <c r="B25" s="3552"/>
      <c r="C25" s="3554"/>
      <c r="D25" s="752"/>
      <c r="E25" s="1110" t="s">
        <v>572</v>
      </c>
      <c r="F25" s="3556"/>
      <c r="G25" s="663"/>
      <c r="H25" s="267"/>
      <c r="I25" s="1101"/>
      <c r="J25" s="268"/>
      <c r="K25" s="269"/>
      <c r="L25" s="272" t="s">
        <v>573</v>
      </c>
      <c r="M25" s="273" t="s">
        <v>227</v>
      </c>
      <c r="N25" s="1104">
        <v>0</v>
      </c>
      <c r="O25" s="1104">
        <v>0.45</v>
      </c>
      <c r="P25" s="1107">
        <v>0.44</v>
      </c>
    </row>
    <row r="26" spans="1:16" ht="58.2" customHeight="1" x14ac:dyDescent="0.25">
      <c r="A26" s="3550"/>
      <c r="B26" s="3552"/>
      <c r="C26" s="3554"/>
      <c r="D26" s="752"/>
      <c r="E26" s="665" t="s">
        <v>325</v>
      </c>
      <c r="F26" s="3556"/>
      <c r="G26" s="663"/>
      <c r="H26" s="267"/>
      <c r="I26" s="1101"/>
      <c r="J26" s="268"/>
      <c r="K26" s="269"/>
      <c r="L26" s="272" t="s">
        <v>574</v>
      </c>
      <c r="M26" s="273" t="s">
        <v>227</v>
      </c>
      <c r="N26" s="1104">
        <v>0</v>
      </c>
      <c r="O26" s="1104">
        <v>0</v>
      </c>
      <c r="P26" s="1107">
        <v>2.2000000000000002</v>
      </c>
    </row>
    <row r="27" spans="1:16" ht="62.4" customHeight="1" x14ac:dyDescent="0.25">
      <c r="A27" s="3550"/>
      <c r="B27" s="3552"/>
      <c r="C27" s="3554"/>
      <c r="D27" s="752"/>
      <c r="E27" s="274" t="s">
        <v>326</v>
      </c>
      <c r="F27" s="3556"/>
      <c r="G27" s="663"/>
      <c r="H27" s="275"/>
      <c r="I27" s="1101"/>
      <c r="J27" s="268"/>
      <c r="K27" s="1108"/>
      <c r="L27" s="272" t="s">
        <v>575</v>
      </c>
      <c r="M27" s="273" t="s">
        <v>227</v>
      </c>
      <c r="N27" s="1104">
        <v>0</v>
      </c>
      <c r="O27" s="1104">
        <v>0.46</v>
      </c>
      <c r="P27" s="1109">
        <v>0</v>
      </c>
    </row>
    <row r="28" spans="1:16" ht="48" customHeight="1" thickBot="1" x14ac:dyDescent="0.3">
      <c r="A28" s="753"/>
      <c r="B28" s="754"/>
      <c r="C28" s="755"/>
      <c r="D28" s="755"/>
      <c r="E28" s="1114" t="s">
        <v>508</v>
      </c>
      <c r="F28" s="756"/>
      <c r="G28" s="751"/>
      <c r="H28" s="757"/>
      <c r="I28" s="758"/>
      <c r="J28" s="667"/>
      <c r="K28" s="668"/>
      <c r="L28" s="1111" t="s">
        <v>576</v>
      </c>
      <c r="M28" s="1066" t="s">
        <v>227</v>
      </c>
      <c r="N28" s="1112">
        <v>1.35</v>
      </c>
      <c r="O28" s="1112">
        <v>1.35</v>
      </c>
      <c r="P28" s="1113">
        <v>0</v>
      </c>
    </row>
    <row r="29" spans="1:16" ht="18" customHeight="1" thickBot="1" x14ac:dyDescent="0.3">
      <c r="A29" s="445" t="s">
        <v>6</v>
      </c>
      <c r="B29" s="710" t="s">
        <v>6</v>
      </c>
      <c r="C29" s="276"/>
      <c r="D29" s="277"/>
      <c r="E29" s="3400" t="s">
        <v>31</v>
      </c>
      <c r="F29" s="3400"/>
      <c r="G29" s="3526"/>
      <c r="H29" s="278" t="s">
        <v>7</v>
      </c>
      <c r="I29" s="279">
        <f>I18*1</f>
        <v>638.5</v>
      </c>
      <c r="J29" s="279">
        <f>J18*1</f>
        <v>350</v>
      </c>
      <c r="K29" s="279">
        <f>K18*1</f>
        <v>350</v>
      </c>
      <c r="L29" s="280"/>
      <c r="M29" s="281"/>
      <c r="N29" s="282"/>
      <c r="O29" s="282"/>
      <c r="P29" s="283"/>
    </row>
    <row r="30" spans="1:16" ht="18" customHeight="1" thickBot="1" x14ac:dyDescent="0.3">
      <c r="A30" s="242" t="s">
        <v>6</v>
      </c>
      <c r="B30" s="325" t="s">
        <v>8</v>
      </c>
      <c r="C30" s="284" t="s">
        <v>327</v>
      </c>
      <c r="D30" s="285"/>
      <c r="E30" s="286"/>
      <c r="F30" s="759"/>
      <c r="G30" s="759"/>
      <c r="H30" s="759"/>
      <c r="I30" s="759"/>
      <c r="J30" s="759"/>
      <c r="K30" s="759"/>
      <c r="L30" s="759"/>
      <c r="M30" s="759"/>
      <c r="N30" s="759"/>
      <c r="O30" s="759"/>
      <c r="P30" s="760"/>
    </row>
    <row r="31" spans="1:16" ht="19.2" customHeight="1" thickBot="1" x14ac:dyDescent="0.3">
      <c r="A31" s="761"/>
      <c r="B31" s="762"/>
      <c r="C31" s="763"/>
      <c r="D31" s="764"/>
      <c r="E31" s="765"/>
      <c r="F31" s="765"/>
      <c r="G31" s="765"/>
      <c r="H31" s="765"/>
      <c r="I31" s="765"/>
      <c r="J31" s="765"/>
      <c r="K31" s="765"/>
      <c r="L31" s="1115" t="s">
        <v>328</v>
      </c>
      <c r="M31" s="1116" t="s">
        <v>68</v>
      </c>
      <c r="N31" s="999">
        <v>100</v>
      </c>
      <c r="O31" s="999">
        <v>90</v>
      </c>
      <c r="P31" s="1000">
        <v>80</v>
      </c>
    </row>
    <row r="32" spans="1:16" ht="22.95" customHeight="1" x14ac:dyDescent="0.25">
      <c r="A32" s="3527" t="s">
        <v>6</v>
      </c>
      <c r="B32" s="3530" t="s">
        <v>8</v>
      </c>
      <c r="C32" s="3533" t="s">
        <v>6</v>
      </c>
      <c r="D32" s="825"/>
      <c r="E32" s="3536" t="s">
        <v>329</v>
      </c>
      <c r="F32" s="3437" t="s">
        <v>62</v>
      </c>
      <c r="G32" s="3440" t="s">
        <v>230</v>
      </c>
      <c r="H32" s="291" t="s">
        <v>48</v>
      </c>
      <c r="I32" s="292">
        <v>340</v>
      </c>
      <c r="J32" s="251">
        <v>400</v>
      </c>
      <c r="K32" s="1067">
        <v>400</v>
      </c>
      <c r="L32" s="3539" t="s">
        <v>234</v>
      </c>
      <c r="M32" s="3541" t="s">
        <v>68</v>
      </c>
      <c r="N32" s="3443">
        <v>13</v>
      </c>
      <c r="O32" s="3443">
        <v>15</v>
      </c>
      <c r="P32" s="3419">
        <v>17</v>
      </c>
    </row>
    <row r="33" spans="1:16" ht="32.4" customHeight="1" x14ac:dyDescent="0.25">
      <c r="A33" s="3528"/>
      <c r="B33" s="3531"/>
      <c r="C33" s="3534"/>
      <c r="D33" s="826"/>
      <c r="E33" s="3537"/>
      <c r="F33" s="3438"/>
      <c r="G33" s="3441"/>
      <c r="H33" s="293" t="s">
        <v>56</v>
      </c>
      <c r="I33" s="294"/>
      <c r="J33" s="294"/>
      <c r="K33" s="766"/>
      <c r="L33" s="3540"/>
      <c r="M33" s="3542"/>
      <c r="N33" s="3445"/>
      <c r="O33" s="3445"/>
      <c r="P33" s="3421"/>
    </row>
    <row r="34" spans="1:16" ht="46.8" x14ac:dyDescent="0.3">
      <c r="A34" s="3528"/>
      <c r="B34" s="3531"/>
      <c r="C34" s="3534"/>
      <c r="D34" s="826"/>
      <c r="E34" s="3537"/>
      <c r="F34" s="3438"/>
      <c r="G34" s="3441"/>
      <c r="H34" s="293" t="s">
        <v>57</v>
      </c>
      <c r="I34" s="294">
        <v>348</v>
      </c>
      <c r="J34" s="294"/>
      <c r="K34" s="766"/>
      <c r="L34" s="1117" t="s">
        <v>527</v>
      </c>
      <c r="M34" s="722" t="s">
        <v>68</v>
      </c>
      <c r="N34" s="734">
        <v>100</v>
      </c>
      <c r="O34" s="734">
        <v>110</v>
      </c>
      <c r="P34" s="735">
        <v>115</v>
      </c>
    </row>
    <row r="35" spans="1:16" ht="21.6" customHeight="1" x14ac:dyDescent="0.25">
      <c r="A35" s="3528"/>
      <c r="B35" s="3531"/>
      <c r="C35" s="3534"/>
      <c r="D35" s="826"/>
      <c r="E35" s="3537"/>
      <c r="F35" s="3438"/>
      <c r="G35" s="3441"/>
      <c r="H35" s="293" t="s">
        <v>313</v>
      </c>
      <c r="I35" s="294">
        <v>1470.9</v>
      </c>
      <c r="J35" s="294">
        <v>1500</v>
      </c>
      <c r="K35" s="1068">
        <v>1600</v>
      </c>
      <c r="L35" s="260" t="s">
        <v>530</v>
      </c>
      <c r="M35" s="722" t="s">
        <v>68</v>
      </c>
      <c r="N35" s="1118">
        <v>20</v>
      </c>
      <c r="O35" s="1118">
        <v>15</v>
      </c>
      <c r="P35" s="1119">
        <v>10</v>
      </c>
    </row>
    <row r="36" spans="1:16" ht="32.4" customHeight="1" x14ac:dyDescent="0.25">
      <c r="A36" s="3528"/>
      <c r="B36" s="3531"/>
      <c r="C36" s="3534"/>
      <c r="D36" s="826"/>
      <c r="E36" s="3538"/>
      <c r="F36" s="3438"/>
      <c r="G36" s="3441"/>
      <c r="H36" s="293" t="s">
        <v>226</v>
      </c>
      <c r="I36" s="568"/>
      <c r="J36" s="294"/>
      <c r="K36" s="766"/>
      <c r="L36" s="260"/>
      <c r="M36" s="722"/>
      <c r="N36" s="723"/>
      <c r="O36" s="733"/>
      <c r="P36" s="829"/>
    </row>
    <row r="37" spans="1:16" ht="45" customHeight="1" x14ac:dyDescent="0.25">
      <c r="A37" s="3528"/>
      <c r="B37" s="3531"/>
      <c r="C37" s="3534"/>
      <c r="D37" s="826"/>
      <c r="E37" s="476" t="s">
        <v>330</v>
      </c>
      <c r="F37" s="3438"/>
      <c r="G37" s="3441"/>
      <c r="H37" s="295"/>
      <c r="I37" s="296"/>
      <c r="J37" s="296"/>
      <c r="K37" s="767"/>
      <c r="L37" s="260" t="s">
        <v>331</v>
      </c>
      <c r="M37" s="1118" t="s">
        <v>68</v>
      </c>
      <c r="N37" s="511">
        <v>1</v>
      </c>
      <c r="O37" s="511">
        <v>1</v>
      </c>
      <c r="P37" s="724"/>
    </row>
    <row r="38" spans="1:16" ht="36.6" customHeight="1" x14ac:dyDescent="0.25">
      <c r="A38" s="3528"/>
      <c r="B38" s="3531"/>
      <c r="C38" s="3534"/>
      <c r="D38" s="826"/>
      <c r="E38" s="476" t="s">
        <v>332</v>
      </c>
      <c r="F38" s="3438"/>
      <c r="G38" s="3441"/>
      <c r="H38" s="298"/>
      <c r="I38" s="299"/>
      <c r="J38" s="300"/>
      <c r="K38" s="770"/>
      <c r="L38" s="260" t="s">
        <v>331</v>
      </c>
      <c r="M38" s="1118" t="s">
        <v>68</v>
      </c>
      <c r="N38" s="511"/>
      <c r="O38" s="511"/>
      <c r="P38" s="724"/>
    </row>
    <row r="39" spans="1:16" ht="40.950000000000003" customHeight="1" x14ac:dyDescent="0.25">
      <c r="A39" s="3528"/>
      <c r="B39" s="3531"/>
      <c r="C39" s="3534"/>
      <c r="D39" s="826"/>
      <c r="E39" s="476" t="s">
        <v>333</v>
      </c>
      <c r="F39" s="3438"/>
      <c r="G39" s="3441"/>
      <c r="H39" s="302"/>
      <c r="I39" s="303"/>
      <c r="J39" s="304"/>
      <c r="K39" s="769"/>
      <c r="L39" s="1120" t="s">
        <v>331</v>
      </c>
      <c r="M39" s="1118" t="s">
        <v>68</v>
      </c>
      <c r="N39" s="511">
        <v>1</v>
      </c>
      <c r="O39" s="511"/>
      <c r="P39" s="724"/>
    </row>
    <row r="40" spans="1:16" ht="36" customHeight="1" x14ac:dyDescent="0.25">
      <c r="A40" s="3528"/>
      <c r="B40" s="3531"/>
      <c r="C40" s="3534"/>
      <c r="D40" s="826"/>
      <c r="E40" s="827" t="s">
        <v>334</v>
      </c>
      <c r="F40" s="3438"/>
      <c r="G40" s="3441"/>
      <c r="H40" s="302"/>
      <c r="I40" s="303"/>
      <c r="J40" s="304"/>
      <c r="K40" s="771"/>
      <c r="L40" s="260" t="s">
        <v>331</v>
      </c>
      <c r="M40" s="1118" t="s">
        <v>68</v>
      </c>
      <c r="N40" s="1125"/>
      <c r="O40" s="1125"/>
      <c r="P40" s="1126">
        <v>1</v>
      </c>
    </row>
    <row r="41" spans="1:16" ht="19.2" customHeight="1" x14ac:dyDescent="0.25">
      <c r="A41" s="3528"/>
      <c r="B41" s="3531"/>
      <c r="C41" s="3534"/>
      <c r="D41" s="826"/>
      <c r="E41" s="3543" t="s">
        <v>335</v>
      </c>
      <c r="F41" s="3438"/>
      <c r="G41" s="3441"/>
      <c r="H41" s="302"/>
      <c r="I41" s="303"/>
      <c r="J41" s="304"/>
      <c r="K41" s="771"/>
      <c r="L41" s="305" t="s">
        <v>336</v>
      </c>
      <c r="M41" s="306" t="s">
        <v>68</v>
      </c>
      <c r="N41" s="1127">
        <v>4</v>
      </c>
      <c r="O41" s="1127">
        <v>5</v>
      </c>
      <c r="P41" s="1128">
        <v>6</v>
      </c>
    </row>
    <row r="42" spans="1:16" ht="36.6" customHeight="1" x14ac:dyDescent="0.25">
      <c r="A42" s="3528"/>
      <c r="B42" s="3531"/>
      <c r="C42" s="3534"/>
      <c r="D42" s="826"/>
      <c r="E42" s="3544"/>
      <c r="F42" s="3438"/>
      <c r="G42" s="3441"/>
      <c r="H42" s="302"/>
      <c r="I42" s="303"/>
      <c r="J42" s="304"/>
      <c r="K42" s="771"/>
      <c r="L42" s="305" t="s">
        <v>337</v>
      </c>
      <c r="M42" s="306" t="s">
        <v>68</v>
      </c>
      <c r="N42" s="1127">
        <v>48</v>
      </c>
      <c r="O42" s="1127">
        <v>47</v>
      </c>
      <c r="P42" s="1128">
        <v>47</v>
      </c>
    </row>
    <row r="43" spans="1:16" ht="31.2" customHeight="1" x14ac:dyDescent="0.25">
      <c r="A43" s="3528"/>
      <c r="B43" s="3531"/>
      <c r="C43" s="3534"/>
      <c r="D43" s="826"/>
      <c r="E43" s="3543" t="s">
        <v>338</v>
      </c>
      <c r="F43" s="3438"/>
      <c r="G43" s="3441"/>
      <c r="H43" s="302"/>
      <c r="I43" s="303"/>
      <c r="J43" s="304"/>
      <c r="K43" s="771"/>
      <c r="L43" s="1122" t="s">
        <v>339</v>
      </c>
      <c r="M43" s="733" t="s">
        <v>227</v>
      </c>
      <c r="N43" s="723">
        <v>140</v>
      </c>
      <c r="O43" s="723">
        <v>140</v>
      </c>
      <c r="P43" s="1030">
        <v>140</v>
      </c>
    </row>
    <row r="44" spans="1:16" ht="38.4" customHeight="1" thickBot="1" x14ac:dyDescent="0.3">
      <c r="A44" s="3528"/>
      <c r="B44" s="3531"/>
      <c r="C44" s="3534"/>
      <c r="D44" s="826"/>
      <c r="E44" s="3545"/>
      <c r="F44" s="3438"/>
      <c r="G44" s="3441"/>
      <c r="H44" s="302"/>
      <c r="I44" s="303"/>
      <c r="J44" s="304"/>
      <c r="K44" s="772"/>
      <c r="L44" s="1123" t="s">
        <v>340</v>
      </c>
      <c r="M44" s="1093" t="s">
        <v>236</v>
      </c>
      <c r="N44" s="1118">
        <v>6000</v>
      </c>
      <c r="O44" s="1118">
        <v>6500</v>
      </c>
      <c r="P44" s="1126">
        <v>6500</v>
      </c>
    </row>
    <row r="45" spans="1:16" ht="31.2" customHeight="1" thickBot="1" x14ac:dyDescent="0.3">
      <c r="A45" s="3529"/>
      <c r="B45" s="3532"/>
      <c r="C45" s="3535"/>
      <c r="D45" s="828"/>
      <c r="E45" s="3481"/>
      <c r="F45" s="3439"/>
      <c r="G45" s="3442"/>
      <c r="H45" s="310" t="s">
        <v>7</v>
      </c>
      <c r="I45" s="265">
        <f>SUM(I32:I36)</f>
        <v>2158.9</v>
      </c>
      <c r="J45" s="265">
        <f>SUM(J32:J36)</f>
        <v>1900</v>
      </c>
      <c r="K45" s="311">
        <f>SUM(K32:K36)</f>
        <v>2000</v>
      </c>
      <c r="L45" s="773"/>
      <c r="M45" s="774"/>
      <c r="N45" s="775"/>
      <c r="O45" s="776"/>
      <c r="P45" s="777"/>
    </row>
    <row r="46" spans="1:16" ht="31.2" customHeight="1" x14ac:dyDescent="0.3">
      <c r="A46" s="3376" t="s">
        <v>6</v>
      </c>
      <c r="B46" s="3378" t="s">
        <v>8</v>
      </c>
      <c r="C46" s="3380" t="s">
        <v>8</v>
      </c>
      <c r="D46" s="314"/>
      <c r="E46" s="3382" t="s">
        <v>341</v>
      </c>
      <c r="F46" s="3384" t="s">
        <v>62</v>
      </c>
      <c r="G46" s="3385" t="s">
        <v>230</v>
      </c>
      <c r="H46" s="250" t="s">
        <v>48</v>
      </c>
      <c r="I46" s="251"/>
      <c r="J46" s="252">
        <v>15</v>
      </c>
      <c r="K46" s="253">
        <v>25</v>
      </c>
      <c r="L46" s="1129" t="s">
        <v>342</v>
      </c>
      <c r="M46" s="721" t="s">
        <v>68</v>
      </c>
      <c r="N46" s="1130"/>
      <c r="O46" s="1130"/>
      <c r="P46" s="1131">
        <v>1</v>
      </c>
    </row>
    <row r="47" spans="1:16" ht="34.950000000000003" customHeight="1" x14ac:dyDescent="0.25">
      <c r="A47" s="3423"/>
      <c r="B47" s="3407"/>
      <c r="C47" s="3387"/>
      <c r="D47" s="316"/>
      <c r="E47" s="3391"/>
      <c r="F47" s="3306"/>
      <c r="G47" s="3392"/>
      <c r="H47" s="262" t="s">
        <v>56</v>
      </c>
      <c r="I47" s="301"/>
      <c r="J47" s="317"/>
      <c r="K47" s="318"/>
      <c r="L47" s="1132" t="s">
        <v>343</v>
      </c>
      <c r="M47" s="722" t="s">
        <v>68</v>
      </c>
      <c r="N47" s="1133"/>
      <c r="O47" s="1133"/>
      <c r="P47" s="1124">
        <v>1</v>
      </c>
    </row>
    <row r="48" spans="1:16" ht="28.95" customHeight="1" x14ac:dyDescent="0.25">
      <c r="A48" s="3423"/>
      <c r="B48" s="3407"/>
      <c r="C48" s="3387"/>
      <c r="D48" s="316"/>
      <c r="E48" s="3391"/>
      <c r="F48" s="3306"/>
      <c r="G48" s="3392"/>
      <c r="H48" s="262" t="s">
        <v>313</v>
      </c>
      <c r="I48" s="301"/>
      <c r="J48" s="317"/>
      <c r="K48" s="318"/>
      <c r="L48" s="260" t="s">
        <v>528</v>
      </c>
      <c r="M48" s="722" t="s">
        <v>227</v>
      </c>
      <c r="N48" s="1118">
        <v>4.05</v>
      </c>
      <c r="O48" s="1118">
        <v>4.5</v>
      </c>
      <c r="P48" s="1134">
        <v>5</v>
      </c>
    </row>
    <row r="49" spans="1:16" ht="31.2" x14ac:dyDescent="0.25">
      <c r="A49" s="3423"/>
      <c r="B49" s="3407"/>
      <c r="C49" s="3387"/>
      <c r="D49" s="316"/>
      <c r="E49" s="513"/>
      <c r="F49" s="3306"/>
      <c r="G49" s="3392"/>
      <c r="H49" s="262" t="s">
        <v>226</v>
      </c>
      <c r="I49" s="319"/>
      <c r="J49" s="317"/>
      <c r="K49" s="318"/>
      <c r="L49" s="260" t="s">
        <v>529</v>
      </c>
      <c r="M49" s="722" t="s">
        <v>227</v>
      </c>
      <c r="N49" s="723">
        <v>5.5</v>
      </c>
      <c r="O49" s="733">
        <v>6</v>
      </c>
      <c r="P49" s="829">
        <v>7</v>
      </c>
    </row>
    <row r="50" spans="1:16" ht="15.6" customHeight="1" thickBot="1" x14ac:dyDescent="0.3">
      <c r="A50" s="3377"/>
      <c r="B50" s="3379"/>
      <c r="C50" s="3381"/>
      <c r="D50" s="320"/>
      <c r="E50" s="321"/>
      <c r="F50" s="3307"/>
      <c r="G50" s="3386"/>
      <c r="H50" s="310" t="s">
        <v>7</v>
      </c>
      <c r="I50" s="265">
        <f>SUM(I46:I49)</f>
        <v>0</v>
      </c>
      <c r="J50" s="265">
        <f>SUM(J46:J49)</f>
        <v>15</v>
      </c>
      <c r="K50" s="265">
        <f>SUM(K46:K49)</f>
        <v>25</v>
      </c>
      <c r="L50" s="1135"/>
      <c r="M50" s="1136"/>
      <c r="N50" s="1137"/>
      <c r="O50" s="1137"/>
      <c r="P50" s="1138"/>
    </row>
    <row r="51" spans="1:16" ht="15.6" customHeight="1" thickBot="1" x14ac:dyDescent="0.3">
      <c r="A51" s="242" t="s">
        <v>6</v>
      </c>
      <c r="B51" s="325" t="s">
        <v>8</v>
      </c>
      <c r="C51" s="3400" t="s">
        <v>31</v>
      </c>
      <c r="D51" s="3400"/>
      <c r="E51" s="3400"/>
      <c r="F51" s="3400"/>
      <c r="G51" s="3526"/>
      <c r="H51" s="278" t="s">
        <v>7</v>
      </c>
      <c r="I51" s="279">
        <f>I45+I50</f>
        <v>2158.9</v>
      </c>
      <c r="J51" s="279">
        <f>J45+J50</f>
        <v>1915</v>
      </c>
      <c r="K51" s="279">
        <f>K45+K50</f>
        <v>2025</v>
      </c>
      <c r="L51" s="3606"/>
      <c r="M51" s="3607"/>
      <c r="N51" s="3607"/>
      <c r="O51" s="3607"/>
      <c r="P51" s="3608"/>
    </row>
    <row r="52" spans="1:16" ht="16.2" customHeight="1" thickBot="1" x14ac:dyDescent="0.35">
      <c r="A52" s="242" t="s">
        <v>6</v>
      </c>
      <c r="B52" s="325" t="s">
        <v>49</v>
      </c>
      <c r="C52" s="591" t="s">
        <v>344</v>
      </c>
      <c r="D52" s="285"/>
      <c r="E52" s="286"/>
      <c r="F52" s="286"/>
      <c r="G52" s="286"/>
      <c r="H52" s="286"/>
      <c r="I52" s="286"/>
      <c r="J52" s="286"/>
      <c r="K52" s="286"/>
      <c r="L52" s="286"/>
      <c r="M52" s="286"/>
      <c r="N52" s="286"/>
      <c r="O52" s="286"/>
      <c r="P52" s="287"/>
    </row>
    <row r="53" spans="1:16" ht="16.2" customHeight="1" thickBot="1" x14ac:dyDescent="0.35">
      <c r="A53" s="242"/>
      <c r="B53" s="325"/>
      <c r="C53" s="326"/>
      <c r="D53" s="288"/>
      <c r="E53" s="289"/>
      <c r="F53" s="289"/>
      <c r="G53" s="289"/>
      <c r="H53" s="289"/>
      <c r="I53" s="289"/>
      <c r="J53" s="289"/>
      <c r="K53" s="289"/>
      <c r="L53" s="290" t="s">
        <v>345</v>
      </c>
      <c r="M53" s="343" t="s">
        <v>68</v>
      </c>
      <c r="N53" s="327"/>
      <c r="O53" s="327"/>
      <c r="P53" s="328">
        <v>1</v>
      </c>
    </row>
    <row r="54" spans="1:16" ht="15.6" customHeight="1" x14ac:dyDescent="0.25">
      <c r="A54" s="3376" t="s">
        <v>6</v>
      </c>
      <c r="B54" s="3378" t="s">
        <v>49</v>
      </c>
      <c r="C54" s="3380" t="s">
        <v>6</v>
      </c>
      <c r="D54" s="314"/>
      <c r="E54" s="3382" t="s">
        <v>346</v>
      </c>
      <c r="F54" s="3384" t="s">
        <v>62</v>
      </c>
      <c r="G54" s="3385" t="s">
        <v>230</v>
      </c>
      <c r="H54" s="2828" t="s">
        <v>48</v>
      </c>
      <c r="I54" s="2827">
        <v>2</v>
      </c>
      <c r="J54" s="252">
        <v>15</v>
      </c>
      <c r="K54" s="253">
        <v>15</v>
      </c>
      <c r="L54" s="329" t="s">
        <v>347</v>
      </c>
      <c r="M54" s="330" t="s">
        <v>68</v>
      </c>
      <c r="N54" s="331">
        <v>12</v>
      </c>
      <c r="O54" s="331">
        <v>12</v>
      </c>
      <c r="P54" s="332">
        <v>16</v>
      </c>
    </row>
    <row r="55" spans="1:16" ht="16.2" customHeight="1" thickBot="1" x14ac:dyDescent="0.3">
      <c r="A55" s="3377"/>
      <c r="B55" s="3379"/>
      <c r="C55" s="3381"/>
      <c r="D55" s="320"/>
      <c r="E55" s="3200"/>
      <c r="F55" s="3307"/>
      <c r="G55" s="3386"/>
      <c r="H55" s="310" t="s">
        <v>7</v>
      </c>
      <c r="I55" s="265">
        <f>SUM(I54:I54)</f>
        <v>2</v>
      </c>
      <c r="J55" s="265">
        <f>SUM(J54:J54)</f>
        <v>15</v>
      </c>
      <c r="K55" s="265">
        <f>SUM(K54:K54)</f>
        <v>15</v>
      </c>
      <c r="L55" s="333"/>
      <c r="M55" s="334"/>
      <c r="N55" s="323"/>
      <c r="O55" s="323"/>
      <c r="P55" s="324"/>
    </row>
    <row r="56" spans="1:16" ht="16.2" customHeight="1" thickBot="1" x14ac:dyDescent="0.3">
      <c r="A56" s="242" t="s">
        <v>6</v>
      </c>
      <c r="B56" s="325" t="s">
        <v>49</v>
      </c>
      <c r="C56" s="3400" t="s">
        <v>31</v>
      </c>
      <c r="D56" s="3400"/>
      <c r="E56" s="3400"/>
      <c r="F56" s="3400"/>
      <c r="G56" s="3526"/>
      <c r="H56" s="278" t="s">
        <v>7</v>
      </c>
      <c r="I56" s="279">
        <f>I55*1</f>
        <v>2</v>
      </c>
      <c r="J56" s="279">
        <f t="shared" ref="J56:K56" si="2">J55*1</f>
        <v>15</v>
      </c>
      <c r="K56" s="279">
        <f t="shared" si="2"/>
        <v>15</v>
      </c>
      <c r="L56" s="3594"/>
      <c r="M56" s="3595"/>
      <c r="N56" s="3595"/>
      <c r="O56" s="3595"/>
      <c r="P56" s="3596"/>
    </row>
    <row r="57" spans="1:16" ht="20.399999999999999" customHeight="1" thickBot="1" x14ac:dyDescent="0.3">
      <c r="A57" s="242" t="s">
        <v>6</v>
      </c>
      <c r="B57" s="325" t="s">
        <v>50</v>
      </c>
      <c r="C57" s="335" t="s">
        <v>348</v>
      </c>
      <c r="D57" s="245"/>
      <c r="E57" s="285"/>
      <c r="F57" s="285"/>
      <c r="G57" s="285"/>
      <c r="H57" s="285"/>
      <c r="I57" s="285"/>
      <c r="J57" s="285"/>
      <c r="K57" s="285"/>
      <c r="L57" s="744"/>
      <c r="M57" s="744"/>
      <c r="N57" s="744"/>
      <c r="O57" s="744"/>
      <c r="P57" s="781"/>
    </row>
    <row r="58" spans="1:16" ht="31.2" customHeight="1" x14ac:dyDescent="0.25">
      <c r="A58" s="3404"/>
      <c r="B58" s="3406"/>
      <c r="C58" s="3597"/>
      <c r="D58" s="3600"/>
      <c r="E58" s="3513"/>
      <c r="F58" s="3514"/>
      <c r="G58" s="3514"/>
      <c r="H58" s="3514"/>
      <c r="I58" s="3514"/>
      <c r="J58" s="3514"/>
      <c r="K58" s="3515"/>
      <c r="L58" s="1139" t="s">
        <v>531</v>
      </c>
      <c r="M58" s="721" t="s">
        <v>70</v>
      </c>
      <c r="N58" s="1140" t="s">
        <v>319</v>
      </c>
      <c r="O58" s="1140" t="s">
        <v>72</v>
      </c>
      <c r="P58" s="1141" t="s">
        <v>526</v>
      </c>
    </row>
    <row r="59" spans="1:16" ht="34.200000000000003" customHeight="1" x14ac:dyDescent="0.25">
      <c r="A59" s="3405"/>
      <c r="B59" s="3407"/>
      <c r="C59" s="3598"/>
      <c r="D59" s="3601"/>
      <c r="E59" s="3516"/>
      <c r="F59" s="3517"/>
      <c r="G59" s="3517"/>
      <c r="H59" s="3517"/>
      <c r="I59" s="3517"/>
      <c r="J59" s="3517"/>
      <c r="K59" s="3518"/>
      <c r="L59" s="520" t="s">
        <v>349</v>
      </c>
      <c r="M59" s="1142" t="s">
        <v>68</v>
      </c>
      <c r="N59" s="1143" t="s">
        <v>69</v>
      </c>
      <c r="O59" s="1143" t="s">
        <v>69</v>
      </c>
      <c r="P59" s="1144" t="s">
        <v>71</v>
      </c>
    </row>
    <row r="60" spans="1:16" ht="16.2" customHeight="1" thickBot="1" x14ac:dyDescent="0.3">
      <c r="A60" s="3432"/>
      <c r="B60" s="3422"/>
      <c r="C60" s="3599"/>
      <c r="D60" s="3602"/>
      <c r="E60" s="3519"/>
      <c r="F60" s="3232"/>
      <c r="G60" s="3232"/>
      <c r="H60" s="3232"/>
      <c r="I60" s="3232"/>
      <c r="J60" s="3232"/>
      <c r="K60" s="3520"/>
      <c r="L60" s="1145" t="s">
        <v>350</v>
      </c>
      <c r="M60" s="1146" t="s">
        <v>70</v>
      </c>
      <c r="N60" s="1147" t="s">
        <v>319</v>
      </c>
      <c r="O60" s="1147" t="s">
        <v>72</v>
      </c>
      <c r="P60" s="1148" t="s">
        <v>526</v>
      </c>
    </row>
    <row r="61" spans="1:16" ht="16.2" customHeight="1" x14ac:dyDescent="0.25">
      <c r="A61" s="3376" t="s">
        <v>6</v>
      </c>
      <c r="B61" s="3378" t="s">
        <v>50</v>
      </c>
      <c r="C61" s="3380" t="s">
        <v>6</v>
      </c>
      <c r="D61" s="314"/>
      <c r="E61" s="3382" t="s">
        <v>532</v>
      </c>
      <c r="F61" s="3384" t="s">
        <v>62</v>
      </c>
      <c r="G61" s="3385" t="s">
        <v>230</v>
      </c>
      <c r="H61" s="250" t="s">
        <v>48</v>
      </c>
      <c r="I61" s="251"/>
      <c r="J61" s="252"/>
      <c r="K61" s="253">
        <v>200</v>
      </c>
      <c r="L61" s="1149" t="s">
        <v>351</v>
      </c>
      <c r="M61" s="1150"/>
      <c r="N61" s="1151"/>
      <c r="O61" s="1151"/>
      <c r="P61" s="1131" t="s">
        <v>66</v>
      </c>
    </row>
    <row r="62" spans="1:16" ht="15.6" x14ac:dyDescent="0.25">
      <c r="A62" s="3423"/>
      <c r="B62" s="3407"/>
      <c r="C62" s="3387"/>
      <c r="D62" s="316"/>
      <c r="E62" s="3391"/>
      <c r="F62" s="3306"/>
      <c r="G62" s="3392"/>
      <c r="H62" s="262" t="s">
        <v>56</v>
      </c>
      <c r="I62" s="301"/>
      <c r="J62" s="317"/>
      <c r="K62" s="318"/>
      <c r="L62" s="1152"/>
      <c r="M62" s="1153"/>
      <c r="N62" s="1154"/>
      <c r="O62" s="1154"/>
      <c r="P62" s="1121"/>
    </row>
    <row r="63" spans="1:16" ht="16.2" customHeight="1" thickBot="1" x14ac:dyDescent="0.3">
      <c r="A63" s="3377"/>
      <c r="B63" s="3379"/>
      <c r="C63" s="3381"/>
      <c r="D63" s="320"/>
      <c r="E63" s="339"/>
      <c r="F63" s="3307"/>
      <c r="G63" s="3386"/>
      <c r="H63" s="310" t="s">
        <v>7</v>
      </c>
      <c r="I63" s="265">
        <f>SUM(I61:I62)</f>
        <v>0</v>
      </c>
      <c r="J63" s="265">
        <f>SUM(J61:J62)</f>
        <v>0</v>
      </c>
      <c r="K63" s="265">
        <f>SUM(K61:K62)</f>
        <v>200</v>
      </c>
      <c r="L63" s="778"/>
      <c r="M63" s="775"/>
      <c r="N63" s="367"/>
      <c r="O63" s="367"/>
      <c r="P63" s="368"/>
    </row>
    <row r="64" spans="1:16" ht="16.2" customHeight="1" thickBot="1" x14ac:dyDescent="0.3">
      <c r="A64" s="708" t="s">
        <v>6</v>
      </c>
      <c r="B64" s="710" t="s">
        <v>50</v>
      </c>
      <c r="C64" s="3581" t="s">
        <v>31</v>
      </c>
      <c r="D64" s="3581"/>
      <c r="E64" s="3581"/>
      <c r="F64" s="3581"/>
      <c r="G64" s="3582"/>
      <c r="H64" s="340" t="s">
        <v>7</v>
      </c>
      <c r="I64" s="341">
        <f>I63*1</f>
        <v>0</v>
      </c>
      <c r="J64" s="341">
        <f t="shared" ref="J64:K64" si="3">J63*1</f>
        <v>0</v>
      </c>
      <c r="K64" s="341">
        <f t="shared" si="3"/>
        <v>200</v>
      </c>
      <c r="L64" s="727"/>
      <c r="M64" s="728"/>
      <c r="N64" s="728"/>
      <c r="O64" s="728"/>
      <c r="P64" s="729"/>
    </row>
    <row r="65" spans="1:16" ht="16.2" thickBot="1" x14ac:dyDescent="0.3">
      <c r="A65" s="242" t="s">
        <v>6</v>
      </c>
      <c r="B65" s="325" t="s">
        <v>53</v>
      </c>
      <c r="C65" s="342" t="s">
        <v>352</v>
      </c>
      <c r="D65" s="245"/>
      <c r="E65" s="245"/>
      <c r="F65" s="245"/>
      <c r="G65" s="245"/>
      <c r="H65" s="245"/>
      <c r="I65" s="245"/>
      <c r="J65" s="245"/>
      <c r="K65" s="245"/>
      <c r="L65" s="744"/>
      <c r="M65" s="744"/>
      <c r="N65" s="744"/>
      <c r="O65" s="744"/>
      <c r="P65" s="781"/>
    </row>
    <row r="66" spans="1:16" ht="21" customHeight="1" thickBot="1" x14ac:dyDescent="0.35">
      <c r="A66" s="3573"/>
      <c r="B66" s="3406"/>
      <c r="C66" s="3588"/>
      <c r="D66" s="3589"/>
      <c r="E66" s="3589"/>
      <c r="F66" s="3589"/>
      <c r="G66" s="3589"/>
      <c r="H66" s="3589"/>
      <c r="I66" s="3589"/>
      <c r="J66" s="3589"/>
      <c r="K66" s="3590"/>
      <c r="L66" s="1155" t="s">
        <v>353</v>
      </c>
      <c r="M66" s="721" t="s">
        <v>70</v>
      </c>
      <c r="N66" s="1156" t="s">
        <v>354</v>
      </c>
      <c r="O66" s="1156" t="s">
        <v>73</v>
      </c>
      <c r="P66" s="1157" t="s">
        <v>533</v>
      </c>
    </row>
    <row r="67" spans="1:16" ht="37.200000000000003" customHeight="1" thickBot="1" x14ac:dyDescent="0.3">
      <c r="A67" s="3574"/>
      <c r="B67" s="3422"/>
      <c r="C67" s="3591"/>
      <c r="D67" s="3592"/>
      <c r="E67" s="3592"/>
      <c r="F67" s="3592"/>
      <c r="G67" s="3592"/>
      <c r="H67" s="3592"/>
      <c r="I67" s="3592"/>
      <c r="J67" s="3592"/>
      <c r="K67" s="3593"/>
      <c r="L67" s="1158" t="s">
        <v>355</v>
      </c>
      <c r="M67" s="1159" t="s">
        <v>68</v>
      </c>
      <c r="N67" s="1160">
        <v>1</v>
      </c>
      <c r="O67" s="1160">
        <v>1</v>
      </c>
      <c r="P67" s="1161">
        <v>2</v>
      </c>
    </row>
    <row r="68" spans="1:16" ht="16.2" customHeight="1" x14ac:dyDescent="0.25">
      <c r="A68" s="3376" t="s">
        <v>6</v>
      </c>
      <c r="B68" s="3378" t="s">
        <v>53</v>
      </c>
      <c r="C68" s="3380" t="s">
        <v>6</v>
      </c>
      <c r="D68" s="314"/>
      <c r="E68" s="3382" t="s">
        <v>356</v>
      </c>
      <c r="F68" s="3384" t="s">
        <v>62</v>
      </c>
      <c r="G68" s="3385" t="s">
        <v>230</v>
      </c>
      <c r="H68" s="291" t="s">
        <v>48</v>
      </c>
      <c r="I68" s="292">
        <v>3570</v>
      </c>
      <c r="J68" s="252">
        <v>3900</v>
      </c>
      <c r="K68" s="253">
        <v>0</v>
      </c>
      <c r="L68" s="1088" t="s">
        <v>357</v>
      </c>
      <c r="M68" s="721" t="s">
        <v>66</v>
      </c>
      <c r="N68" s="387" t="s">
        <v>66</v>
      </c>
      <c r="O68" s="1162"/>
      <c r="P68" s="1163"/>
    </row>
    <row r="69" spans="1:16" ht="16.2" customHeight="1" x14ac:dyDescent="0.25">
      <c r="A69" s="3423"/>
      <c r="B69" s="3407"/>
      <c r="C69" s="3387"/>
      <c r="D69" s="316"/>
      <c r="E69" s="3391"/>
      <c r="F69" s="3306"/>
      <c r="G69" s="3392"/>
      <c r="H69" s="1453" t="s">
        <v>56</v>
      </c>
      <c r="I69" s="294"/>
      <c r="J69" s="317"/>
      <c r="K69" s="318"/>
      <c r="L69" s="2306"/>
      <c r="M69" s="1164"/>
      <c r="N69" s="1165"/>
      <c r="O69" s="1165"/>
      <c r="P69" s="1166"/>
    </row>
    <row r="70" spans="1:16" ht="32.4" customHeight="1" x14ac:dyDescent="0.25">
      <c r="A70" s="3423"/>
      <c r="B70" s="3407"/>
      <c r="C70" s="3387"/>
      <c r="D70" s="316"/>
      <c r="E70" s="3391"/>
      <c r="F70" s="3306"/>
      <c r="G70" s="3392"/>
      <c r="H70" s="298" t="s">
        <v>57</v>
      </c>
      <c r="I70" s="2353">
        <v>1418</v>
      </c>
      <c r="J70" s="585"/>
      <c r="K70" s="586"/>
      <c r="L70" s="2306"/>
      <c r="M70" s="1164"/>
      <c r="N70" s="1165"/>
      <c r="O70" s="1165"/>
      <c r="P70" s="1166"/>
    </row>
    <row r="71" spans="1:16" ht="16.2" customHeight="1" thickBot="1" x14ac:dyDescent="0.3">
      <c r="A71" s="3377"/>
      <c r="B71" s="3379"/>
      <c r="C71" s="3381"/>
      <c r="D71" s="320"/>
      <c r="E71" s="3383"/>
      <c r="F71" s="3307"/>
      <c r="G71" s="3386"/>
      <c r="H71" s="310" t="s">
        <v>7</v>
      </c>
      <c r="I71" s="265">
        <f>SUM(I68:I70)</f>
        <v>4988</v>
      </c>
      <c r="J71" s="265">
        <f>SUM(J68:J68)</f>
        <v>3900</v>
      </c>
      <c r="K71" s="265">
        <f>SUM(K68:K68)</f>
        <v>0</v>
      </c>
      <c r="L71" s="1135"/>
      <c r="M71" s="1136"/>
      <c r="N71" s="1137"/>
      <c r="O71" s="1137"/>
      <c r="P71" s="1138"/>
    </row>
    <row r="72" spans="1:16" ht="31.95" customHeight="1" x14ac:dyDescent="0.3">
      <c r="A72" s="3376" t="s">
        <v>6</v>
      </c>
      <c r="B72" s="3378" t="s">
        <v>53</v>
      </c>
      <c r="C72" s="3380" t="s">
        <v>8</v>
      </c>
      <c r="D72" s="314"/>
      <c r="E72" s="3382" t="s">
        <v>358</v>
      </c>
      <c r="F72" s="3384" t="s">
        <v>62</v>
      </c>
      <c r="G72" s="3586" t="s">
        <v>359</v>
      </c>
      <c r="H72" s="250"/>
      <c r="I72" s="251"/>
      <c r="J72" s="252"/>
      <c r="K72" s="253"/>
      <c r="L72" s="1167" t="s">
        <v>360</v>
      </c>
      <c r="M72" s="721"/>
      <c r="N72" s="512"/>
      <c r="O72" s="512"/>
      <c r="P72" s="1131" t="s">
        <v>66</v>
      </c>
    </row>
    <row r="73" spans="1:16" ht="16.2" customHeight="1" thickBot="1" x14ac:dyDescent="0.3">
      <c r="A73" s="3377"/>
      <c r="B73" s="3379"/>
      <c r="C73" s="3381"/>
      <c r="D73" s="320"/>
      <c r="E73" s="3383"/>
      <c r="F73" s="3307"/>
      <c r="G73" s="3587"/>
      <c r="H73" s="310" t="s">
        <v>7</v>
      </c>
      <c r="I73" s="265">
        <f>I713</f>
        <v>0</v>
      </c>
      <c r="J73" s="265">
        <f t="shared" ref="J73:K73" si="4">J713</f>
        <v>0</v>
      </c>
      <c r="K73" s="265">
        <f t="shared" si="4"/>
        <v>0</v>
      </c>
      <c r="L73" s="322"/>
      <c r="M73" s="312"/>
      <c r="N73" s="323"/>
      <c r="O73" s="323"/>
      <c r="P73" s="324"/>
    </row>
    <row r="74" spans="1:16" ht="16.2" customHeight="1" thickBot="1" x14ac:dyDescent="0.3">
      <c r="A74" s="247" t="s">
        <v>6</v>
      </c>
      <c r="B74" s="325" t="s">
        <v>53</v>
      </c>
      <c r="C74" s="3399" t="s">
        <v>31</v>
      </c>
      <c r="D74" s="3400"/>
      <c r="E74" s="3400"/>
      <c r="F74" s="3400"/>
      <c r="G74" s="3526"/>
      <c r="H74" s="278" t="s">
        <v>7</v>
      </c>
      <c r="I74" s="344">
        <f>SUM(I71+I73)</f>
        <v>4988</v>
      </c>
      <c r="J74" s="345">
        <f t="shared" ref="J74" si="5">SUM(J71+J73)</f>
        <v>3900</v>
      </c>
      <c r="K74" s="346">
        <f>SUM(K71+K73)</f>
        <v>0</v>
      </c>
      <c r="L74" s="347"/>
      <c r="M74" s="347"/>
      <c r="N74" s="347"/>
      <c r="O74" s="347"/>
      <c r="P74" s="348"/>
    </row>
    <row r="75" spans="1:16" ht="31.2" customHeight="1" thickBot="1" x14ac:dyDescent="0.3">
      <c r="A75" s="349" t="s">
        <v>6</v>
      </c>
      <c r="B75" s="3458" t="s">
        <v>74</v>
      </c>
      <c r="C75" s="3459"/>
      <c r="D75" s="3459"/>
      <c r="E75" s="3459"/>
      <c r="F75" s="3459"/>
      <c r="G75" s="3459"/>
      <c r="H75" s="3459"/>
      <c r="I75" s="350">
        <f>I29+I51+I56+I64+I74</f>
        <v>7787.4</v>
      </c>
      <c r="J75" s="350">
        <f>J29+J51+J56+J64+J74</f>
        <v>6180</v>
      </c>
      <c r="K75" s="350">
        <f>K29+K51+K56+K64+K74</f>
        <v>2590</v>
      </c>
      <c r="L75" s="351"/>
      <c r="M75" s="352"/>
      <c r="N75" s="352"/>
      <c r="O75" s="352"/>
      <c r="P75" s="353"/>
    </row>
    <row r="76" spans="1:16" ht="31.2" customHeight="1" thickBot="1" x14ac:dyDescent="0.3">
      <c r="A76" s="242" t="s">
        <v>8</v>
      </c>
      <c r="B76" s="3521" t="s">
        <v>308</v>
      </c>
      <c r="C76" s="3522"/>
      <c r="D76" s="3522"/>
      <c r="E76" s="3522"/>
      <c r="F76" s="3522"/>
      <c r="G76" s="3522"/>
      <c r="H76" s="3522"/>
      <c r="I76" s="3522"/>
      <c r="J76" s="3522"/>
      <c r="K76" s="3522"/>
      <c r="L76" s="3522"/>
      <c r="M76" s="3522"/>
      <c r="N76" s="3522"/>
      <c r="O76" s="3522"/>
      <c r="P76" s="3523"/>
    </row>
    <row r="77" spans="1:16" ht="17.399999999999999" customHeight="1" thickBot="1" x14ac:dyDescent="0.3">
      <c r="A77" s="242"/>
      <c r="B77" s="1270"/>
      <c r="C77" s="1271"/>
      <c r="D77" s="1271"/>
      <c r="E77" s="1271"/>
      <c r="F77" s="1271"/>
      <c r="G77" s="1271"/>
      <c r="H77" s="1271"/>
      <c r="I77" s="1271"/>
      <c r="J77" s="1271"/>
      <c r="K77" s="1272"/>
      <c r="L77" s="1273" t="s">
        <v>309</v>
      </c>
      <c r="M77" s="1274" t="s">
        <v>70</v>
      </c>
      <c r="N77" s="1160">
        <v>76.25</v>
      </c>
      <c r="O77" s="1160">
        <v>76.25</v>
      </c>
      <c r="P77" s="1161">
        <v>76.25</v>
      </c>
    </row>
    <row r="78" spans="1:16" ht="31.2" customHeight="1" thickBot="1" x14ac:dyDescent="0.3">
      <c r="A78" s="247" t="s">
        <v>8</v>
      </c>
      <c r="B78" s="355" t="s">
        <v>6</v>
      </c>
      <c r="C78" s="342" t="s">
        <v>361</v>
      </c>
      <c r="D78" s="356"/>
      <c r="E78" s="356"/>
      <c r="F78" s="356"/>
      <c r="G78" s="356"/>
      <c r="H78" s="356"/>
      <c r="I78" s="356"/>
      <c r="J78" s="356"/>
      <c r="K78" s="357"/>
      <c r="L78" s="357"/>
      <c r="M78" s="356"/>
      <c r="N78" s="356"/>
      <c r="O78" s="356"/>
      <c r="P78" s="358"/>
    </row>
    <row r="79" spans="1:16" ht="43.2" customHeight="1" thickBot="1" x14ac:dyDescent="0.3">
      <c r="A79" s="745"/>
      <c r="B79" s="743"/>
      <c r="C79" s="782"/>
      <c r="D79" s="783"/>
      <c r="E79" s="783"/>
      <c r="F79" s="783"/>
      <c r="G79" s="783"/>
      <c r="H79" s="783"/>
      <c r="I79" s="783"/>
      <c r="J79" s="783"/>
      <c r="K79" s="784"/>
      <c r="L79" s="1168" t="s">
        <v>362</v>
      </c>
      <c r="M79" s="359"/>
      <c r="N79" s="1169">
        <v>26</v>
      </c>
      <c r="O79" s="1169">
        <v>25</v>
      </c>
      <c r="P79" s="1170">
        <v>24</v>
      </c>
    </row>
    <row r="80" spans="1:16" ht="28.95" customHeight="1" x14ac:dyDescent="0.25">
      <c r="A80" s="3376" t="s">
        <v>8</v>
      </c>
      <c r="B80" s="3378" t="s">
        <v>6</v>
      </c>
      <c r="C80" s="3380" t="s">
        <v>6</v>
      </c>
      <c r="D80" s="314"/>
      <c r="E80" s="3382" t="s">
        <v>363</v>
      </c>
      <c r="F80" s="3384" t="s">
        <v>62</v>
      </c>
      <c r="G80" s="3385" t="s">
        <v>230</v>
      </c>
      <c r="H80" s="250" t="s">
        <v>48</v>
      </c>
      <c r="I80" s="251"/>
      <c r="J80" s="252">
        <v>10</v>
      </c>
      <c r="K80" s="253">
        <v>10</v>
      </c>
      <c r="L80" s="1171" t="s">
        <v>364</v>
      </c>
      <c r="M80" s="361" t="s">
        <v>68</v>
      </c>
      <c r="N80" s="362">
        <v>160</v>
      </c>
      <c r="O80" s="362">
        <v>170</v>
      </c>
      <c r="P80" s="363">
        <v>180</v>
      </c>
    </row>
    <row r="81" spans="1:16" ht="31.95" customHeight="1" x14ac:dyDescent="0.25">
      <c r="A81" s="3423"/>
      <c r="B81" s="3407"/>
      <c r="C81" s="3387"/>
      <c r="D81" s="316"/>
      <c r="E81" s="3391"/>
      <c r="F81" s="3306"/>
      <c r="G81" s="3392"/>
      <c r="H81" s="262" t="s">
        <v>56</v>
      </c>
      <c r="I81" s="257"/>
      <c r="J81" s="258"/>
      <c r="K81" s="259"/>
      <c r="L81" s="3524" t="s">
        <v>504</v>
      </c>
      <c r="M81" s="1118" t="s">
        <v>68</v>
      </c>
      <c r="N81" s="1172">
        <v>1</v>
      </c>
      <c r="O81" s="1172">
        <v>0</v>
      </c>
      <c r="P81" s="1173"/>
    </row>
    <row r="82" spans="1:16" ht="30.6" customHeight="1" thickBot="1" x14ac:dyDescent="0.3">
      <c r="A82" s="3377"/>
      <c r="B82" s="3379"/>
      <c r="C82" s="3381"/>
      <c r="D82" s="320"/>
      <c r="E82" s="3383"/>
      <c r="F82" s="3307"/>
      <c r="G82" s="3386"/>
      <c r="H82" s="364" t="s">
        <v>7</v>
      </c>
      <c r="I82" s="365">
        <f>SUM(I80:I81)</f>
        <v>0</v>
      </c>
      <c r="J82" s="365">
        <f t="shared" ref="J82:K82" si="6">SUM(J80:J81)</f>
        <v>10</v>
      </c>
      <c r="K82" s="365">
        <f t="shared" si="6"/>
        <v>10</v>
      </c>
      <c r="L82" s="3525"/>
      <c r="M82" s="1174"/>
      <c r="N82" s="1175"/>
      <c r="O82" s="1175"/>
      <c r="P82" s="1176"/>
    </row>
    <row r="83" spans="1:16" ht="34.950000000000003" customHeight="1" x14ac:dyDescent="0.3">
      <c r="A83" s="369" t="s">
        <v>8</v>
      </c>
      <c r="B83" s="370" t="s">
        <v>6</v>
      </c>
      <c r="C83" s="371" t="s">
        <v>8</v>
      </c>
      <c r="D83" s="372"/>
      <c r="E83" s="3578" t="s">
        <v>365</v>
      </c>
      <c r="F83" s="3329" t="s">
        <v>62</v>
      </c>
      <c r="G83" s="3385" t="s">
        <v>230</v>
      </c>
      <c r="H83" s="250" t="s">
        <v>48</v>
      </c>
      <c r="I83" s="373">
        <v>0</v>
      </c>
      <c r="J83" s="251">
        <v>0</v>
      </c>
      <c r="K83" s="253">
        <v>0</v>
      </c>
      <c r="L83" s="1129" t="s">
        <v>366</v>
      </c>
      <c r="M83" s="361" t="s">
        <v>231</v>
      </c>
      <c r="N83" s="1177">
        <v>0</v>
      </c>
      <c r="O83" s="1178"/>
      <c r="P83" s="1179"/>
    </row>
    <row r="84" spans="1:16" ht="31.2" customHeight="1" thickBot="1" x14ac:dyDescent="0.3">
      <c r="A84" s="786"/>
      <c r="B84" s="376"/>
      <c r="C84" s="377"/>
      <c r="D84" s="372"/>
      <c r="E84" s="3579"/>
      <c r="F84" s="3330"/>
      <c r="G84" s="3386"/>
      <c r="H84" s="364" t="s">
        <v>7</v>
      </c>
      <c r="I84" s="378">
        <f>SUM(I83:I83)</f>
        <v>0</v>
      </c>
      <c r="J84" s="378">
        <f t="shared" ref="J84:K84" si="7">SUM(J83:J83)</f>
        <v>0</v>
      </c>
      <c r="K84" s="378">
        <f t="shared" si="7"/>
        <v>0</v>
      </c>
      <c r="L84" s="1180" t="s">
        <v>534</v>
      </c>
      <c r="M84" s="1181"/>
      <c r="N84" s="1182"/>
      <c r="O84" s="1182"/>
      <c r="P84" s="1183">
        <v>1</v>
      </c>
    </row>
    <row r="85" spans="1:16" ht="16.2" customHeight="1" x14ac:dyDescent="0.25">
      <c r="A85" s="3376" t="s">
        <v>8</v>
      </c>
      <c r="B85" s="3378" t="s">
        <v>6</v>
      </c>
      <c r="C85" s="3380" t="s">
        <v>49</v>
      </c>
      <c r="D85" s="314"/>
      <c r="E85" s="3382" t="s">
        <v>367</v>
      </c>
      <c r="F85" s="3384" t="s">
        <v>62</v>
      </c>
      <c r="G85" s="3385" t="s">
        <v>230</v>
      </c>
      <c r="H85" s="250" t="s">
        <v>48</v>
      </c>
      <c r="I85" s="251"/>
      <c r="J85" s="252"/>
      <c r="K85" s="253"/>
      <c r="L85" s="1187" t="s">
        <v>368</v>
      </c>
      <c r="M85" s="721"/>
      <c r="N85" s="387"/>
      <c r="O85" s="387"/>
      <c r="P85" s="1131">
        <v>1</v>
      </c>
    </row>
    <row r="86" spans="1:16" ht="36.6" customHeight="1" x14ac:dyDescent="0.25">
      <c r="A86" s="3423"/>
      <c r="B86" s="3407"/>
      <c r="C86" s="3387"/>
      <c r="D86" s="316"/>
      <c r="E86" s="3391"/>
      <c r="F86" s="3306"/>
      <c r="G86" s="3392"/>
      <c r="H86" s="262" t="s">
        <v>56</v>
      </c>
      <c r="I86" s="301"/>
      <c r="J86" s="317"/>
      <c r="K86" s="318"/>
      <c r="L86" s="3430" t="s">
        <v>369</v>
      </c>
      <c r="M86" s="733"/>
      <c r="N86" s="1032"/>
      <c r="O86" s="1032">
        <v>2</v>
      </c>
      <c r="P86" s="1186">
        <v>3</v>
      </c>
    </row>
    <row r="87" spans="1:16" ht="16.2" customHeight="1" thickBot="1" x14ac:dyDescent="0.3">
      <c r="A87" s="3377"/>
      <c r="B87" s="3379"/>
      <c r="C87" s="3381"/>
      <c r="D87" s="320"/>
      <c r="E87" s="3383"/>
      <c r="F87" s="3307"/>
      <c r="G87" s="3386"/>
      <c r="H87" s="364" t="s">
        <v>7</v>
      </c>
      <c r="I87" s="365">
        <f>SUM(I85:I86)</f>
        <v>0</v>
      </c>
      <c r="J87" s="365">
        <f t="shared" ref="J87:K87" si="8">SUM(J85:J86)</f>
        <v>0</v>
      </c>
      <c r="K87" s="365">
        <f t="shared" si="8"/>
        <v>0</v>
      </c>
      <c r="L87" s="3577"/>
      <c r="M87" s="1174"/>
      <c r="N87" s="1175"/>
      <c r="O87" s="1175"/>
      <c r="P87" s="1176"/>
    </row>
    <row r="88" spans="1:16" ht="15.6" customHeight="1" x14ac:dyDescent="0.25">
      <c r="A88" s="381" t="s">
        <v>8</v>
      </c>
      <c r="B88" s="382" t="s">
        <v>6</v>
      </c>
      <c r="C88" s="383" t="s">
        <v>50</v>
      </c>
      <c r="D88" s="384"/>
      <c r="E88" s="3578" t="s">
        <v>370</v>
      </c>
      <c r="F88" s="3329" t="s">
        <v>62</v>
      </c>
      <c r="G88" s="3385" t="s">
        <v>230</v>
      </c>
      <c r="H88" s="250" t="s">
        <v>48</v>
      </c>
      <c r="I88" s="569">
        <v>25</v>
      </c>
      <c r="J88" s="373">
        <v>0</v>
      </c>
      <c r="K88" s="576">
        <v>0</v>
      </c>
      <c r="L88" s="3580" t="s">
        <v>371</v>
      </c>
      <c r="M88" s="361" t="s">
        <v>231</v>
      </c>
      <c r="N88" s="1177">
        <v>1</v>
      </c>
      <c r="O88" s="362">
        <v>0</v>
      </c>
      <c r="P88" s="1184"/>
    </row>
    <row r="89" spans="1:16" ht="16.2" customHeight="1" thickBot="1" x14ac:dyDescent="0.3">
      <c r="A89" s="375"/>
      <c r="B89" s="376"/>
      <c r="C89" s="377"/>
      <c r="D89" s="320"/>
      <c r="E89" s="3579"/>
      <c r="F89" s="3330"/>
      <c r="G89" s="3386"/>
      <c r="H89" s="364" t="s">
        <v>7</v>
      </c>
      <c r="I89" s="365">
        <f>SUM(I88:I88)</f>
        <v>25</v>
      </c>
      <c r="J89" s="365">
        <f t="shared" ref="J89:K89" si="9">SUM(J88:J88)</f>
        <v>0</v>
      </c>
      <c r="K89" s="365">
        <f t="shared" si="9"/>
        <v>0</v>
      </c>
      <c r="L89" s="3525"/>
      <c r="M89" s="1174"/>
      <c r="N89" s="1175"/>
      <c r="O89" s="1175"/>
      <c r="P89" s="1185"/>
    </row>
    <row r="90" spans="1:16" ht="16.2" customHeight="1" thickBot="1" x14ac:dyDescent="0.3">
      <c r="A90" s="708" t="s">
        <v>8</v>
      </c>
      <c r="B90" s="730" t="s">
        <v>6</v>
      </c>
      <c r="C90" s="3581" t="s">
        <v>31</v>
      </c>
      <c r="D90" s="3581"/>
      <c r="E90" s="3581"/>
      <c r="F90" s="3581"/>
      <c r="G90" s="3582"/>
      <c r="H90" s="340" t="s">
        <v>7</v>
      </c>
      <c r="I90" s="341">
        <f>I82+I84+I87+I89</f>
        <v>25</v>
      </c>
      <c r="J90" s="341">
        <f t="shared" ref="J90:K90" si="10">J82+J84+J87+J89</f>
        <v>10</v>
      </c>
      <c r="K90" s="341">
        <f t="shared" si="10"/>
        <v>10</v>
      </c>
      <c r="L90" s="3583"/>
      <c r="M90" s="3584"/>
      <c r="N90" s="3584"/>
      <c r="O90" s="3584"/>
      <c r="P90" s="3585"/>
    </row>
    <row r="91" spans="1:16" ht="27.6" customHeight="1" thickBot="1" x14ac:dyDescent="0.3">
      <c r="A91" s="242" t="s">
        <v>8</v>
      </c>
      <c r="B91" s="243" t="s">
        <v>8</v>
      </c>
      <c r="C91" s="342" t="s">
        <v>310</v>
      </c>
      <c r="D91" s="356"/>
      <c r="E91" s="356"/>
      <c r="F91" s="356"/>
      <c r="G91" s="356"/>
      <c r="H91" s="356"/>
      <c r="I91" s="356"/>
      <c r="J91" s="356"/>
      <c r="K91" s="356"/>
      <c r="L91" s="356"/>
      <c r="M91" s="356"/>
      <c r="N91" s="356"/>
      <c r="O91" s="356"/>
      <c r="P91" s="358"/>
    </row>
    <row r="92" spans="1:16" ht="36.6" customHeight="1" x14ac:dyDescent="0.25">
      <c r="A92" s="3573"/>
      <c r="B92" s="3575"/>
      <c r="C92" s="787"/>
      <c r="D92" s="788"/>
      <c r="E92" s="788"/>
      <c r="F92" s="788"/>
      <c r="G92" s="788"/>
      <c r="H92" s="788"/>
      <c r="I92" s="788"/>
      <c r="J92" s="788"/>
      <c r="K92" s="788"/>
      <c r="L92" s="1088" t="s">
        <v>372</v>
      </c>
      <c r="M92" s="338" t="s">
        <v>68</v>
      </c>
      <c r="N92" s="386"/>
      <c r="O92" s="387">
        <v>1</v>
      </c>
      <c r="P92" s="388"/>
    </row>
    <row r="93" spans="1:16" ht="31.8" thickBot="1" x14ac:dyDescent="0.3">
      <c r="A93" s="3574"/>
      <c r="B93" s="3576"/>
      <c r="C93" s="789"/>
      <c r="D93" s="790"/>
      <c r="E93" s="790"/>
      <c r="F93" s="790"/>
      <c r="G93" s="790"/>
      <c r="H93" s="790"/>
      <c r="I93" s="790"/>
      <c r="J93" s="790"/>
      <c r="K93" s="790"/>
      <c r="L93" s="501" t="s">
        <v>311</v>
      </c>
      <c r="M93" s="389" t="s">
        <v>68</v>
      </c>
      <c r="N93" s="390"/>
      <c r="O93" s="390"/>
      <c r="P93" s="391"/>
    </row>
    <row r="94" spans="1:16" ht="45" customHeight="1" x14ac:dyDescent="0.25">
      <c r="A94" s="3404" t="s">
        <v>8</v>
      </c>
      <c r="B94" s="3406" t="s">
        <v>8</v>
      </c>
      <c r="C94" s="3408" t="s">
        <v>6</v>
      </c>
      <c r="D94" s="314"/>
      <c r="E94" s="3382" t="s">
        <v>373</v>
      </c>
      <c r="F94" s="3329" t="s">
        <v>62</v>
      </c>
      <c r="G94" s="3385" t="s">
        <v>230</v>
      </c>
      <c r="H94" s="250" t="s">
        <v>48</v>
      </c>
      <c r="I94" s="251">
        <v>58</v>
      </c>
      <c r="J94" s="252">
        <v>40</v>
      </c>
      <c r="K94" s="253">
        <v>40</v>
      </c>
      <c r="L94" s="360" t="s">
        <v>374</v>
      </c>
      <c r="M94" s="336" t="s">
        <v>70</v>
      </c>
      <c r="N94" s="362">
        <v>1.4999999999999999E-2</v>
      </c>
      <c r="O94" s="362">
        <v>1.7000000000000001E-2</v>
      </c>
      <c r="P94" s="363">
        <v>1.9E-2</v>
      </c>
    </row>
    <row r="95" spans="1:16" ht="15.6" customHeight="1" thickBot="1" x14ac:dyDescent="0.3">
      <c r="A95" s="3432"/>
      <c r="B95" s="3422"/>
      <c r="C95" s="3433"/>
      <c r="D95" s="320"/>
      <c r="E95" s="3383"/>
      <c r="F95" s="3330"/>
      <c r="G95" s="3386"/>
      <c r="H95" s="364" t="s">
        <v>7</v>
      </c>
      <c r="I95" s="365">
        <f>I94*1</f>
        <v>58</v>
      </c>
      <c r="J95" s="365">
        <f t="shared" ref="J95:K95" si="11">J94*1</f>
        <v>40</v>
      </c>
      <c r="K95" s="365">
        <f t="shared" si="11"/>
        <v>40</v>
      </c>
      <c r="L95" s="379"/>
      <c r="M95" s="380"/>
      <c r="N95" s="323"/>
      <c r="O95" s="323"/>
      <c r="P95" s="324"/>
    </row>
    <row r="96" spans="1:16" ht="24.6" customHeight="1" x14ac:dyDescent="0.25">
      <c r="A96" s="3376" t="s">
        <v>8</v>
      </c>
      <c r="B96" s="3406" t="s">
        <v>8</v>
      </c>
      <c r="C96" s="3380" t="s">
        <v>8</v>
      </c>
      <c r="D96" s="314"/>
      <c r="E96" s="3382" t="s">
        <v>375</v>
      </c>
      <c r="F96" s="3329" t="s">
        <v>62</v>
      </c>
      <c r="G96" s="3385" t="s">
        <v>230</v>
      </c>
      <c r="H96" s="250" t="s">
        <v>48</v>
      </c>
      <c r="I96" s="292">
        <v>4117.1000000000004</v>
      </c>
      <c r="J96" s="252">
        <v>4700</v>
      </c>
      <c r="K96" s="253">
        <v>4700</v>
      </c>
      <c r="L96" s="1493" t="s">
        <v>379</v>
      </c>
      <c r="M96" s="374" t="s">
        <v>227</v>
      </c>
      <c r="N96" s="331"/>
      <c r="O96" s="331"/>
      <c r="P96" s="780"/>
    </row>
    <row r="97" spans="1:16" ht="28.2" customHeight="1" x14ac:dyDescent="0.25">
      <c r="A97" s="3423"/>
      <c r="B97" s="3407"/>
      <c r="C97" s="3387"/>
      <c r="D97" s="316"/>
      <c r="E97" s="3391"/>
      <c r="F97" s="3306"/>
      <c r="G97" s="3392"/>
      <c r="H97" s="262" t="s">
        <v>57</v>
      </c>
      <c r="I97" s="568">
        <v>20.9</v>
      </c>
      <c r="J97" s="522"/>
      <c r="K97" s="523"/>
      <c r="L97" s="1069"/>
      <c r="M97" s="1070"/>
      <c r="N97" s="768"/>
      <c r="O97" s="768"/>
      <c r="P97" s="791"/>
    </row>
    <row r="98" spans="1:16" ht="15.6" customHeight="1" thickBot="1" x14ac:dyDescent="0.3">
      <c r="A98" s="375"/>
      <c r="B98" s="3422"/>
      <c r="C98" s="395"/>
      <c r="D98" s="320"/>
      <c r="E98" s="3383"/>
      <c r="F98" s="3330"/>
      <c r="G98" s="3386"/>
      <c r="H98" s="364" t="s">
        <v>7</v>
      </c>
      <c r="I98" s="365">
        <f>SUM(I96:I97)</f>
        <v>4138</v>
      </c>
      <c r="J98" s="365">
        <f>SUM(J96:J97)</f>
        <v>4700</v>
      </c>
      <c r="K98" s="365">
        <f>SUM(K96:K97)</f>
        <v>4700</v>
      </c>
      <c r="L98" s="1071"/>
      <c r="M98" s="1072"/>
      <c r="N98" s="774"/>
      <c r="O98" s="774"/>
      <c r="P98" s="777"/>
    </row>
    <row r="99" spans="1:16" ht="15.6" customHeight="1" x14ac:dyDescent="0.25">
      <c r="A99" s="3376"/>
      <c r="B99" s="3378"/>
      <c r="C99" s="3380"/>
      <c r="D99" s="314"/>
      <c r="E99" s="3396" t="s">
        <v>383</v>
      </c>
      <c r="F99" s="3384"/>
      <c r="G99" s="3486"/>
      <c r="H99" s="830"/>
      <c r="I99" s="831"/>
      <c r="J99" s="832"/>
      <c r="K99" s="842"/>
      <c r="L99" s="396" t="s">
        <v>384</v>
      </c>
      <c r="M99" s="374" t="s">
        <v>68</v>
      </c>
      <c r="N99" s="785"/>
      <c r="O99" s="785"/>
      <c r="P99" s="780"/>
    </row>
    <row r="100" spans="1:16" ht="23.4" customHeight="1" thickBot="1" x14ac:dyDescent="0.3">
      <c r="A100" s="3424"/>
      <c r="B100" s="3422"/>
      <c r="C100" s="3425"/>
      <c r="D100" s="465"/>
      <c r="E100" s="3397"/>
      <c r="F100" s="3330"/>
      <c r="G100" s="3509"/>
      <c r="H100" s="843"/>
      <c r="I100" s="844"/>
      <c r="J100" s="845"/>
      <c r="K100" s="846"/>
      <c r="L100" s="397" t="s">
        <v>376</v>
      </c>
      <c r="M100" s="337" t="s">
        <v>312</v>
      </c>
      <c r="N100" s="499">
        <v>700</v>
      </c>
      <c r="O100" s="499">
        <v>700</v>
      </c>
      <c r="P100" s="500">
        <v>700</v>
      </c>
    </row>
    <row r="101" spans="1:16" ht="19.2" customHeight="1" thickBot="1" x14ac:dyDescent="0.3">
      <c r="A101" s="700"/>
      <c r="B101" s="3332"/>
      <c r="C101" s="3189"/>
      <c r="D101" s="684"/>
      <c r="E101" s="3505" t="s">
        <v>385</v>
      </c>
      <c r="F101" s="3508"/>
      <c r="G101" s="3487"/>
      <c r="H101" s="839"/>
      <c r="I101" s="840"/>
      <c r="J101" s="840"/>
      <c r="K101" s="841"/>
      <c r="L101" s="398" t="s">
        <v>377</v>
      </c>
      <c r="M101" s="354" t="s">
        <v>378</v>
      </c>
      <c r="N101" s="734">
        <v>13350</v>
      </c>
      <c r="O101" s="734">
        <v>14000</v>
      </c>
      <c r="P101" s="735">
        <v>14000</v>
      </c>
    </row>
    <row r="102" spans="1:16" ht="35.4" customHeight="1" thickBot="1" x14ac:dyDescent="0.3">
      <c r="A102" s="700"/>
      <c r="B102" s="3186"/>
      <c r="C102" s="3189"/>
      <c r="D102" s="684"/>
      <c r="E102" s="3505"/>
      <c r="F102" s="3487"/>
      <c r="G102" s="3509"/>
      <c r="H102" s="833"/>
      <c r="I102" s="521"/>
      <c r="J102" s="522"/>
      <c r="K102" s="834"/>
      <c r="L102" s="399" t="s">
        <v>386</v>
      </c>
      <c r="M102" s="400" t="s">
        <v>378</v>
      </c>
      <c r="N102" s="556">
        <v>525</v>
      </c>
      <c r="O102" s="556">
        <v>600</v>
      </c>
      <c r="P102" s="1188">
        <v>600</v>
      </c>
    </row>
    <row r="103" spans="1:16" ht="22.2" customHeight="1" thickBot="1" x14ac:dyDescent="0.3">
      <c r="A103" s="617"/>
      <c r="B103" s="629"/>
      <c r="C103" s="1495"/>
      <c r="D103" s="1496"/>
      <c r="E103" s="547" t="s">
        <v>387</v>
      </c>
      <c r="F103" s="1497"/>
      <c r="G103" s="1498"/>
      <c r="H103" s="1444"/>
      <c r="I103" s="1499"/>
      <c r="J103" s="1500"/>
      <c r="K103" s="1501"/>
      <c r="L103" s="401" t="s">
        <v>388</v>
      </c>
      <c r="M103" s="343" t="s">
        <v>68</v>
      </c>
      <c r="N103" s="556">
        <v>2900</v>
      </c>
      <c r="O103" s="556">
        <v>3000</v>
      </c>
      <c r="P103" s="1188">
        <v>3000</v>
      </c>
    </row>
    <row r="104" spans="1:16" ht="15.6" customHeight="1" x14ac:dyDescent="0.25">
      <c r="A104" s="3182"/>
      <c r="B104" s="3185"/>
      <c r="C104" s="3188"/>
      <c r="D104" s="683"/>
      <c r="E104" s="3396" t="s">
        <v>389</v>
      </c>
      <c r="F104" s="3398"/>
      <c r="G104" s="3385"/>
      <c r="H104" s="250"/>
      <c r="I104" s="251"/>
      <c r="J104" s="252"/>
      <c r="K104" s="409"/>
      <c r="L104" s="1493" t="s">
        <v>379</v>
      </c>
      <c r="M104" s="374" t="s">
        <v>227</v>
      </c>
      <c r="N104" s="1177">
        <v>175</v>
      </c>
      <c r="O104" s="361">
        <v>175</v>
      </c>
      <c r="P104" s="506">
        <v>180</v>
      </c>
    </row>
    <row r="105" spans="1:16" ht="15.6" customHeight="1" x14ac:dyDescent="0.25">
      <c r="A105" s="3183"/>
      <c r="B105" s="3186"/>
      <c r="C105" s="3189"/>
      <c r="D105" s="684"/>
      <c r="E105" s="3505"/>
      <c r="F105" s="3392"/>
      <c r="G105" s="3392"/>
      <c r="H105" s="262"/>
      <c r="I105" s="301"/>
      <c r="J105" s="317"/>
      <c r="K105" s="417"/>
      <c r="L105" s="394" t="s">
        <v>380</v>
      </c>
      <c r="M105" s="392" t="s">
        <v>381</v>
      </c>
      <c r="N105" s="1118">
        <v>420</v>
      </c>
      <c r="O105" s="1118">
        <v>430</v>
      </c>
      <c r="P105" s="1126">
        <v>440</v>
      </c>
    </row>
    <row r="106" spans="1:16" ht="21" customHeight="1" x14ac:dyDescent="0.25">
      <c r="A106" s="3183"/>
      <c r="B106" s="3186"/>
      <c r="C106" s="3189"/>
      <c r="D106" s="684"/>
      <c r="E106" s="3505"/>
      <c r="F106" s="3392"/>
      <c r="G106" s="3392"/>
      <c r="H106" s="262"/>
      <c r="I106" s="301"/>
      <c r="J106" s="317"/>
      <c r="K106" s="417"/>
      <c r="L106" s="394" t="s">
        <v>382</v>
      </c>
      <c r="M106" s="315" t="s">
        <v>68</v>
      </c>
      <c r="N106" s="1118">
        <v>21</v>
      </c>
      <c r="O106" s="1118">
        <v>21</v>
      </c>
      <c r="P106" s="1126">
        <v>21</v>
      </c>
    </row>
    <row r="107" spans="1:16" ht="15.6" customHeight="1" thickBot="1" x14ac:dyDescent="0.3">
      <c r="A107" s="3510"/>
      <c r="B107" s="3511"/>
      <c r="C107" s="3512"/>
      <c r="D107" s="1494"/>
      <c r="E107" s="321"/>
      <c r="F107" s="3386"/>
      <c r="G107" s="3386"/>
      <c r="H107" s="835"/>
      <c r="I107" s="836"/>
      <c r="J107" s="837"/>
      <c r="K107" s="838"/>
      <c r="L107" s="334" t="s">
        <v>384</v>
      </c>
      <c r="M107" s="313" t="s">
        <v>68</v>
      </c>
      <c r="N107" s="1189">
        <v>690</v>
      </c>
      <c r="O107" s="1189">
        <v>745</v>
      </c>
      <c r="P107" s="500">
        <v>750</v>
      </c>
    </row>
    <row r="108" spans="1:16" ht="15.6" customHeight="1" x14ac:dyDescent="0.25">
      <c r="A108" s="3500"/>
      <c r="B108" s="3502"/>
      <c r="C108" s="3503"/>
      <c r="D108" s="683"/>
      <c r="E108" s="3396" t="s">
        <v>390</v>
      </c>
      <c r="F108" s="3385"/>
      <c r="G108" s="3385"/>
      <c r="H108" s="250"/>
      <c r="I108" s="251"/>
      <c r="J108" s="252"/>
      <c r="K108" s="409"/>
      <c r="L108" s="3494" t="s">
        <v>391</v>
      </c>
      <c r="M108" s="3496" t="s">
        <v>68</v>
      </c>
      <c r="N108" s="3443">
        <v>12</v>
      </c>
      <c r="O108" s="3443">
        <v>12</v>
      </c>
      <c r="P108" s="3419">
        <v>12</v>
      </c>
    </row>
    <row r="109" spans="1:16" ht="34.950000000000003" customHeight="1" x14ac:dyDescent="0.25">
      <c r="A109" s="3501"/>
      <c r="B109" s="3186"/>
      <c r="C109" s="3504"/>
      <c r="D109" s="684"/>
      <c r="E109" s="3505"/>
      <c r="F109" s="3392"/>
      <c r="G109" s="3392"/>
      <c r="H109" s="262"/>
      <c r="I109" s="301"/>
      <c r="J109" s="317"/>
      <c r="K109" s="417"/>
      <c r="L109" s="3506"/>
      <c r="M109" s="3507"/>
      <c r="N109" s="3444"/>
      <c r="O109" s="3444"/>
      <c r="P109" s="3420"/>
    </row>
    <row r="110" spans="1:16" ht="34.950000000000003" customHeight="1" thickBot="1" x14ac:dyDescent="0.3">
      <c r="A110" s="3501"/>
      <c r="B110" s="3186"/>
      <c r="C110" s="3504"/>
      <c r="D110" s="684"/>
      <c r="E110" s="3505"/>
      <c r="F110" s="3392"/>
      <c r="G110" s="3392"/>
      <c r="H110" s="262"/>
      <c r="I110" s="301"/>
      <c r="J110" s="317"/>
      <c r="K110" s="417"/>
      <c r="L110" s="3506"/>
      <c r="M110" s="3507"/>
      <c r="N110" s="3444"/>
      <c r="O110" s="3444"/>
      <c r="P110" s="3420"/>
    </row>
    <row r="111" spans="1:16" ht="34.799999999999997" customHeight="1" thickBot="1" x14ac:dyDescent="0.3">
      <c r="A111" s="793"/>
      <c r="B111" s="794"/>
      <c r="C111" s="795"/>
      <c r="D111" s="796"/>
      <c r="E111" s="405" t="s">
        <v>392</v>
      </c>
      <c r="F111" s="715"/>
      <c r="G111" s="408"/>
      <c r="H111" s="250"/>
      <c r="I111" s="251"/>
      <c r="J111" s="252"/>
      <c r="K111" s="409"/>
      <c r="L111" s="406" t="s">
        <v>393</v>
      </c>
      <c r="M111" s="343" t="s">
        <v>68</v>
      </c>
      <c r="N111" s="556">
        <v>50</v>
      </c>
      <c r="O111" s="556">
        <v>100</v>
      </c>
      <c r="P111" s="1188">
        <v>100</v>
      </c>
    </row>
    <row r="112" spans="1:16" ht="33.6" customHeight="1" x14ac:dyDescent="0.25">
      <c r="A112" s="3488"/>
      <c r="B112" s="3490"/>
      <c r="C112" s="3492"/>
      <c r="D112" s="797"/>
      <c r="E112" s="3396" t="s">
        <v>394</v>
      </c>
      <c r="F112" s="3385"/>
      <c r="G112" s="3385"/>
      <c r="H112" s="250"/>
      <c r="I112" s="251"/>
      <c r="J112" s="252"/>
      <c r="K112" s="409"/>
      <c r="L112" s="3494" t="s">
        <v>395</v>
      </c>
      <c r="M112" s="3496" t="s">
        <v>68</v>
      </c>
      <c r="N112" s="3443">
        <v>20</v>
      </c>
      <c r="O112" s="3443">
        <v>35</v>
      </c>
      <c r="P112" s="3419">
        <v>35</v>
      </c>
    </row>
    <row r="113" spans="1:16" ht="32.4" customHeight="1" thickBot="1" x14ac:dyDescent="0.3">
      <c r="A113" s="3489"/>
      <c r="B113" s="3491"/>
      <c r="C113" s="3493"/>
      <c r="D113" s="1192"/>
      <c r="E113" s="3397"/>
      <c r="F113" s="3386"/>
      <c r="G113" s="3386"/>
      <c r="H113" s="835"/>
      <c r="I113" s="307"/>
      <c r="J113" s="837"/>
      <c r="K113" s="838"/>
      <c r="L113" s="3495"/>
      <c r="M113" s="3497"/>
      <c r="N113" s="3498"/>
      <c r="O113" s="3498"/>
      <c r="P113" s="3499"/>
    </row>
    <row r="114" spans="1:16" ht="39.6" customHeight="1" thickBot="1" x14ac:dyDescent="0.3">
      <c r="A114" s="753"/>
      <c r="B114" s="754"/>
      <c r="C114" s="848"/>
      <c r="D114" s="792"/>
      <c r="E114" s="404" t="s">
        <v>396</v>
      </c>
      <c r="F114" s="717"/>
      <c r="G114" s="847"/>
      <c r="H114" s="256"/>
      <c r="I114" s="257"/>
      <c r="J114" s="258"/>
      <c r="K114" s="413"/>
      <c r="L114" s="410" t="s">
        <v>397</v>
      </c>
      <c r="M114" s="261" t="s">
        <v>68</v>
      </c>
      <c r="N114" s="402">
        <v>30</v>
      </c>
      <c r="O114" s="402">
        <v>30</v>
      </c>
      <c r="P114" s="403">
        <v>30</v>
      </c>
    </row>
    <row r="115" spans="1:16" ht="15.6" customHeight="1" x14ac:dyDescent="0.25">
      <c r="A115" s="3484" t="s">
        <v>8</v>
      </c>
      <c r="B115" s="3486" t="s">
        <v>8</v>
      </c>
      <c r="C115" s="3469" t="s">
        <v>49</v>
      </c>
      <c r="D115" s="3471"/>
      <c r="E115" s="3382" t="s">
        <v>512</v>
      </c>
      <c r="F115" s="3329" t="s">
        <v>62</v>
      </c>
      <c r="G115" s="3385" t="s">
        <v>230</v>
      </c>
      <c r="H115" s="2828" t="s">
        <v>48</v>
      </c>
      <c r="I115" s="2827">
        <v>869.9</v>
      </c>
      <c r="J115" s="251">
        <v>1370</v>
      </c>
      <c r="K115" s="409">
        <v>1370</v>
      </c>
      <c r="L115" s="412" t="s">
        <v>398</v>
      </c>
      <c r="M115" s="330" t="s">
        <v>75</v>
      </c>
      <c r="N115" s="361">
        <v>4</v>
      </c>
      <c r="O115" s="361">
        <v>4</v>
      </c>
      <c r="P115" s="361">
        <v>4</v>
      </c>
    </row>
    <row r="116" spans="1:16" ht="15.6" x14ac:dyDescent="0.25">
      <c r="A116" s="3485"/>
      <c r="B116" s="3487"/>
      <c r="C116" s="3470"/>
      <c r="D116" s="3472"/>
      <c r="E116" s="3391"/>
      <c r="F116" s="3306"/>
      <c r="G116" s="3392"/>
      <c r="H116" s="262" t="s">
        <v>56</v>
      </c>
      <c r="I116" s="419"/>
      <c r="J116" s="257"/>
      <c r="K116" s="413"/>
      <c r="L116" s="414" t="s">
        <v>399</v>
      </c>
      <c r="M116" s="415" t="s">
        <v>75</v>
      </c>
      <c r="N116" s="1193">
        <v>2</v>
      </c>
      <c r="O116" s="1193">
        <v>2</v>
      </c>
      <c r="P116" s="1193">
        <v>2</v>
      </c>
    </row>
    <row r="117" spans="1:16" ht="15.6" customHeight="1" x14ac:dyDescent="0.25">
      <c r="A117" s="3485"/>
      <c r="B117" s="3487"/>
      <c r="C117" s="3470"/>
      <c r="D117" s="3472"/>
      <c r="E117" s="3391"/>
      <c r="F117" s="3306"/>
      <c r="G117" s="3392"/>
      <c r="H117" s="262" t="s">
        <v>57</v>
      </c>
      <c r="I117" s="1399">
        <v>36.9</v>
      </c>
      <c r="J117" s="257"/>
      <c r="K117" s="413"/>
      <c r="L117" s="414" t="s">
        <v>400</v>
      </c>
      <c r="M117" s="415" t="s">
        <v>75</v>
      </c>
      <c r="N117" s="1193">
        <v>3</v>
      </c>
      <c r="O117" s="1193">
        <v>3</v>
      </c>
      <c r="P117" s="1193">
        <v>3</v>
      </c>
    </row>
    <row r="118" spans="1:16" ht="15.6" customHeight="1" x14ac:dyDescent="0.25">
      <c r="A118" s="3485"/>
      <c r="B118" s="3487"/>
      <c r="C118" s="3470"/>
      <c r="D118" s="3472"/>
      <c r="E118" s="3391"/>
      <c r="F118" s="3306"/>
      <c r="G118" s="3392"/>
      <c r="H118" s="262"/>
      <c r="I118" s="257"/>
      <c r="J118" s="257"/>
      <c r="K118" s="413"/>
      <c r="L118" s="414" t="s">
        <v>401</v>
      </c>
      <c r="M118" s="415" t="s">
        <v>68</v>
      </c>
      <c r="N118" s="1193">
        <v>48</v>
      </c>
      <c r="O118" s="1193">
        <v>48</v>
      </c>
      <c r="P118" s="1193">
        <v>48</v>
      </c>
    </row>
    <row r="119" spans="1:16" ht="15.6" customHeight="1" x14ac:dyDescent="0.25">
      <c r="A119" s="3485"/>
      <c r="B119" s="3487"/>
      <c r="C119" s="3470"/>
      <c r="D119" s="3472"/>
      <c r="E119" s="3391"/>
      <c r="F119" s="3306"/>
      <c r="G119" s="3392"/>
      <c r="H119" s="416"/>
      <c r="I119" s="301"/>
      <c r="J119" s="301"/>
      <c r="K119" s="417"/>
      <c r="L119" s="414" t="s">
        <v>402</v>
      </c>
      <c r="M119" s="415" t="s">
        <v>68</v>
      </c>
      <c r="N119" s="1193">
        <v>42</v>
      </c>
      <c r="O119" s="1193">
        <v>42</v>
      </c>
      <c r="P119" s="1193">
        <v>42</v>
      </c>
    </row>
    <row r="120" spans="1:16" ht="15.6" x14ac:dyDescent="0.25">
      <c r="A120" s="3485"/>
      <c r="B120" s="3487"/>
      <c r="C120" s="3470"/>
      <c r="D120" s="3472"/>
      <c r="E120" s="3391"/>
      <c r="F120" s="3306"/>
      <c r="G120" s="3392"/>
      <c r="H120" s="418"/>
      <c r="I120" s="419"/>
      <c r="J120" s="419"/>
      <c r="K120" s="420"/>
      <c r="L120" s="414" t="s">
        <v>403</v>
      </c>
      <c r="M120" s="415" t="s">
        <v>68</v>
      </c>
      <c r="N120" s="1193">
        <v>2</v>
      </c>
      <c r="O120" s="1193">
        <v>2</v>
      </c>
      <c r="P120" s="1124">
        <v>2</v>
      </c>
    </row>
    <row r="121" spans="1:16" ht="21" customHeight="1" thickBot="1" x14ac:dyDescent="0.3">
      <c r="A121" s="421"/>
      <c r="B121" s="422"/>
      <c r="C121" s="423"/>
      <c r="D121" s="3473"/>
      <c r="E121" s="3383"/>
      <c r="F121" s="3330"/>
      <c r="G121" s="3386"/>
      <c r="H121" s="424" t="s">
        <v>7</v>
      </c>
      <c r="I121" s="425">
        <f>SUM(I115:I120)</f>
        <v>906.8</v>
      </c>
      <c r="J121" s="425">
        <f t="shared" ref="J121:K121" si="12">SUM(J115:J120)</f>
        <v>1370</v>
      </c>
      <c r="K121" s="426">
        <f t="shared" si="12"/>
        <v>1370</v>
      </c>
      <c r="L121" s="427" t="s">
        <v>404</v>
      </c>
      <c r="M121" s="428" t="s">
        <v>68</v>
      </c>
      <c r="N121" s="1194">
        <v>1</v>
      </c>
      <c r="O121" s="1194">
        <v>1</v>
      </c>
      <c r="P121" s="391">
        <v>1</v>
      </c>
    </row>
    <row r="122" spans="1:16" ht="21" customHeight="1" x14ac:dyDescent="0.25">
      <c r="A122" s="3474"/>
      <c r="B122" s="3476"/>
      <c r="C122" s="3478"/>
      <c r="D122" s="798"/>
      <c r="E122" s="3480" t="s">
        <v>513</v>
      </c>
      <c r="F122" s="3482"/>
      <c r="G122" s="3482"/>
      <c r="H122" s="3450"/>
      <c r="I122" s="3452"/>
      <c r="J122" s="3452"/>
      <c r="K122" s="3454"/>
      <c r="L122" s="429" t="s">
        <v>405</v>
      </c>
      <c r="M122" s="430" t="s">
        <v>68</v>
      </c>
      <c r="N122" s="2847">
        <v>1</v>
      </c>
      <c r="O122" s="2847">
        <v>2</v>
      </c>
      <c r="P122" s="2848">
        <v>2</v>
      </c>
    </row>
    <row r="123" spans="1:16" ht="37.200000000000003" customHeight="1" thickBot="1" x14ac:dyDescent="0.3">
      <c r="A123" s="3475"/>
      <c r="B123" s="3477"/>
      <c r="C123" s="3479"/>
      <c r="D123" s="799"/>
      <c r="E123" s="3481"/>
      <c r="F123" s="3483"/>
      <c r="G123" s="3483"/>
      <c r="H123" s="3451"/>
      <c r="I123" s="3453"/>
      <c r="J123" s="3453"/>
      <c r="K123" s="3455"/>
      <c r="L123" s="431" t="s">
        <v>406</v>
      </c>
      <c r="M123" s="432" t="s">
        <v>75</v>
      </c>
      <c r="N123" s="2845">
        <v>31</v>
      </c>
      <c r="O123" s="2845">
        <v>33</v>
      </c>
      <c r="P123" s="2846">
        <v>35</v>
      </c>
    </row>
    <row r="124" spans="1:16" ht="40.950000000000003" customHeight="1" thickBot="1" x14ac:dyDescent="0.3">
      <c r="A124" s="800"/>
      <c r="B124" s="801"/>
      <c r="C124" s="802"/>
      <c r="D124" s="803"/>
      <c r="E124" s="411" t="s">
        <v>514</v>
      </c>
      <c r="F124" s="433"/>
      <c r="G124" s="433"/>
      <c r="H124" s="434"/>
      <c r="I124" s="435"/>
      <c r="J124" s="435"/>
      <c r="K124" s="436"/>
      <c r="L124" s="437" t="s">
        <v>407</v>
      </c>
      <c r="M124" s="438" t="s">
        <v>68</v>
      </c>
      <c r="N124" s="1195">
        <v>92</v>
      </c>
      <c r="O124" s="1195">
        <v>92</v>
      </c>
      <c r="P124" s="1196">
        <v>92</v>
      </c>
    </row>
    <row r="125" spans="1:16" ht="39" customHeight="1" thickBot="1" x14ac:dyDescent="0.3">
      <c r="A125" s="804"/>
      <c r="B125" s="805"/>
      <c r="C125" s="806"/>
      <c r="D125" s="807"/>
      <c r="E125" s="411" t="s">
        <v>515</v>
      </c>
      <c r="F125" s="433"/>
      <c r="G125" s="433"/>
      <c r="H125" s="434"/>
      <c r="I125" s="435"/>
      <c r="J125" s="435"/>
      <c r="K125" s="436"/>
      <c r="L125" s="437" t="s">
        <v>408</v>
      </c>
      <c r="M125" s="438" t="s">
        <v>68</v>
      </c>
      <c r="N125" s="1195">
        <v>45</v>
      </c>
      <c r="O125" s="1195">
        <v>47</v>
      </c>
      <c r="P125" s="1196">
        <v>47</v>
      </c>
    </row>
    <row r="126" spans="1:16" ht="35.4" customHeight="1" thickBot="1" x14ac:dyDescent="0.3">
      <c r="A126" s="1200"/>
      <c r="B126" s="1201"/>
      <c r="C126" s="1202"/>
      <c r="D126" s="1203"/>
      <c r="E126" s="1204" t="s">
        <v>516</v>
      </c>
      <c r="F126" s="433"/>
      <c r="G126" s="433"/>
      <c r="H126" s="434"/>
      <c r="I126" s="435"/>
      <c r="J126" s="435"/>
      <c r="K126" s="436"/>
      <c r="L126" s="444" t="s">
        <v>409</v>
      </c>
      <c r="M126" s="438" t="s">
        <v>68</v>
      </c>
      <c r="N126" s="1195">
        <v>1</v>
      </c>
      <c r="O126" s="1195">
        <v>1</v>
      </c>
      <c r="P126" s="1196">
        <v>1</v>
      </c>
    </row>
    <row r="127" spans="1:16" ht="21" customHeight="1" thickBot="1" x14ac:dyDescent="0.3">
      <c r="A127" s="800"/>
      <c r="B127" s="801"/>
      <c r="C127" s="802"/>
      <c r="D127" s="803"/>
      <c r="E127" s="439" t="s">
        <v>517</v>
      </c>
      <c r="F127" s="707"/>
      <c r="G127" s="707"/>
      <c r="H127" s="440"/>
      <c r="I127" s="441"/>
      <c r="J127" s="441"/>
      <c r="K127" s="442"/>
      <c r="L127" s="1197" t="s">
        <v>410</v>
      </c>
      <c r="M127" s="443"/>
      <c r="N127" s="1198" t="s">
        <v>66</v>
      </c>
      <c r="O127" s="1198" t="s">
        <v>66</v>
      </c>
      <c r="P127" s="1199" t="s">
        <v>66</v>
      </c>
    </row>
    <row r="128" spans="1:16" ht="27.6" customHeight="1" thickBot="1" x14ac:dyDescent="0.3">
      <c r="A128" s="445" t="s">
        <v>8</v>
      </c>
      <c r="B128" s="243" t="s">
        <v>8</v>
      </c>
      <c r="C128" s="719"/>
      <c r="D128" s="3456" t="s">
        <v>31</v>
      </c>
      <c r="E128" s="3456"/>
      <c r="F128" s="3456"/>
      <c r="G128" s="3456"/>
      <c r="H128" s="3457"/>
      <c r="I128" s="279">
        <f>I95+I98+I121</f>
        <v>5102.8</v>
      </c>
      <c r="J128" s="279">
        <f>J95+J98+J121</f>
        <v>6110</v>
      </c>
      <c r="K128" s="279">
        <f>K95+K98+K121</f>
        <v>6110</v>
      </c>
      <c r="L128" s="725"/>
      <c r="M128" s="725"/>
      <c r="N128" s="725"/>
      <c r="O128" s="725"/>
      <c r="P128" s="726"/>
    </row>
    <row r="129" spans="1:16" ht="25.8" customHeight="1" thickBot="1" x14ac:dyDescent="0.3">
      <c r="A129" s="446" t="s">
        <v>8</v>
      </c>
      <c r="B129" s="3458" t="s">
        <v>74</v>
      </c>
      <c r="C129" s="3459"/>
      <c r="D129" s="3459"/>
      <c r="E129" s="3459"/>
      <c r="F129" s="3459"/>
      <c r="G129" s="3459"/>
      <c r="H129" s="3460"/>
      <c r="I129" s="447">
        <f>I90+I128</f>
        <v>5127.8</v>
      </c>
      <c r="J129" s="447">
        <f>J90+J128</f>
        <v>6120</v>
      </c>
      <c r="K129" s="447">
        <f>K90+K128</f>
        <v>6120</v>
      </c>
      <c r="L129" s="448"/>
      <c r="M129" s="448"/>
      <c r="N129" s="448"/>
      <c r="O129" s="448"/>
      <c r="P129" s="449"/>
    </row>
    <row r="130" spans="1:16" ht="21" customHeight="1" thickBot="1" x14ac:dyDescent="0.35">
      <c r="A130" s="233" t="s">
        <v>49</v>
      </c>
      <c r="B130" s="211" t="s">
        <v>411</v>
      </c>
      <c r="C130" s="450"/>
      <c r="D130" s="450"/>
      <c r="E130" s="450"/>
      <c r="F130" s="450"/>
      <c r="G130" s="450"/>
      <c r="H130" s="451"/>
      <c r="I130" s="452"/>
      <c r="J130" s="452"/>
      <c r="K130" s="452"/>
      <c r="L130" s="453"/>
      <c r="M130" s="453"/>
      <c r="N130" s="453"/>
      <c r="O130" s="453"/>
      <c r="P130" s="454"/>
    </row>
    <row r="131" spans="1:16" ht="16.95" customHeight="1" thickBot="1" x14ac:dyDescent="0.3">
      <c r="A131" s="731" t="s">
        <v>49</v>
      </c>
      <c r="B131" s="808"/>
      <c r="C131" s="455"/>
      <c r="D131" s="455"/>
      <c r="E131" s="455"/>
      <c r="F131" s="455"/>
      <c r="G131" s="455"/>
      <c r="H131" s="455"/>
      <c r="I131" s="456"/>
      <c r="J131" s="456"/>
      <c r="K131" s="457"/>
      <c r="L131" s="458" t="s">
        <v>412</v>
      </c>
      <c r="M131" s="459" t="s">
        <v>413</v>
      </c>
      <c r="N131" s="460" t="s">
        <v>414</v>
      </c>
      <c r="O131" s="461"/>
      <c r="P131" s="462"/>
    </row>
    <row r="132" spans="1:16" ht="15.6" customHeight="1" thickBot="1" x14ac:dyDescent="0.3">
      <c r="A132" s="3461" t="s">
        <v>49</v>
      </c>
      <c r="B132" s="1502"/>
      <c r="C132" s="3463" t="s">
        <v>232</v>
      </c>
      <c r="D132" s="3464"/>
      <c r="E132" s="3464"/>
      <c r="F132" s="3464"/>
      <c r="G132" s="3464"/>
      <c r="H132" s="3464"/>
      <c r="I132" s="3464"/>
      <c r="J132" s="3464"/>
      <c r="K132" s="3464"/>
      <c r="L132" s="3464"/>
      <c r="M132" s="3464"/>
      <c r="N132" s="3464"/>
      <c r="O132" s="3464"/>
      <c r="P132" s="3465"/>
    </row>
    <row r="133" spans="1:16" ht="33" customHeight="1" thickBot="1" x14ac:dyDescent="0.35">
      <c r="A133" s="3462"/>
      <c r="B133" s="811"/>
      <c r="C133" s="3466"/>
      <c r="D133" s="3467"/>
      <c r="E133" s="3467"/>
      <c r="F133" s="3467"/>
      <c r="G133" s="3467"/>
      <c r="H133" s="3467"/>
      <c r="I133" s="3467"/>
      <c r="J133" s="3467"/>
      <c r="K133" s="3468"/>
      <c r="L133" s="463"/>
      <c r="M133" s="809"/>
      <c r="N133" s="809"/>
      <c r="O133" s="809"/>
      <c r="P133" s="810"/>
    </row>
    <row r="134" spans="1:16" ht="15.6" customHeight="1" x14ac:dyDescent="0.25">
      <c r="A134" s="3446" t="s">
        <v>49</v>
      </c>
      <c r="B134" s="3406" t="s">
        <v>6</v>
      </c>
      <c r="C134" s="383" t="s">
        <v>6</v>
      </c>
      <c r="D134" s="314"/>
      <c r="E134" s="3382" t="s">
        <v>415</v>
      </c>
      <c r="F134" s="3329" t="s">
        <v>62</v>
      </c>
      <c r="G134" s="3385" t="s">
        <v>230</v>
      </c>
      <c r="H134" s="2828" t="s">
        <v>48</v>
      </c>
      <c r="I134" s="2827">
        <v>830.7</v>
      </c>
      <c r="J134" s="251">
        <v>1100</v>
      </c>
      <c r="K134" s="253">
        <v>1100</v>
      </c>
      <c r="L134" s="1209" t="s">
        <v>416</v>
      </c>
      <c r="M134" s="721" t="s">
        <v>227</v>
      </c>
      <c r="N134" s="361">
        <f>SUM(N142:N153)</f>
        <v>3.82</v>
      </c>
      <c r="O134" s="361">
        <f>SUM(O142:O153)</f>
        <v>3.74</v>
      </c>
      <c r="P134" s="506">
        <f>SUM(P142:P153)</f>
        <v>3.4600000000000004</v>
      </c>
    </row>
    <row r="135" spans="1:16" ht="15.6" customHeight="1" x14ac:dyDescent="0.25">
      <c r="A135" s="3447"/>
      <c r="B135" s="3407"/>
      <c r="C135" s="371"/>
      <c r="D135" s="316"/>
      <c r="E135" s="3391"/>
      <c r="F135" s="3306"/>
      <c r="G135" s="3392"/>
      <c r="H135" s="256" t="s">
        <v>56</v>
      </c>
      <c r="I135" s="419"/>
      <c r="J135" s="257"/>
      <c r="K135" s="413"/>
      <c r="L135" s="3430" t="s">
        <v>417</v>
      </c>
      <c r="M135" s="3414" t="s">
        <v>68</v>
      </c>
      <c r="N135" s="3444">
        <v>1</v>
      </c>
      <c r="O135" s="3444">
        <v>1</v>
      </c>
      <c r="P135" s="3420">
        <v>1</v>
      </c>
    </row>
    <row r="136" spans="1:16" ht="36.6" customHeight="1" x14ac:dyDescent="0.25">
      <c r="A136" s="3447"/>
      <c r="B136" s="3407"/>
      <c r="C136" s="371"/>
      <c r="D136" s="316"/>
      <c r="E136" s="3391"/>
      <c r="F136" s="3306"/>
      <c r="G136" s="3392"/>
      <c r="H136" s="2829" t="s">
        <v>313</v>
      </c>
      <c r="I136" s="2830">
        <v>4115.3999999999996</v>
      </c>
      <c r="J136" s="257">
        <v>4000</v>
      </c>
      <c r="K136" s="413">
        <v>4000</v>
      </c>
      <c r="L136" s="3448"/>
      <c r="M136" s="3414"/>
      <c r="N136" s="3444"/>
      <c r="O136" s="3444"/>
      <c r="P136" s="3420"/>
    </row>
    <row r="137" spans="1:16" ht="15.6" x14ac:dyDescent="0.25">
      <c r="A137" s="3447"/>
      <c r="B137" s="3407"/>
      <c r="C137" s="371"/>
      <c r="D137" s="316"/>
      <c r="E137" s="3391"/>
      <c r="F137" s="3306"/>
      <c r="G137" s="3392"/>
      <c r="H137" s="262" t="s">
        <v>57</v>
      </c>
      <c r="I137" s="1399">
        <v>354.4</v>
      </c>
      <c r="J137" s="257"/>
      <c r="K137" s="413"/>
      <c r="L137" s="3449"/>
      <c r="M137" s="3415"/>
      <c r="N137" s="3445"/>
      <c r="O137" s="3445"/>
      <c r="P137" s="3421"/>
    </row>
    <row r="138" spans="1:16" ht="16.95" customHeight="1" x14ac:dyDescent="0.25">
      <c r="A138" s="812"/>
      <c r="B138" s="706"/>
      <c r="C138" s="371"/>
      <c r="D138" s="316"/>
      <c r="E138" s="3391"/>
      <c r="F138" s="3306"/>
      <c r="G138" s="3392"/>
      <c r="H138" s="302" t="s">
        <v>226</v>
      </c>
      <c r="I138" s="849"/>
      <c r="J138" s="300"/>
      <c r="K138" s="1847"/>
      <c r="L138" s="1207"/>
      <c r="M138" s="732"/>
      <c r="N138" s="734"/>
      <c r="O138" s="734"/>
      <c r="P138" s="735"/>
    </row>
    <row r="139" spans="1:16" ht="32.4" customHeight="1" thickBot="1" x14ac:dyDescent="0.3">
      <c r="A139" s="813"/>
      <c r="B139" s="710"/>
      <c r="C139" s="377"/>
      <c r="D139" s="465"/>
      <c r="E139" s="3383"/>
      <c r="F139" s="3330"/>
      <c r="G139" s="3386"/>
      <c r="H139" s="364" t="s">
        <v>7</v>
      </c>
      <c r="I139" s="425">
        <f>SUM(I134:I138)</f>
        <v>5300.4999999999991</v>
      </c>
      <c r="J139" s="425">
        <f t="shared" ref="J139:K139" si="13">SUM(J134:J137)</f>
        <v>5100</v>
      </c>
      <c r="K139" s="425">
        <f t="shared" si="13"/>
        <v>5100</v>
      </c>
      <c r="L139" s="466"/>
      <c r="M139" s="1205"/>
      <c r="N139" s="1190"/>
      <c r="O139" s="1190"/>
      <c r="P139" s="1191"/>
    </row>
    <row r="140" spans="1:16" ht="35.4" customHeight="1" x14ac:dyDescent="0.25">
      <c r="A140" s="1275"/>
      <c r="B140" s="1276"/>
      <c r="C140" s="1277"/>
      <c r="D140" s="1278"/>
      <c r="E140" s="1279" t="s">
        <v>418</v>
      </c>
      <c r="F140" s="1280"/>
      <c r="G140" s="1281"/>
      <c r="H140" s="469"/>
      <c r="I140" s="1073"/>
      <c r="J140" s="1073"/>
      <c r="K140" s="1073"/>
      <c r="L140" s="1282" t="s">
        <v>419</v>
      </c>
      <c r="M140" s="1269" t="s">
        <v>227</v>
      </c>
      <c r="N140" s="361">
        <v>184.82</v>
      </c>
      <c r="O140" s="361">
        <v>186.48</v>
      </c>
      <c r="P140" s="506">
        <v>187.57</v>
      </c>
    </row>
    <row r="141" spans="1:16" ht="34.200000000000003" customHeight="1" x14ac:dyDescent="0.25">
      <c r="A141" s="814"/>
      <c r="B141" s="815"/>
      <c r="C141" s="816"/>
      <c r="D141" s="792"/>
      <c r="E141" s="474" t="s">
        <v>518</v>
      </c>
      <c r="F141" s="467"/>
      <c r="G141" s="468"/>
      <c r="H141" s="470"/>
      <c r="I141" s="471"/>
      <c r="J141" s="472"/>
      <c r="K141" s="472"/>
      <c r="L141" s="1208" t="s">
        <v>420</v>
      </c>
      <c r="M141" s="1206" t="s">
        <v>227</v>
      </c>
      <c r="N141" s="1118">
        <v>42.98</v>
      </c>
      <c r="O141" s="1118">
        <v>41.3</v>
      </c>
      <c r="P141" s="1126">
        <v>40.229999999999997</v>
      </c>
    </row>
    <row r="142" spans="1:16" ht="31.2" x14ac:dyDescent="0.25">
      <c r="A142" s="814"/>
      <c r="B142" s="815"/>
      <c r="C142" s="816"/>
      <c r="D142" s="792"/>
      <c r="E142" s="274" t="s">
        <v>421</v>
      </c>
      <c r="F142" s="467"/>
      <c r="G142" s="468"/>
      <c r="H142" s="267"/>
      <c r="I142" s="472"/>
      <c r="J142" s="472"/>
      <c r="K142" s="472"/>
      <c r="L142" s="1208" t="s">
        <v>422</v>
      </c>
      <c r="M142" s="1206" t="s">
        <v>227</v>
      </c>
      <c r="N142" s="1118">
        <v>0</v>
      </c>
      <c r="O142" s="1118">
        <v>1.18</v>
      </c>
      <c r="P142" s="1126">
        <v>1.34</v>
      </c>
    </row>
    <row r="143" spans="1:16" ht="15.6" x14ac:dyDescent="0.25">
      <c r="A143" s="814"/>
      <c r="B143" s="815"/>
      <c r="C143" s="816"/>
      <c r="D143" s="792"/>
      <c r="E143" s="474" t="s">
        <v>423</v>
      </c>
      <c r="F143" s="467"/>
      <c r="G143" s="468"/>
      <c r="H143" s="267"/>
      <c r="I143" s="471"/>
      <c r="J143" s="472"/>
      <c r="K143" s="472"/>
      <c r="L143" s="508" t="s">
        <v>424</v>
      </c>
      <c r="M143" s="722" t="s">
        <v>227</v>
      </c>
      <c r="N143" s="1118">
        <v>0.78</v>
      </c>
      <c r="O143" s="1118">
        <v>0</v>
      </c>
      <c r="P143" s="1126">
        <v>0</v>
      </c>
    </row>
    <row r="144" spans="1:16" ht="36" customHeight="1" x14ac:dyDescent="0.25">
      <c r="A144" s="814"/>
      <c r="B144" s="815"/>
      <c r="C144" s="816"/>
      <c r="D144" s="792"/>
      <c r="E144" s="274" t="s">
        <v>425</v>
      </c>
      <c r="F144" s="467"/>
      <c r="G144" s="468"/>
      <c r="H144" s="267"/>
      <c r="I144" s="471"/>
      <c r="J144" s="472"/>
      <c r="K144" s="472"/>
      <c r="L144" s="1074" t="s">
        <v>426</v>
      </c>
      <c r="M144" s="477" t="s">
        <v>227</v>
      </c>
      <c r="N144" s="478">
        <v>0.9</v>
      </c>
      <c r="O144" s="478">
        <v>0.34</v>
      </c>
      <c r="P144" s="1283">
        <v>0</v>
      </c>
    </row>
    <row r="145" spans="1:16" ht="98.4" customHeight="1" x14ac:dyDescent="0.25">
      <c r="A145" s="814"/>
      <c r="B145" s="815"/>
      <c r="C145" s="816"/>
      <c r="D145" s="792"/>
      <c r="E145" s="474" t="s">
        <v>427</v>
      </c>
      <c r="F145" s="467"/>
      <c r="G145" s="468"/>
      <c r="H145" s="267"/>
      <c r="I145" s="471"/>
      <c r="J145" s="472"/>
      <c r="K145" s="472"/>
      <c r="L145" s="666" t="s">
        <v>428</v>
      </c>
      <c r="M145" s="473" t="s">
        <v>227</v>
      </c>
      <c r="N145" s="478"/>
      <c r="O145" s="478">
        <v>0.73</v>
      </c>
      <c r="P145" s="1283">
        <v>0.73</v>
      </c>
    </row>
    <row r="146" spans="1:16" ht="93.6" x14ac:dyDescent="0.25">
      <c r="A146" s="814"/>
      <c r="B146" s="815"/>
      <c r="C146" s="816"/>
      <c r="D146" s="792"/>
      <c r="E146" s="474" t="s">
        <v>519</v>
      </c>
      <c r="F146" s="467"/>
      <c r="G146" s="468"/>
      <c r="H146" s="267"/>
      <c r="I146" s="472"/>
      <c r="J146" s="472"/>
      <c r="K146" s="472"/>
      <c r="L146" s="666" t="s">
        <v>577</v>
      </c>
      <c r="M146" s="473" t="s">
        <v>227</v>
      </c>
      <c r="N146" s="478">
        <v>0</v>
      </c>
      <c r="O146" s="478">
        <v>0</v>
      </c>
      <c r="P146" s="1283">
        <v>0.9</v>
      </c>
    </row>
    <row r="147" spans="1:16" ht="46.8" x14ac:dyDescent="0.25">
      <c r="A147" s="814"/>
      <c r="B147" s="815"/>
      <c r="C147" s="816"/>
      <c r="D147" s="792"/>
      <c r="E147" s="274" t="s">
        <v>520</v>
      </c>
      <c r="F147" s="467"/>
      <c r="G147" s="468"/>
      <c r="H147" s="267"/>
      <c r="I147" s="472"/>
      <c r="J147" s="472"/>
      <c r="K147" s="472"/>
      <c r="L147" s="666" t="s">
        <v>429</v>
      </c>
      <c r="M147" s="473" t="s">
        <v>227</v>
      </c>
      <c r="N147" s="478">
        <v>1.2</v>
      </c>
      <c r="O147" s="478">
        <v>0.6</v>
      </c>
      <c r="P147" s="1283">
        <v>0</v>
      </c>
    </row>
    <row r="148" spans="1:16" ht="49.2" customHeight="1" x14ac:dyDescent="0.25">
      <c r="A148" s="814"/>
      <c r="B148" s="815"/>
      <c r="C148" s="816"/>
      <c r="D148" s="792"/>
      <c r="E148" s="474" t="s">
        <v>430</v>
      </c>
      <c r="F148" s="467"/>
      <c r="G148" s="468"/>
      <c r="H148" s="267"/>
      <c r="I148" s="472"/>
      <c r="J148" s="472"/>
      <c r="K148" s="472"/>
      <c r="L148" s="664" t="s">
        <v>431</v>
      </c>
      <c r="M148" s="475" t="s">
        <v>227</v>
      </c>
      <c r="N148" s="478">
        <v>0.64</v>
      </c>
      <c r="O148" s="478">
        <v>0</v>
      </c>
      <c r="P148" s="1283">
        <v>0</v>
      </c>
    </row>
    <row r="149" spans="1:16" ht="50.4" customHeight="1" x14ac:dyDescent="0.25">
      <c r="A149" s="814"/>
      <c r="B149" s="815"/>
      <c r="C149" s="816"/>
      <c r="D149" s="792"/>
      <c r="E149" s="479" t="s">
        <v>432</v>
      </c>
      <c r="F149" s="467"/>
      <c r="G149" s="468"/>
      <c r="H149" s="267"/>
      <c r="I149" s="472"/>
      <c r="J149" s="472"/>
      <c r="K149" s="472"/>
      <c r="L149" s="1074" t="s">
        <v>433</v>
      </c>
      <c r="M149" s="477" t="s">
        <v>227</v>
      </c>
      <c r="N149" s="478">
        <v>0.3</v>
      </c>
      <c r="O149" s="478">
        <v>0</v>
      </c>
      <c r="P149" s="1283">
        <v>0</v>
      </c>
    </row>
    <row r="150" spans="1:16" ht="111" customHeight="1" x14ac:dyDescent="0.25">
      <c r="A150" s="814"/>
      <c r="B150" s="815"/>
      <c r="C150" s="816"/>
      <c r="D150" s="792"/>
      <c r="E150" s="479" t="s">
        <v>434</v>
      </c>
      <c r="F150" s="467"/>
      <c r="G150" s="468"/>
      <c r="H150" s="267"/>
      <c r="I150" s="472"/>
      <c r="J150" s="472"/>
      <c r="K150" s="472"/>
      <c r="L150" s="1074" t="s">
        <v>435</v>
      </c>
      <c r="M150" s="477" t="s">
        <v>227</v>
      </c>
      <c r="N150" s="478">
        <v>0</v>
      </c>
      <c r="O150" s="478">
        <v>0.35</v>
      </c>
      <c r="P150" s="1283">
        <v>0</v>
      </c>
    </row>
    <row r="151" spans="1:16" ht="123.6" customHeight="1" x14ac:dyDescent="0.25">
      <c r="A151" s="814"/>
      <c r="B151" s="815"/>
      <c r="C151" s="816"/>
      <c r="D151" s="792"/>
      <c r="E151" s="274" t="s">
        <v>436</v>
      </c>
      <c r="F151" s="467"/>
      <c r="G151" s="468"/>
      <c r="H151" s="267"/>
      <c r="I151" s="472"/>
      <c r="J151" s="472"/>
      <c r="K151" s="472"/>
      <c r="L151" s="1074" t="s">
        <v>578</v>
      </c>
      <c r="M151" s="475" t="s">
        <v>227</v>
      </c>
      <c r="N151" s="478">
        <v>0</v>
      </c>
      <c r="O151" s="478">
        <v>0.14000000000000001</v>
      </c>
      <c r="P151" s="1283">
        <v>0.14000000000000001</v>
      </c>
    </row>
    <row r="152" spans="1:16" ht="51.6" customHeight="1" x14ac:dyDescent="0.25">
      <c r="A152" s="814"/>
      <c r="B152" s="815"/>
      <c r="C152" s="816"/>
      <c r="D152" s="792"/>
      <c r="E152" s="274" t="s">
        <v>579</v>
      </c>
      <c r="F152" s="467"/>
      <c r="G152" s="468"/>
      <c r="H152" s="267"/>
      <c r="I152" s="472"/>
      <c r="J152" s="472"/>
      <c r="K152" s="472"/>
      <c r="L152" s="1074" t="s">
        <v>580</v>
      </c>
      <c r="M152" s="477" t="s">
        <v>227</v>
      </c>
      <c r="N152" s="478">
        <v>0</v>
      </c>
      <c r="O152" s="478">
        <v>0.4</v>
      </c>
      <c r="P152" s="1283">
        <v>0</v>
      </c>
    </row>
    <row r="153" spans="1:16" ht="15.6" x14ac:dyDescent="0.25">
      <c r="A153" s="814"/>
      <c r="B153" s="815"/>
      <c r="C153" s="816"/>
      <c r="D153" s="792"/>
      <c r="E153" s="479" t="s">
        <v>437</v>
      </c>
      <c r="F153" s="467"/>
      <c r="G153" s="468"/>
      <c r="H153" s="267"/>
      <c r="I153" s="472"/>
      <c r="J153" s="472"/>
      <c r="K153" s="472"/>
      <c r="L153" s="1074" t="s">
        <v>438</v>
      </c>
      <c r="M153" s="477" t="s">
        <v>227</v>
      </c>
      <c r="N153" s="478">
        <v>0</v>
      </c>
      <c r="O153" s="478">
        <v>0</v>
      </c>
      <c r="P153" s="1283">
        <v>0.35</v>
      </c>
    </row>
    <row r="154" spans="1:16" s="17" customFormat="1" ht="34.950000000000003" customHeight="1" x14ac:dyDescent="0.25">
      <c r="A154" s="814"/>
      <c r="B154" s="815"/>
      <c r="C154" s="816"/>
      <c r="D154" s="792"/>
      <c r="E154" s="479" t="s">
        <v>581</v>
      </c>
      <c r="F154" s="467"/>
      <c r="G154" s="468"/>
      <c r="H154" s="267"/>
      <c r="I154" s="472"/>
      <c r="J154" s="472"/>
      <c r="K154" s="472"/>
      <c r="L154" s="1075" t="s">
        <v>582</v>
      </c>
      <c r="M154" s="1423" t="s">
        <v>227</v>
      </c>
      <c r="N154" s="478">
        <v>0</v>
      </c>
      <c r="O154" s="478">
        <v>0</v>
      </c>
      <c r="P154" s="1283">
        <v>0.86</v>
      </c>
    </row>
    <row r="155" spans="1:16" s="17" customFormat="1" ht="48.6" customHeight="1" x14ac:dyDescent="0.25">
      <c r="A155" s="1434"/>
      <c r="B155" s="739"/>
      <c r="C155" s="1435"/>
      <c r="D155" s="684"/>
      <c r="E155" s="1436" t="s">
        <v>610</v>
      </c>
      <c r="F155" s="1437"/>
      <c r="G155" s="1438"/>
      <c r="H155" s="293"/>
      <c r="I155" s="294"/>
      <c r="J155" s="294"/>
      <c r="K155" s="294"/>
      <c r="L155" s="1092" t="s">
        <v>611</v>
      </c>
      <c r="M155" s="1093" t="s">
        <v>227</v>
      </c>
      <c r="N155" s="1118">
        <v>0.18</v>
      </c>
      <c r="O155" s="1118"/>
      <c r="P155" s="1126"/>
    </row>
    <row r="156" spans="1:16" s="17" customFormat="1" ht="55.2" customHeight="1" thickBot="1" x14ac:dyDescent="0.3">
      <c r="A156" s="1434"/>
      <c r="B156" s="739"/>
      <c r="C156" s="1435"/>
      <c r="D156" s="684"/>
      <c r="E156" s="1439" t="s">
        <v>612</v>
      </c>
      <c r="F156" s="1437"/>
      <c r="G156" s="1438"/>
      <c r="H156" s="493"/>
      <c r="I156" s="495"/>
      <c r="J156" s="495"/>
      <c r="K156" s="495"/>
      <c r="L156" s="1210" t="s">
        <v>613</v>
      </c>
      <c r="M156" s="1440" t="s">
        <v>236</v>
      </c>
      <c r="N156" s="1118" t="s">
        <v>66</v>
      </c>
      <c r="O156" s="1118"/>
      <c r="P156" s="1126"/>
    </row>
    <row r="157" spans="1:16" ht="58.2" customHeight="1" thickBot="1" x14ac:dyDescent="0.3">
      <c r="A157" s="1434"/>
      <c r="B157" s="739"/>
      <c r="C157" s="1435"/>
      <c r="D157" s="684"/>
      <c r="E157" s="1441" t="s">
        <v>614</v>
      </c>
      <c r="F157" s="1437"/>
      <c r="G157" s="1438"/>
      <c r="H157" s="493"/>
      <c r="I157" s="495"/>
      <c r="J157" s="495"/>
      <c r="K157" s="495"/>
      <c r="L157" s="1210" t="s">
        <v>611</v>
      </c>
      <c r="M157" s="1440" t="s">
        <v>227</v>
      </c>
      <c r="N157" s="1118">
        <v>0.22</v>
      </c>
      <c r="O157" s="1118"/>
      <c r="P157" s="1126"/>
    </row>
    <row r="158" spans="1:16" ht="28.8" customHeight="1" x14ac:dyDescent="0.25">
      <c r="A158" s="814"/>
      <c r="B158" s="815"/>
      <c r="C158" s="816"/>
      <c r="D158" s="792"/>
      <c r="E158" s="479" t="s">
        <v>439</v>
      </c>
      <c r="F158" s="467"/>
      <c r="G158" s="468"/>
      <c r="H158" s="275"/>
      <c r="I158" s="268"/>
      <c r="J158" s="268"/>
      <c r="K158" s="268"/>
      <c r="L158" s="1075" t="s">
        <v>440</v>
      </c>
      <c r="M158" s="475" t="s">
        <v>236</v>
      </c>
      <c r="N158" s="478">
        <v>2</v>
      </c>
      <c r="O158" s="478">
        <v>2</v>
      </c>
      <c r="P158" s="1283">
        <v>2</v>
      </c>
    </row>
    <row r="159" spans="1:16" ht="27" customHeight="1" thickBot="1" x14ac:dyDescent="0.3">
      <c r="A159" s="1284"/>
      <c r="B159" s="1285"/>
      <c r="C159" s="1286"/>
      <c r="D159" s="1287"/>
      <c r="E159" s="1288" t="s">
        <v>441</v>
      </c>
      <c r="F159" s="1289"/>
      <c r="G159" s="1290"/>
      <c r="H159" s="1291"/>
      <c r="I159" s="1076"/>
      <c r="J159" s="1076"/>
      <c r="K159" s="1076"/>
      <c r="L159" s="1292" t="s">
        <v>442</v>
      </c>
      <c r="M159" s="1293" t="s">
        <v>236</v>
      </c>
      <c r="N159" s="1294">
        <v>3</v>
      </c>
      <c r="O159" s="1294">
        <v>3</v>
      </c>
      <c r="P159" s="1295">
        <v>3</v>
      </c>
    </row>
    <row r="160" spans="1:16" ht="15.6" customHeight="1" thickBot="1" x14ac:dyDescent="0.3">
      <c r="A160" s="3404" t="s">
        <v>49</v>
      </c>
      <c r="B160" s="3406" t="s">
        <v>6</v>
      </c>
      <c r="C160" s="3408" t="s">
        <v>8</v>
      </c>
      <c r="D160" s="3434"/>
      <c r="E160" s="3382" t="s">
        <v>443</v>
      </c>
      <c r="F160" s="3329" t="s">
        <v>62</v>
      </c>
      <c r="G160" s="3385" t="s">
        <v>230</v>
      </c>
      <c r="H160" s="2828" t="s">
        <v>48</v>
      </c>
      <c r="I160" s="2827">
        <v>923</v>
      </c>
      <c r="J160" s="251">
        <v>1550</v>
      </c>
      <c r="K160" s="253">
        <v>1600</v>
      </c>
      <c r="L160" s="480" t="s">
        <v>444</v>
      </c>
      <c r="M160" s="330" t="s">
        <v>68</v>
      </c>
      <c r="N160" s="387">
        <v>8500</v>
      </c>
      <c r="O160" s="387">
        <v>8700</v>
      </c>
      <c r="P160" s="1131">
        <v>9000</v>
      </c>
    </row>
    <row r="161" spans="1:16" ht="15.6" customHeight="1" thickBot="1" x14ac:dyDescent="0.3">
      <c r="A161" s="3405"/>
      <c r="B161" s="3407"/>
      <c r="C161" s="3409"/>
      <c r="D161" s="3435"/>
      <c r="E161" s="3391"/>
      <c r="F161" s="3306"/>
      <c r="G161" s="3392"/>
      <c r="H161" s="262" t="s">
        <v>56</v>
      </c>
      <c r="I161" s="301"/>
      <c r="J161" s="301"/>
      <c r="K161" s="318"/>
      <c r="L161" s="2307" t="s">
        <v>445</v>
      </c>
      <c r="M161" s="415" t="s">
        <v>227</v>
      </c>
      <c r="N161" s="1118">
        <v>1.6</v>
      </c>
      <c r="O161" s="1118">
        <v>2</v>
      </c>
      <c r="P161" s="1134">
        <v>2</v>
      </c>
    </row>
    <row r="162" spans="1:16" ht="22.2" customHeight="1" x14ac:dyDescent="0.25">
      <c r="A162" s="3405"/>
      <c r="B162" s="3407"/>
      <c r="C162" s="3409"/>
      <c r="D162" s="3435"/>
      <c r="E162" s="3391"/>
      <c r="F162" s="3306"/>
      <c r="G162" s="3392"/>
      <c r="H162" s="262" t="s">
        <v>446</v>
      </c>
      <c r="I162" s="301"/>
      <c r="J162" s="301"/>
      <c r="K162" s="318"/>
      <c r="L162" s="481" t="s">
        <v>447</v>
      </c>
      <c r="M162" s="330" t="s">
        <v>448</v>
      </c>
      <c r="N162" s="361">
        <v>2.66</v>
      </c>
      <c r="O162" s="361">
        <v>2.4</v>
      </c>
      <c r="P162" s="506">
        <v>2.2999999999999998</v>
      </c>
    </row>
    <row r="163" spans="1:16" ht="15.6" customHeight="1" thickBot="1" x14ac:dyDescent="0.3">
      <c r="A163" s="3405"/>
      <c r="B163" s="3407"/>
      <c r="C163" s="3409"/>
      <c r="D163" s="3435"/>
      <c r="E163" s="3391"/>
      <c r="F163" s="3306"/>
      <c r="G163" s="3392"/>
      <c r="H163" s="262" t="s">
        <v>226</v>
      </c>
      <c r="I163" s="319"/>
      <c r="J163" s="301"/>
      <c r="K163" s="318"/>
      <c r="L163" s="482" t="s">
        <v>449</v>
      </c>
      <c r="M163" s="483" t="s">
        <v>68</v>
      </c>
      <c r="N163" s="1190">
        <v>1</v>
      </c>
      <c r="O163" s="1190">
        <v>1</v>
      </c>
      <c r="P163" s="1191">
        <v>1</v>
      </c>
    </row>
    <row r="164" spans="1:16" ht="16.2" thickBot="1" x14ac:dyDescent="0.3">
      <c r="A164" s="3405"/>
      <c r="B164" s="3407"/>
      <c r="C164" s="3409"/>
      <c r="D164" s="3435"/>
      <c r="E164" s="3391"/>
      <c r="F164" s="3306"/>
      <c r="G164" s="3392"/>
      <c r="H164" s="737" t="s">
        <v>57</v>
      </c>
      <c r="I164" s="1400">
        <v>133.5</v>
      </c>
      <c r="J164" s="484"/>
      <c r="K164" s="485"/>
      <c r="L164" s="2308"/>
      <c r="M164" s="486"/>
      <c r="N164" s="734"/>
      <c r="O164" s="734"/>
      <c r="P164" s="735"/>
    </row>
    <row r="165" spans="1:16" ht="26.4" customHeight="1" thickBot="1" x14ac:dyDescent="0.3">
      <c r="A165" s="3432"/>
      <c r="B165" s="3422"/>
      <c r="C165" s="3433"/>
      <c r="D165" s="3436"/>
      <c r="E165" s="3383"/>
      <c r="F165" s="3330"/>
      <c r="G165" s="3386"/>
      <c r="H165" s="264" t="s">
        <v>7</v>
      </c>
      <c r="I165" s="311">
        <f>SUM(I160:I164)</f>
        <v>1056.5</v>
      </c>
      <c r="J165" s="311">
        <f t="shared" ref="J165:K165" si="14">SUM(J160:J163)</f>
        <v>1550</v>
      </c>
      <c r="K165" s="311">
        <f t="shared" si="14"/>
        <v>1600</v>
      </c>
      <c r="L165" s="487"/>
      <c r="M165" s="488"/>
      <c r="N165" s="489"/>
      <c r="O165" s="489"/>
      <c r="P165" s="490"/>
    </row>
    <row r="166" spans="1:16" ht="15.6" customHeight="1" x14ac:dyDescent="0.25">
      <c r="A166" s="3376" t="s">
        <v>49</v>
      </c>
      <c r="B166" s="3378" t="s">
        <v>6</v>
      </c>
      <c r="C166" s="3380" t="s">
        <v>49</v>
      </c>
      <c r="D166" s="314"/>
      <c r="E166" s="3382" t="s">
        <v>450</v>
      </c>
      <c r="F166" s="3437" t="s">
        <v>62</v>
      </c>
      <c r="G166" s="3440" t="s">
        <v>230</v>
      </c>
      <c r="H166" s="291" t="s">
        <v>48</v>
      </c>
      <c r="I166" s="491">
        <v>16</v>
      </c>
      <c r="J166" s="491">
        <v>20</v>
      </c>
      <c r="K166" s="491">
        <v>20</v>
      </c>
      <c r="L166" s="3429" t="s">
        <v>451</v>
      </c>
      <c r="M166" s="3413" t="s">
        <v>227</v>
      </c>
      <c r="N166" s="3443">
        <v>10.4</v>
      </c>
      <c r="O166" s="3443">
        <v>10</v>
      </c>
      <c r="P166" s="3419">
        <v>10</v>
      </c>
    </row>
    <row r="167" spans="1:16" ht="15.6" customHeight="1" x14ac:dyDescent="0.25">
      <c r="A167" s="3423"/>
      <c r="B167" s="3407"/>
      <c r="C167" s="3387"/>
      <c r="D167" s="316"/>
      <c r="E167" s="3391"/>
      <c r="F167" s="3438"/>
      <c r="G167" s="3441"/>
      <c r="H167" s="293" t="s">
        <v>56</v>
      </c>
      <c r="I167" s="492"/>
      <c r="J167" s="492"/>
      <c r="K167" s="492"/>
      <c r="L167" s="3430"/>
      <c r="M167" s="3414"/>
      <c r="N167" s="3444"/>
      <c r="O167" s="3444"/>
      <c r="P167" s="3420"/>
    </row>
    <row r="168" spans="1:16" ht="15.6" x14ac:dyDescent="0.25">
      <c r="A168" s="3423"/>
      <c r="B168" s="3407"/>
      <c r="C168" s="3387"/>
      <c r="D168" s="316"/>
      <c r="E168" s="3391"/>
      <c r="F168" s="3438"/>
      <c r="G168" s="3441"/>
      <c r="H168" s="293" t="s">
        <v>446</v>
      </c>
      <c r="I168" s="294"/>
      <c r="J168" s="294"/>
      <c r="K168" s="294"/>
      <c r="L168" s="3430"/>
      <c r="M168" s="3414"/>
      <c r="N168" s="3444"/>
      <c r="O168" s="3444"/>
      <c r="P168" s="3420"/>
    </row>
    <row r="169" spans="1:16" ht="16.2" thickBot="1" x14ac:dyDescent="0.3">
      <c r="A169" s="3423"/>
      <c r="B169" s="3407"/>
      <c r="C169" s="3387"/>
      <c r="D169" s="316"/>
      <c r="E169" s="3391"/>
      <c r="F169" s="3438"/>
      <c r="G169" s="3441"/>
      <c r="H169" s="493" t="s">
        <v>226</v>
      </c>
      <c r="I169" s="494"/>
      <c r="J169" s="495"/>
      <c r="K169" s="494"/>
      <c r="L169" s="3431"/>
      <c r="M169" s="3415"/>
      <c r="N169" s="3445"/>
      <c r="O169" s="3445"/>
      <c r="P169" s="3421"/>
    </row>
    <row r="170" spans="1:16" ht="15.6" customHeight="1" thickBot="1" x14ac:dyDescent="0.3">
      <c r="A170" s="3424"/>
      <c r="B170" s="3422"/>
      <c r="C170" s="3425"/>
      <c r="D170" s="465"/>
      <c r="E170" s="3383"/>
      <c r="F170" s="3439"/>
      <c r="G170" s="3442"/>
      <c r="H170" s="496" t="s">
        <v>7</v>
      </c>
      <c r="I170" s="497">
        <f>SUM(I166:I169)</f>
        <v>16</v>
      </c>
      <c r="J170" s="497">
        <f t="shared" ref="J170:K170" si="15">SUM(J166:J169)</f>
        <v>20</v>
      </c>
      <c r="K170" s="497">
        <f t="shared" si="15"/>
        <v>20</v>
      </c>
      <c r="L170" s="466" t="s">
        <v>452</v>
      </c>
      <c r="M170" s="498" t="s">
        <v>227</v>
      </c>
      <c r="N170" s="499"/>
      <c r="O170" s="499"/>
      <c r="P170" s="500"/>
    </row>
    <row r="171" spans="1:16" ht="42.6" customHeight="1" x14ac:dyDescent="0.25">
      <c r="A171" s="3376" t="s">
        <v>49</v>
      </c>
      <c r="B171" s="3378" t="s">
        <v>6</v>
      </c>
      <c r="C171" s="3380" t="s">
        <v>50</v>
      </c>
      <c r="D171" s="314"/>
      <c r="E171" s="3382" t="s">
        <v>453</v>
      </c>
      <c r="F171" s="3426" t="s">
        <v>62</v>
      </c>
      <c r="G171" s="3385" t="s">
        <v>230</v>
      </c>
      <c r="H171" s="291" t="s">
        <v>48</v>
      </c>
      <c r="I171" s="292"/>
      <c r="J171" s="292">
        <v>500</v>
      </c>
      <c r="K171" s="491">
        <v>500</v>
      </c>
      <c r="L171" s="3429" t="s">
        <v>454</v>
      </c>
      <c r="M171" s="3413" t="s">
        <v>68</v>
      </c>
      <c r="N171" s="3416">
        <v>1</v>
      </c>
      <c r="O171" s="3416"/>
      <c r="P171" s="3419"/>
    </row>
    <row r="172" spans="1:16" ht="15.6" x14ac:dyDescent="0.25">
      <c r="A172" s="3423"/>
      <c r="B172" s="3407"/>
      <c r="C172" s="3387"/>
      <c r="D172" s="316"/>
      <c r="E172" s="3391"/>
      <c r="F172" s="3427"/>
      <c r="G172" s="3392"/>
      <c r="H172" s="293" t="s">
        <v>56</v>
      </c>
      <c r="I172" s="294"/>
      <c r="J172" s="294"/>
      <c r="K172" s="492"/>
      <c r="L172" s="3430"/>
      <c r="M172" s="3414"/>
      <c r="N172" s="3417"/>
      <c r="O172" s="3417"/>
      <c r="P172" s="3420"/>
    </row>
    <row r="173" spans="1:16" ht="15.6" x14ac:dyDescent="0.25">
      <c r="A173" s="3423"/>
      <c r="B173" s="3407"/>
      <c r="C173" s="3387"/>
      <c r="D173" s="316"/>
      <c r="E173" s="3391"/>
      <c r="F173" s="3427"/>
      <c r="G173" s="3392"/>
      <c r="H173" s="2829" t="s">
        <v>446</v>
      </c>
      <c r="I173" s="2831">
        <v>0</v>
      </c>
      <c r="J173" s="294">
        <v>500</v>
      </c>
      <c r="K173" s="492">
        <v>500</v>
      </c>
      <c r="L173" s="3430"/>
      <c r="M173" s="3414"/>
      <c r="N173" s="3417"/>
      <c r="O173" s="3417"/>
      <c r="P173" s="3420"/>
    </row>
    <row r="174" spans="1:16" ht="16.2" thickBot="1" x14ac:dyDescent="0.3">
      <c r="A174" s="3423"/>
      <c r="B174" s="3407"/>
      <c r="C174" s="3387"/>
      <c r="D174" s="316"/>
      <c r="E174" s="850"/>
      <c r="F174" s="3427"/>
      <c r="G174" s="3392"/>
      <c r="H174" s="293" t="s">
        <v>226</v>
      </c>
      <c r="I174" s="294"/>
      <c r="J174" s="294"/>
      <c r="K174" s="492"/>
      <c r="L174" s="3431"/>
      <c r="M174" s="3415"/>
      <c r="N174" s="3418"/>
      <c r="O174" s="3418"/>
      <c r="P174" s="3421"/>
    </row>
    <row r="175" spans="1:16" ht="42.6" customHeight="1" thickBot="1" x14ac:dyDescent="0.3">
      <c r="A175" s="3424"/>
      <c r="B175" s="3422"/>
      <c r="C175" s="3425"/>
      <c r="D175" s="465"/>
      <c r="E175" s="321" t="s">
        <v>521</v>
      </c>
      <c r="F175" s="3428"/>
      <c r="G175" s="3386"/>
      <c r="H175" s="310" t="s">
        <v>7</v>
      </c>
      <c r="I175" s="265">
        <f>SUM(I171:I174)</f>
        <v>0</v>
      </c>
      <c r="J175" s="265">
        <f t="shared" ref="J175:K175" si="16">SUM(J171:J174)</f>
        <v>1000</v>
      </c>
      <c r="K175" s="265">
        <f t="shared" si="16"/>
        <v>1000</v>
      </c>
      <c r="L175" s="501" t="s">
        <v>455</v>
      </c>
      <c r="M175" s="502" t="s">
        <v>68</v>
      </c>
      <c r="N175" s="503">
        <v>1</v>
      </c>
      <c r="O175" s="503"/>
      <c r="P175" s="500"/>
    </row>
    <row r="176" spans="1:16" ht="15.6" customHeight="1" x14ac:dyDescent="0.25">
      <c r="A176" s="2922" t="s">
        <v>49</v>
      </c>
      <c r="B176" s="3406" t="s">
        <v>6</v>
      </c>
      <c r="C176" s="3408" t="s">
        <v>53</v>
      </c>
      <c r="D176" s="314"/>
      <c r="E176" s="3382" t="s">
        <v>456</v>
      </c>
      <c r="F176" s="3329" t="s">
        <v>62</v>
      </c>
      <c r="G176" s="3385" t="s">
        <v>230</v>
      </c>
      <c r="H176" s="291" t="s">
        <v>48</v>
      </c>
      <c r="I176" s="292">
        <v>85</v>
      </c>
      <c r="J176" s="292">
        <v>100</v>
      </c>
      <c r="K176" s="491">
        <v>100</v>
      </c>
      <c r="L176" s="504" t="s">
        <v>457</v>
      </c>
      <c r="M176" s="505" t="s">
        <v>68</v>
      </c>
      <c r="N176" s="361">
        <v>1</v>
      </c>
      <c r="O176" s="361">
        <v>2</v>
      </c>
      <c r="P176" s="506">
        <v>2</v>
      </c>
    </row>
    <row r="177" spans="1:16" ht="31.2" x14ac:dyDescent="0.25">
      <c r="A177" s="2923"/>
      <c r="B177" s="3407"/>
      <c r="C177" s="3409"/>
      <c r="D177" s="316"/>
      <c r="E177" s="3391"/>
      <c r="F177" s="3306"/>
      <c r="G177" s="3392"/>
      <c r="H177" s="293" t="s">
        <v>56</v>
      </c>
      <c r="I177" s="294"/>
      <c r="J177" s="294"/>
      <c r="K177" s="492"/>
      <c r="L177" s="507" t="s">
        <v>458</v>
      </c>
      <c r="M177" s="508" t="s">
        <v>68</v>
      </c>
      <c r="N177" s="509">
        <v>15</v>
      </c>
      <c r="O177" s="509">
        <v>14</v>
      </c>
      <c r="P177" s="510">
        <v>14</v>
      </c>
    </row>
    <row r="178" spans="1:16" ht="21" customHeight="1" x14ac:dyDescent="0.25">
      <c r="A178" s="2923"/>
      <c r="B178" s="3407"/>
      <c r="C178" s="3409"/>
      <c r="D178" s="316"/>
      <c r="E178" s="3391"/>
      <c r="F178" s="3306"/>
      <c r="G178" s="3392"/>
      <c r="H178" s="293" t="s">
        <v>446</v>
      </c>
      <c r="I178" s="294">
        <v>400</v>
      </c>
      <c r="J178" s="294">
        <v>400</v>
      </c>
      <c r="K178" s="492">
        <v>400</v>
      </c>
      <c r="L178" s="507" t="s">
        <v>459</v>
      </c>
      <c r="M178" s="508" t="s">
        <v>68</v>
      </c>
      <c r="N178" s="509">
        <v>10</v>
      </c>
      <c r="O178" s="509">
        <v>10</v>
      </c>
      <c r="P178" s="510">
        <v>10</v>
      </c>
    </row>
    <row r="179" spans="1:16" ht="19.95" customHeight="1" x14ac:dyDescent="0.25">
      <c r="A179" s="2923"/>
      <c r="B179" s="3407"/>
      <c r="C179" s="3409"/>
      <c r="D179" s="316"/>
      <c r="E179" s="3391"/>
      <c r="F179" s="3306"/>
      <c r="G179" s="3392"/>
      <c r="H179" s="293" t="s">
        <v>226</v>
      </c>
      <c r="I179" s="294"/>
      <c r="J179" s="294"/>
      <c r="K179" s="492"/>
      <c r="L179" s="507" t="s">
        <v>460</v>
      </c>
      <c r="M179" s="508" t="s">
        <v>68</v>
      </c>
      <c r="N179" s="511">
        <v>1</v>
      </c>
      <c r="O179" s="511">
        <v>2</v>
      </c>
      <c r="P179" s="724">
        <v>2</v>
      </c>
    </row>
    <row r="180" spans="1:16" ht="33" customHeight="1" x14ac:dyDescent="0.25">
      <c r="A180" s="2923"/>
      <c r="B180" s="3407"/>
      <c r="C180" s="3409"/>
      <c r="D180" s="316"/>
      <c r="E180" s="3391"/>
      <c r="F180" s="3306"/>
      <c r="G180" s="3392"/>
      <c r="H180" s="1453" t="s">
        <v>57</v>
      </c>
      <c r="I180" s="294">
        <v>101.3</v>
      </c>
      <c r="J180" s="296"/>
      <c r="K180" s="296"/>
      <c r="L180" s="507" t="s">
        <v>461</v>
      </c>
      <c r="M180" s="508" t="s">
        <v>68</v>
      </c>
      <c r="N180" s="511">
        <v>1</v>
      </c>
      <c r="O180" s="511">
        <v>1</v>
      </c>
      <c r="P180" s="724">
        <v>1</v>
      </c>
    </row>
    <row r="181" spans="1:16" ht="15.6" customHeight="1" thickBot="1" x14ac:dyDescent="0.3">
      <c r="A181" s="2924"/>
      <c r="B181" s="3422"/>
      <c r="C181" s="714"/>
      <c r="D181" s="320"/>
      <c r="E181" s="3383"/>
      <c r="F181" s="3330"/>
      <c r="G181" s="3386"/>
      <c r="H181" s="2304" t="s">
        <v>7</v>
      </c>
      <c r="I181" s="2305">
        <f>SUM(I176:I180)</f>
        <v>586.29999999999995</v>
      </c>
      <c r="J181" s="265">
        <f t="shared" ref="J181:K181" si="17">SUM(J176:J179)</f>
        <v>500</v>
      </c>
      <c r="K181" s="265">
        <f t="shared" si="17"/>
        <v>500</v>
      </c>
      <c r="L181" s="379"/>
      <c r="M181" s="266"/>
      <c r="N181" s="1175"/>
      <c r="O181" s="1175"/>
      <c r="P181" s="1176"/>
    </row>
    <row r="182" spans="1:16" ht="15.6" customHeight="1" x14ac:dyDescent="0.25">
      <c r="A182" s="3404" t="s">
        <v>49</v>
      </c>
      <c r="B182" s="3406" t="s">
        <v>6</v>
      </c>
      <c r="C182" s="3380" t="s">
        <v>58</v>
      </c>
      <c r="D182" s="3562"/>
      <c r="E182" s="3565" t="s">
        <v>462</v>
      </c>
      <c r="F182" s="3567">
        <v>288724610</v>
      </c>
      <c r="G182" s="3570" t="s">
        <v>230</v>
      </c>
      <c r="H182" s="291" t="s">
        <v>48</v>
      </c>
      <c r="I182" s="2354">
        <v>575</v>
      </c>
      <c r="J182" s="385">
        <v>490</v>
      </c>
      <c r="K182" s="385">
        <v>490</v>
      </c>
      <c r="L182" s="1077"/>
      <c r="M182" s="254"/>
      <c r="N182" s="374"/>
      <c r="O182" s="331"/>
      <c r="P182" s="332"/>
    </row>
    <row r="183" spans="1:16" ht="16.95" customHeight="1" x14ac:dyDescent="0.25">
      <c r="A183" s="3405"/>
      <c r="B183" s="3407"/>
      <c r="C183" s="3387"/>
      <c r="D183" s="3563"/>
      <c r="E183" s="3566"/>
      <c r="F183" s="3568"/>
      <c r="G183" s="3571"/>
      <c r="H183" s="262" t="s">
        <v>57</v>
      </c>
      <c r="I183" s="1401">
        <v>2.7</v>
      </c>
      <c r="J183" s="514"/>
      <c r="K183" s="514"/>
      <c r="L183" s="1078"/>
      <c r="M183" s="515"/>
      <c r="N183" s="308"/>
      <c r="O183" s="308"/>
      <c r="P183" s="309"/>
    </row>
    <row r="184" spans="1:16" ht="15.6" x14ac:dyDescent="0.25">
      <c r="A184" s="3405"/>
      <c r="B184" s="3407"/>
      <c r="C184" s="3387"/>
      <c r="D184" s="3563"/>
      <c r="E184" s="3566"/>
      <c r="F184" s="3568"/>
      <c r="G184" s="3571"/>
      <c r="H184" s="262"/>
      <c r="I184" s="514"/>
      <c r="J184" s="514"/>
      <c r="K184" s="514"/>
      <c r="L184" s="1079"/>
      <c r="M184" s="315"/>
      <c r="N184" s="297"/>
      <c r="O184" s="297"/>
      <c r="P184" s="393"/>
    </row>
    <row r="185" spans="1:16" ht="34.950000000000003" customHeight="1" thickBot="1" x14ac:dyDescent="0.3">
      <c r="A185" s="3432"/>
      <c r="B185" s="3422"/>
      <c r="C185" s="3381"/>
      <c r="D185" s="3564"/>
      <c r="E185" s="516"/>
      <c r="F185" s="3569"/>
      <c r="G185" s="3572"/>
      <c r="H185" s="310" t="s">
        <v>7</v>
      </c>
      <c r="I185" s="265">
        <f>SUM(I182:I184)</f>
        <v>577.70000000000005</v>
      </c>
      <c r="J185" s="265">
        <f>SUM(J182:J184)</f>
        <v>490</v>
      </c>
      <c r="K185" s="265">
        <f>SUM(K182:K184)</f>
        <v>490</v>
      </c>
      <c r="L185" s="517"/>
      <c r="M185" s="337"/>
      <c r="N185" s="518"/>
      <c r="O185" s="518"/>
      <c r="P185" s="519"/>
    </row>
    <row r="186" spans="1:16" ht="30" customHeight="1" x14ac:dyDescent="0.25">
      <c r="A186" s="3376"/>
      <c r="B186" s="3378"/>
      <c r="C186" s="3380"/>
      <c r="D186" s="314"/>
      <c r="E186" s="3396" t="s">
        <v>466</v>
      </c>
      <c r="F186" s="3398"/>
      <c r="G186" s="3385"/>
      <c r="H186" s="1424"/>
      <c r="I186" s="1425"/>
      <c r="J186" s="1426"/>
      <c r="K186" s="1427"/>
      <c r="L186" s="1428" t="s">
        <v>463</v>
      </c>
      <c r="M186" s="361" t="s">
        <v>464</v>
      </c>
      <c r="N186" s="387" t="s">
        <v>583</v>
      </c>
      <c r="O186" s="387" t="s">
        <v>583</v>
      </c>
      <c r="P186" s="1131" t="s">
        <v>583</v>
      </c>
    </row>
    <row r="187" spans="1:16" ht="31.8" thickBot="1" x14ac:dyDescent="0.3">
      <c r="A187" s="3424"/>
      <c r="B187" s="3422"/>
      <c r="C187" s="3425"/>
      <c r="D187" s="465"/>
      <c r="E187" s="3397"/>
      <c r="F187" s="3386"/>
      <c r="G187" s="3386"/>
      <c r="H187" s="1429"/>
      <c r="I187" s="1430"/>
      <c r="J187" s="1431"/>
      <c r="K187" s="1432"/>
      <c r="L187" s="1433" t="s">
        <v>467</v>
      </c>
      <c r="M187" s="1146" t="s">
        <v>68</v>
      </c>
      <c r="N187" s="499">
        <v>1</v>
      </c>
      <c r="O187" s="499">
        <v>1</v>
      </c>
      <c r="P187" s="500">
        <v>1</v>
      </c>
    </row>
    <row r="188" spans="1:16" ht="47.4" customHeight="1" thickBot="1" x14ac:dyDescent="0.3">
      <c r="A188" s="445"/>
      <c r="B188" s="325"/>
      <c r="C188" s="557"/>
      <c r="D188" s="540"/>
      <c r="E188" s="547" t="s">
        <v>468</v>
      </c>
      <c r="F188" s="541"/>
      <c r="G188" s="542"/>
      <c r="H188" s="1444"/>
      <c r="I188" s="1445"/>
      <c r="J188" s="544"/>
      <c r="K188" s="1446"/>
      <c r="L188" s="1158" t="s">
        <v>468</v>
      </c>
      <c r="M188" s="1159" t="s">
        <v>68</v>
      </c>
      <c r="N188" s="1160">
        <v>110</v>
      </c>
      <c r="O188" s="556">
        <v>110</v>
      </c>
      <c r="P188" s="1188">
        <v>110</v>
      </c>
    </row>
    <row r="189" spans="1:16" ht="36" customHeight="1" thickBot="1" x14ac:dyDescent="0.3">
      <c r="A189" s="704"/>
      <c r="B189" s="706"/>
      <c r="C189" s="716"/>
      <c r="D189" s="316"/>
      <c r="E189" s="1422" t="s">
        <v>469</v>
      </c>
      <c r="F189" s="717"/>
      <c r="G189" s="1442"/>
      <c r="H189" s="851"/>
      <c r="I189" s="852"/>
      <c r="J189" s="853"/>
      <c r="K189" s="854"/>
      <c r="L189" s="1443" t="s">
        <v>465</v>
      </c>
      <c r="M189" s="732" t="s">
        <v>68</v>
      </c>
      <c r="N189" s="734">
        <v>10</v>
      </c>
      <c r="O189" s="734">
        <v>10</v>
      </c>
      <c r="P189" s="735">
        <v>10</v>
      </c>
    </row>
    <row r="190" spans="1:16" ht="31.2" customHeight="1" thickBot="1" x14ac:dyDescent="0.3">
      <c r="A190" s="242" t="s">
        <v>49</v>
      </c>
      <c r="B190" s="325" t="s">
        <v>6</v>
      </c>
      <c r="C190" s="3399" t="s">
        <v>31</v>
      </c>
      <c r="D190" s="3400"/>
      <c r="E190" s="3400"/>
      <c r="F190" s="3400"/>
      <c r="G190" s="3400"/>
      <c r="H190" s="278" t="s">
        <v>7</v>
      </c>
      <c r="I190" s="279">
        <f>I139+I165+I170+I175+I181+I185</f>
        <v>7536.9999999999991</v>
      </c>
      <c r="J190" s="279">
        <f>J139+J165+J170+J175+J181+J185</f>
        <v>8660</v>
      </c>
      <c r="K190" s="279">
        <f>K139+K165+K170+K175+K181+K185</f>
        <v>8710</v>
      </c>
      <c r="L190" s="855"/>
      <c r="M190" s="855"/>
      <c r="N190" s="856"/>
      <c r="O190" s="856"/>
      <c r="P190" s="857"/>
    </row>
    <row r="191" spans="1:16" ht="31.2" customHeight="1" thickBot="1" x14ac:dyDescent="0.3">
      <c r="A191" s="242" t="s">
        <v>49</v>
      </c>
      <c r="B191" s="325" t="s">
        <v>8</v>
      </c>
      <c r="C191" s="3401" t="s">
        <v>470</v>
      </c>
      <c r="D191" s="3402"/>
      <c r="E191" s="3402"/>
      <c r="F191" s="3402"/>
      <c r="G191" s="3402"/>
      <c r="H191" s="3402"/>
      <c r="I191" s="3402"/>
      <c r="J191" s="3402"/>
      <c r="K191" s="3402"/>
      <c r="L191" s="3402"/>
      <c r="M191" s="3402"/>
      <c r="N191" s="3402"/>
      <c r="O191" s="3402"/>
      <c r="P191" s="3403"/>
    </row>
    <row r="192" spans="1:16" ht="15.6" customHeight="1" thickBot="1" x14ac:dyDescent="0.3">
      <c r="A192" s="742"/>
      <c r="B192" s="779"/>
      <c r="C192" s="817"/>
      <c r="D192" s="818"/>
      <c r="E192" s="818"/>
      <c r="F192" s="818"/>
      <c r="G192" s="818"/>
      <c r="H192" s="818"/>
      <c r="I192" s="818"/>
      <c r="J192" s="818"/>
      <c r="K192" s="819"/>
      <c r="L192" s="1212" t="s">
        <v>471</v>
      </c>
      <c r="M192" s="1213" t="s">
        <v>70</v>
      </c>
      <c r="N192" s="1214" t="s">
        <v>72</v>
      </c>
      <c r="O192" s="820"/>
      <c r="P192" s="821"/>
    </row>
    <row r="193" spans="1:17" ht="31.2" customHeight="1" x14ac:dyDescent="0.25">
      <c r="A193" s="3404" t="s">
        <v>49</v>
      </c>
      <c r="B193" s="3406" t="s">
        <v>8</v>
      </c>
      <c r="C193" s="3408" t="s">
        <v>6</v>
      </c>
      <c r="D193" s="314"/>
      <c r="E193" s="3382" t="s">
        <v>472</v>
      </c>
      <c r="F193" s="3410">
        <v>288724610</v>
      </c>
      <c r="G193" s="3385" t="s">
        <v>230</v>
      </c>
      <c r="H193" s="250" t="s">
        <v>48</v>
      </c>
      <c r="I193" s="292">
        <v>165</v>
      </c>
      <c r="J193" s="252">
        <v>230</v>
      </c>
      <c r="K193" s="253">
        <v>230</v>
      </c>
      <c r="L193" s="1209" t="s">
        <v>473</v>
      </c>
      <c r="M193" s="1215" t="s">
        <v>68</v>
      </c>
      <c r="N193" s="361">
        <v>48</v>
      </c>
      <c r="O193" s="361">
        <v>48</v>
      </c>
      <c r="P193" s="506">
        <v>48</v>
      </c>
    </row>
    <row r="194" spans="1:17" ht="15.6" x14ac:dyDescent="0.25">
      <c r="A194" s="3405"/>
      <c r="B194" s="3407"/>
      <c r="C194" s="3409"/>
      <c r="D194" s="316"/>
      <c r="E194" s="3391"/>
      <c r="F194" s="3411"/>
      <c r="G194" s="3392"/>
      <c r="H194" s="262" t="s">
        <v>56</v>
      </c>
      <c r="I194" s="521"/>
      <c r="J194" s="522"/>
      <c r="K194" s="523"/>
      <c r="L194" s="1216"/>
      <c r="M194" s="1217"/>
      <c r="N194" s="1218"/>
      <c r="O194" s="1218"/>
      <c r="P194" s="1219"/>
    </row>
    <row r="195" spans="1:17" ht="15.6" customHeight="1" thickBot="1" x14ac:dyDescent="0.3">
      <c r="A195" s="736"/>
      <c r="B195" s="710"/>
      <c r="C195" s="2295"/>
      <c r="D195" s="465"/>
      <c r="E195" s="3383"/>
      <c r="F195" s="3412"/>
      <c r="G195" s="3386"/>
      <c r="H195" s="310" t="s">
        <v>7</v>
      </c>
      <c r="I195" s="311">
        <f>SUM(I193:I194)</f>
        <v>165</v>
      </c>
      <c r="J195" s="311">
        <f>SUM(J193:J194)</f>
        <v>230</v>
      </c>
      <c r="K195" s="311">
        <f>SUM(K193:K194)</f>
        <v>230</v>
      </c>
      <c r="L195" s="1220"/>
      <c r="M195" s="1221"/>
      <c r="N195" s="1222"/>
      <c r="O195" s="1222"/>
      <c r="P195" s="1223"/>
    </row>
    <row r="196" spans="1:17" ht="25.2" customHeight="1" x14ac:dyDescent="0.3">
      <c r="A196" s="3404" t="s">
        <v>49</v>
      </c>
      <c r="B196" s="3406" t="s">
        <v>8</v>
      </c>
      <c r="C196" s="3408" t="s">
        <v>8</v>
      </c>
      <c r="D196" s="524"/>
      <c r="E196" s="3382" t="s">
        <v>474</v>
      </c>
      <c r="F196" s="3329" t="s">
        <v>62</v>
      </c>
      <c r="G196" s="3385" t="s">
        <v>230</v>
      </c>
      <c r="H196" s="250" t="s">
        <v>48</v>
      </c>
      <c r="I196" s="251">
        <v>4</v>
      </c>
      <c r="J196" s="251">
        <v>4</v>
      </c>
      <c r="K196" s="253">
        <v>4</v>
      </c>
      <c r="L196" s="1224" t="s">
        <v>475</v>
      </c>
      <c r="M196" s="1225" t="s">
        <v>68</v>
      </c>
      <c r="N196" s="1226">
        <v>5</v>
      </c>
      <c r="O196" s="1227">
        <v>5</v>
      </c>
      <c r="P196" s="1228">
        <v>5</v>
      </c>
    </row>
    <row r="197" spans="1:17" ht="31.2" customHeight="1" x14ac:dyDescent="0.3">
      <c r="A197" s="3405"/>
      <c r="B197" s="3407"/>
      <c r="C197" s="3409"/>
      <c r="D197" s="525"/>
      <c r="E197" s="3391"/>
      <c r="F197" s="3306"/>
      <c r="G197" s="3392"/>
      <c r="H197" s="262"/>
      <c r="I197" s="672"/>
      <c r="J197" s="673"/>
      <c r="K197" s="672"/>
      <c r="L197" s="1229" t="s">
        <v>476</v>
      </c>
      <c r="M197" s="1230" t="s">
        <v>236</v>
      </c>
      <c r="N197" s="1231">
        <v>2</v>
      </c>
      <c r="O197" s="1231">
        <v>2</v>
      </c>
      <c r="P197" s="1232">
        <v>2</v>
      </c>
    </row>
    <row r="198" spans="1:17" ht="15.6" customHeight="1" thickBot="1" x14ac:dyDescent="0.35">
      <c r="A198" s="3432"/>
      <c r="B198" s="3422"/>
      <c r="C198" s="3433"/>
      <c r="D198" s="526"/>
      <c r="E198" s="718"/>
      <c r="F198" s="3330"/>
      <c r="G198" s="3386"/>
      <c r="H198" s="310" t="s">
        <v>7</v>
      </c>
      <c r="I198" s="265">
        <f>I196*1</f>
        <v>4</v>
      </c>
      <c r="J198" s="265">
        <f t="shared" ref="J198:K198" si="18">J196*1</f>
        <v>4</v>
      </c>
      <c r="K198" s="265">
        <f t="shared" si="18"/>
        <v>4</v>
      </c>
      <c r="L198" s="1233"/>
      <c r="M198" s="1234"/>
      <c r="N198" s="1235"/>
      <c r="O198" s="1235"/>
      <c r="P198" s="1236"/>
    </row>
    <row r="199" spans="1:17" ht="15.6" customHeight="1" x14ac:dyDescent="0.3">
      <c r="A199" s="3376" t="s">
        <v>49</v>
      </c>
      <c r="B199" s="3378" t="s">
        <v>8</v>
      </c>
      <c r="C199" s="3380" t="s">
        <v>49</v>
      </c>
      <c r="D199" s="314"/>
      <c r="E199" s="3382" t="s">
        <v>477</v>
      </c>
      <c r="F199" s="3384" t="s">
        <v>62</v>
      </c>
      <c r="G199" s="3385" t="s">
        <v>230</v>
      </c>
      <c r="H199" s="528" t="s">
        <v>48</v>
      </c>
      <c r="I199" s="2294">
        <v>16</v>
      </c>
      <c r="J199" s="529">
        <v>20</v>
      </c>
      <c r="K199" s="529">
        <v>20</v>
      </c>
      <c r="L199" s="1237" t="s">
        <v>478</v>
      </c>
      <c r="M199" s="1225" t="s">
        <v>68</v>
      </c>
      <c r="N199" s="1227">
        <v>7</v>
      </c>
      <c r="O199" s="1227">
        <v>7</v>
      </c>
      <c r="P199" s="1228">
        <v>7</v>
      </c>
    </row>
    <row r="200" spans="1:17" ht="31.2" customHeight="1" thickBot="1" x14ac:dyDescent="0.35">
      <c r="A200" s="3377"/>
      <c r="B200" s="3379"/>
      <c r="C200" s="3381"/>
      <c r="D200" s="320"/>
      <c r="E200" s="3383"/>
      <c r="F200" s="3307"/>
      <c r="G200" s="3386"/>
      <c r="H200" s="310" t="s">
        <v>7</v>
      </c>
      <c r="I200" s="311">
        <f>SUM(I199:I199)</f>
        <v>16</v>
      </c>
      <c r="J200" s="311">
        <f t="shared" ref="J200:K200" si="19">SUM(J199:J199)</f>
        <v>20</v>
      </c>
      <c r="K200" s="311">
        <f t="shared" si="19"/>
        <v>20</v>
      </c>
      <c r="L200" s="530"/>
      <c r="M200" s="531"/>
      <c r="N200" s="532"/>
      <c r="O200" s="532"/>
      <c r="P200" s="527"/>
    </row>
    <row r="201" spans="1:17" ht="31.2" customHeight="1" x14ac:dyDescent="0.3">
      <c r="A201" s="247" t="s">
        <v>49</v>
      </c>
      <c r="B201" s="709" t="s">
        <v>8</v>
      </c>
      <c r="C201" s="3380" t="s">
        <v>50</v>
      </c>
      <c r="D201" s="3388"/>
      <c r="E201" s="3382" t="s">
        <v>479</v>
      </c>
      <c r="F201" s="3384" t="s">
        <v>62</v>
      </c>
      <c r="G201" s="3385" t="s">
        <v>230</v>
      </c>
      <c r="H201" s="2828" t="s">
        <v>48</v>
      </c>
      <c r="I201" s="2827">
        <v>845</v>
      </c>
      <c r="J201" s="252">
        <v>1700</v>
      </c>
      <c r="K201" s="253">
        <v>1700</v>
      </c>
      <c r="L201" s="533" t="s">
        <v>480</v>
      </c>
      <c r="M201" s="1238" t="s">
        <v>236</v>
      </c>
      <c r="N201" s="1227">
        <v>5</v>
      </c>
      <c r="O201" s="1227">
        <v>4</v>
      </c>
      <c r="P201" s="1228">
        <v>4</v>
      </c>
    </row>
    <row r="202" spans="1:17" ht="25.95" customHeight="1" x14ac:dyDescent="0.3">
      <c r="A202" s="704"/>
      <c r="B202" s="706"/>
      <c r="C202" s="3387"/>
      <c r="D202" s="3389"/>
      <c r="E202" s="3391"/>
      <c r="F202" s="3306"/>
      <c r="G202" s="3392"/>
      <c r="H202" s="262" t="s">
        <v>56</v>
      </c>
      <c r="I202" s="294"/>
      <c r="J202" s="317"/>
      <c r="K202" s="318"/>
      <c r="L202" s="534"/>
      <c r="M202" s="1239"/>
      <c r="N202" s="1240"/>
      <c r="O202" s="1240"/>
      <c r="P202" s="1241"/>
    </row>
    <row r="203" spans="1:17" ht="15.6" x14ac:dyDescent="0.3">
      <c r="A203" s="704"/>
      <c r="B203" s="706"/>
      <c r="C203" s="3387"/>
      <c r="D203" s="3389"/>
      <c r="E203" s="3391"/>
      <c r="F203" s="3306"/>
      <c r="G203" s="3392"/>
      <c r="H203" s="262" t="s">
        <v>446</v>
      </c>
      <c r="I203" s="301"/>
      <c r="J203" s="317"/>
      <c r="K203" s="318"/>
      <c r="L203" s="535"/>
      <c r="M203" s="1242"/>
      <c r="N203" s="1231"/>
      <c r="O203" s="1231"/>
      <c r="P203" s="1232"/>
      <c r="Q203" s="17"/>
    </row>
    <row r="204" spans="1:17" ht="15.6" x14ac:dyDescent="0.25">
      <c r="A204" s="704"/>
      <c r="B204" s="706"/>
      <c r="C204" s="3387"/>
      <c r="D204" s="3389"/>
      <c r="E204" s="3391"/>
      <c r="F204" s="3306"/>
      <c r="G204" s="3392"/>
      <c r="H204" s="262" t="s">
        <v>226</v>
      </c>
      <c r="I204" s="294"/>
      <c r="J204" s="317"/>
      <c r="K204" s="318"/>
      <c r="L204" s="577"/>
      <c r="M204" s="1243"/>
      <c r="N204" s="1244"/>
      <c r="O204" s="1244"/>
      <c r="P204" s="1245"/>
      <c r="Q204" s="17"/>
    </row>
    <row r="205" spans="1:17" ht="33" customHeight="1" x14ac:dyDescent="0.25">
      <c r="A205" s="704"/>
      <c r="B205" s="706"/>
      <c r="C205" s="3387"/>
      <c r="D205" s="3389"/>
      <c r="E205" s="3391"/>
      <c r="F205" s="3306"/>
      <c r="G205" s="3392"/>
      <c r="H205" s="536" t="s">
        <v>57</v>
      </c>
      <c r="I205" s="495">
        <v>176.9</v>
      </c>
      <c r="J205" s="537"/>
      <c r="K205" s="538"/>
      <c r="L205" s="577"/>
      <c r="M205" s="1243"/>
      <c r="N205" s="1244"/>
      <c r="O205" s="1244"/>
      <c r="P205" s="1245"/>
      <c r="Q205" s="17"/>
    </row>
    <row r="206" spans="1:17" ht="16.2" thickBot="1" x14ac:dyDescent="0.3">
      <c r="A206" s="736"/>
      <c r="B206" s="710"/>
      <c r="C206" s="3381"/>
      <c r="D206" s="3390"/>
      <c r="E206" s="3383"/>
      <c r="F206" s="3307"/>
      <c r="G206" s="3386"/>
      <c r="H206" s="310" t="s">
        <v>7</v>
      </c>
      <c r="I206" s="265">
        <f>SUM(I201:I205)</f>
        <v>1021.9</v>
      </c>
      <c r="J206" s="265">
        <f t="shared" ref="J206:K206" si="20">SUM(J201:J205)</f>
        <v>1700</v>
      </c>
      <c r="K206" s="265">
        <f t="shared" si="20"/>
        <v>1700</v>
      </c>
      <c r="L206" s="578"/>
      <c r="M206" s="1246"/>
      <c r="N206" s="1247"/>
      <c r="O206" s="1247"/>
      <c r="P206" s="1248"/>
      <c r="Q206" s="17"/>
    </row>
    <row r="207" spans="1:17" ht="49.95" customHeight="1" thickBot="1" x14ac:dyDescent="0.3">
      <c r="A207" s="242"/>
      <c r="B207" s="325"/>
      <c r="C207" s="539"/>
      <c r="D207" s="540"/>
      <c r="E207" s="407" t="s">
        <v>481</v>
      </c>
      <c r="F207" s="1249"/>
      <c r="G207" s="1250"/>
      <c r="H207" s="1251"/>
      <c r="I207" s="1252"/>
      <c r="J207" s="1252"/>
      <c r="K207" s="1253"/>
      <c r="L207" s="554" t="s">
        <v>482</v>
      </c>
      <c r="M207" s="555" t="s">
        <v>68</v>
      </c>
      <c r="N207" s="556">
        <v>1</v>
      </c>
      <c r="O207" s="556"/>
      <c r="P207" s="1188"/>
      <c r="Q207" s="17"/>
    </row>
    <row r="208" spans="1:17" ht="63" thickBot="1" x14ac:dyDescent="0.3">
      <c r="A208" s="703"/>
      <c r="B208" s="705"/>
      <c r="C208" s="713"/>
      <c r="D208" s="314"/>
      <c r="E208" s="547" t="s">
        <v>483</v>
      </c>
      <c r="F208" s="1249"/>
      <c r="G208" s="1250"/>
      <c r="H208" s="1251"/>
      <c r="I208" s="1252"/>
      <c r="J208" s="1252"/>
      <c r="K208" s="1253"/>
      <c r="L208" s="554" t="s">
        <v>484</v>
      </c>
      <c r="M208" s="555" t="s">
        <v>68</v>
      </c>
      <c r="N208" s="556">
        <v>1</v>
      </c>
      <c r="O208" s="1254"/>
      <c r="P208" s="1255"/>
      <c r="Q208" s="17"/>
    </row>
    <row r="209" spans="1:17" ht="41.4" customHeight="1" thickBot="1" x14ac:dyDescent="0.3">
      <c r="A209" s="703"/>
      <c r="B209" s="705"/>
      <c r="C209" s="713"/>
      <c r="D209" s="314"/>
      <c r="E209" s="404" t="s">
        <v>485</v>
      </c>
      <c r="F209" s="1028"/>
      <c r="G209" s="1256"/>
      <c r="H209" s="1257"/>
      <c r="I209" s="1258"/>
      <c r="J209" s="1258"/>
      <c r="K209" s="1259"/>
      <c r="L209" s="1260" t="s">
        <v>486</v>
      </c>
      <c r="M209" s="1261" t="s">
        <v>68</v>
      </c>
      <c r="N209" s="1211">
        <v>1</v>
      </c>
      <c r="O209" s="1211"/>
      <c r="P209" s="724"/>
      <c r="Q209" s="17"/>
    </row>
    <row r="210" spans="1:17" ht="37.950000000000003" customHeight="1" thickBot="1" x14ac:dyDescent="0.3">
      <c r="A210" s="548"/>
      <c r="B210" s="549"/>
      <c r="C210" s="550"/>
      <c r="D210" s="551"/>
      <c r="E210" s="407" t="s">
        <v>439</v>
      </c>
      <c r="F210" s="552"/>
      <c r="G210" s="542"/>
      <c r="H210" s="543"/>
      <c r="I210" s="544"/>
      <c r="J210" s="544"/>
      <c r="K210" s="545"/>
      <c r="L210" s="546" t="s">
        <v>487</v>
      </c>
      <c r="M210" s="555" t="s">
        <v>68</v>
      </c>
      <c r="N210" s="556">
        <v>2</v>
      </c>
      <c r="O210" s="556">
        <v>2</v>
      </c>
      <c r="P210" s="1188">
        <v>2</v>
      </c>
      <c r="Q210" s="17"/>
    </row>
    <row r="211" spans="1:17" ht="31.8" thickBot="1" x14ac:dyDescent="0.3">
      <c r="A211" s="548"/>
      <c r="B211" s="549"/>
      <c r="C211" s="550"/>
      <c r="D211" s="540"/>
      <c r="E211" s="407" t="s">
        <v>488</v>
      </c>
      <c r="F211" s="541"/>
      <c r="G211" s="553"/>
      <c r="H211" s="543"/>
      <c r="I211" s="544"/>
      <c r="J211" s="544"/>
      <c r="K211" s="545"/>
      <c r="L211" s="546" t="s">
        <v>489</v>
      </c>
      <c r="M211" s="555" t="s">
        <v>68</v>
      </c>
      <c r="N211" s="556">
        <v>1</v>
      </c>
      <c r="O211" s="556">
        <v>1</v>
      </c>
      <c r="P211" s="1188">
        <v>1</v>
      </c>
      <c r="Q211" s="17"/>
    </row>
    <row r="212" spans="1:17" ht="31.8" thickBot="1" x14ac:dyDescent="0.3">
      <c r="A212" s="242"/>
      <c r="B212" s="325"/>
      <c r="C212" s="539"/>
      <c r="D212" s="540"/>
      <c r="E212" s="547" t="s">
        <v>490</v>
      </c>
      <c r="F212" s="541"/>
      <c r="G212" s="542"/>
      <c r="H212" s="543"/>
      <c r="I212" s="544"/>
      <c r="J212" s="544"/>
      <c r="K212" s="545"/>
      <c r="L212" s="554" t="s">
        <v>491</v>
      </c>
      <c r="M212" s="555" t="s">
        <v>68</v>
      </c>
      <c r="N212" s="556">
        <v>4</v>
      </c>
      <c r="O212" s="556">
        <v>3</v>
      </c>
      <c r="P212" s="1188">
        <v>2</v>
      </c>
    </row>
    <row r="213" spans="1:17" ht="34.799999999999997" customHeight="1" thickBot="1" x14ac:dyDescent="0.3">
      <c r="A213" s="445"/>
      <c r="B213" s="325"/>
      <c r="C213" s="557"/>
      <c r="D213" s="540"/>
      <c r="E213" s="407" t="s">
        <v>492</v>
      </c>
      <c r="F213" s="541"/>
      <c r="G213" s="542"/>
      <c r="H213" s="543"/>
      <c r="I213" s="544"/>
      <c r="J213" s="544"/>
      <c r="K213" s="545"/>
      <c r="L213" s="554" t="s">
        <v>493</v>
      </c>
      <c r="M213" s="555" t="s">
        <v>68</v>
      </c>
      <c r="N213" s="556">
        <v>1</v>
      </c>
      <c r="O213" s="556">
        <v>1</v>
      </c>
      <c r="P213" s="1188">
        <v>1</v>
      </c>
    </row>
    <row r="214" spans="1:17" ht="31.8" thickBot="1" x14ac:dyDescent="0.3">
      <c r="A214" s="445"/>
      <c r="B214" s="325"/>
      <c r="C214" s="557"/>
      <c r="D214" s="540"/>
      <c r="E214" s="407" t="s">
        <v>634</v>
      </c>
      <c r="F214" s="541"/>
      <c r="G214" s="542"/>
      <c r="H214" s="543"/>
      <c r="I214" s="544"/>
      <c r="J214" s="544"/>
      <c r="K214" s="545"/>
      <c r="L214" s="554" t="s">
        <v>238</v>
      </c>
      <c r="M214" s="555" t="s">
        <v>68</v>
      </c>
      <c r="N214" s="556">
        <v>1</v>
      </c>
      <c r="O214" s="556"/>
      <c r="P214" s="1188"/>
    </row>
    <row r="215" spans="1:17" ht="36" customHeight="1" thickBot="1" x14ac:dyDescent="0.3">
      <c r="A215" s="242"/>
      <c r="B215" s="325"/>
      <c r="C215" s="1080"/>
      <c r="D215" s="1081"/>
      <c r="E215" s="1262" t="s">
        <v>584</v>
      </c>
      <c r="F215" s="1249"/>
      <c r="G215" s="1250"/>
      <c r="H215" s="1263"/>
      <c r="I215" s="1264"/>
      <c r="J215" s="1264"/>
      <c r="K215" s="1265"/>
      <c r="L215" s="554" t="s">
        <v>585</v>
      </c>
      <c r="M215" s="555" t="s">
        <v>68</v>
      </c>
      <c r="N215" s="556">
        <v>1</v>
      </c>
      <c r="O215" s="556"/>
      <c r="P215" s="1188"/>
    </row>
    <row r="216" spans="1:17" ht="67.8" customHeight="1" thickBot="1" x14ac:dyDescent="0.35">
      <c r="A216" s="242"/>
      <c r="B216" s="325"/>
      <c r="C216" s="1080"/>
      <c r="D216" s="1081"/>
      <c r="E216" s="1266" t="s">
        <v>586</v>
      </c>
      <c r="F216" s="1249"/>
      <c r="G216" s="1250"/>
      <c r="H216" s="1263"/>
      <c r="I216" s="1264"/>
      <c r="J216" s="1264"/>
      <c r="K216" s="1265"/>
      <c r="L216" s="554" t="s">
        <v>238</v>
      </c>
      <c r="M216" s="555" t="s">
        <v>68</v>
      </c>
      <c r="N216" s="556">
        <v>0.9</v>
      </c>
      <c r="O216" s="556"/>
      <c r="P216" s="1188"/>
    </row>
    <row r="217" spans="1:17" ht="33" customHeight="1" thickBot="1" x14ac:dyDescent="0.35">
      <c r="A217" s="242"/>
      <c r="B217" s="325"/>
      <c r="C217" s="1080"/>
      <c r="D217" s="1081"/>
      <c r="E217" s="2309" t="s">
        <v>587</v>
      </c>
      <c r="F217" s="1249"/>
      <c r="G217" s="1250"/>
      <c r="H217" s="1263"/>
      <c r="I217" s="1264"/>
      <c r="J217" s="1264"/>
      <c r="K217" s="1265"/>
      <c r="L217" s="554" t="s">
        <v>588</v>
      </c>
      <c r="M217" s="555" t="s">
        <v>68</v>
      </c>
      <c r="N217" s="556">
        <v>0.9</v>
      </c>
      <c r="O217" s="556"/>
      <c r="P217" s="1188"/>
    </row>
    <row r="218" spans="1:17" ht="25.8" customHeight="1" thickBot="1" x14ac:dyDescent="0.3">
      <c r="A218" s="242" t="s">
        <v>49</v>
      </c>
      <c r="B218" s="325" t="s">
        <v>8</v>
      </c>
      <c r="C218" s="3400" t="s">
        <v>31</v>
      </c>
      <c r="D218" s="3400"/>
      <c r="E218" s="3400"/>
      <c r="F218" s="3400"/>
      <c r="G218" s="3526"/>
      <c r="H218" s="738" t="s">
        <v>7</v>
      </c>
      <c r="I218" s="279">
        <f>I195+I198+I200+I206</f>
        <v>1206.9000000000001</v>
      </c>
      <c r="J218" s="279">
        <f>J195+J198+J200+J206</f>
        <v>1954</v>
      </c>
      <c r="K218" s="279">
        <f>K195+K198+K200+K206</f>
        <v>1954</v>
      </c>
      <c r="L218" s="558"/>
      <c r="M218" s="3557"/>
      <c r="N218" s="3558"/>
      <c r="O218" s="3558"/>
      <c r="P218" s="3559"/>
    </row>
    <row r="219" spans="1:17" ht="22.2" customHeight="1" thickBot="1" x14ac:dyDescent="0.3">
      <c r="A219" s="349" t="s">
        <v>49</v>
      </c>
      <c r="B219" s="3560" t="s">
        <v>74</v>
      </c>
      <c r="C219" s="3561"/>
      <c r="D219" s="3561"/>
      <c r="E219" s="3561"/>
      <c r="F219" s="3561"/>
      <c r="G219" s="3561"/>
      <c r="H219" s="3561"/>
      <c r="I219" s="447">
        <f>I190+I218</f>
        <v>8743.9</v>
      </c>
      <c r="J219" s="447">
        <f>J190+J218</f>
        <v>10614</v>
      </c>
      <c r="K219" s="447">
        <f>K190+K218</f>
        <v>10664</v>
      </c>
      <c r="L219" s="559"/>
      <c r="M219" s="448"/>
      <c r="N219" s="448"/>
      <c r="O219" s="448"/>
      <c r="P219" s="449"/>
    </row>
    <row r="220" spans="1:17" ht="31.2" customHeight="1" thickBot="1" x14ac:dyDescent="0.3">
      <c r="A220" s="3368" t="s">
        <v>494</v>
      </c>
      <c r="B220" s="3369"/>
      <c r="C220" s="3369"/>
      <c r="D220" s="3369"/>
      <c r="E220" s="3369"/>
      <c r="F220" s="3369"/>
      <c r="G220" s="3369"/>
      <c r="H220" s="3370"/>
      <c r="I220" s="560">
        <f>I221-I205-I137-I97-I117-I183-I164-I70-I180-I34-I17</f>
        <v>19036.499999999993</v>
      </c>
      <c r="J220" s="560">
        <f>J221-J205-J137</f>
        <v>22914</v>
      </c>
      <c r="K220" s="560">
        <f>K221-K205-K137</f>
        <v>19374</v>
      </c>
      <c r="L220" s="561"/>
      <c r="M220" s="562"/>
      <c r="N220" s="562"/>
      <c r="O220" s="562"/>
      <c r="P220" s="563"/>
    </row>
    <row r="221" spans="1:17" ht="16.2" thickBot="1" x14ac:dyDescent="0.3">
      <c r="A221" s="3368" t="s">
        <v>9</v>
      </c>
      <c r="B221" s="3369"/>
      <c r="C221" s="3369"/>
      <c r="D221" s="3369"/>
      <c r="E221" s="3369"/>
      <c r="F221" s="3369"/>
      <c r="G221" s="3369"/>
      <c r="H221" s="3370"/>
      <c r="I221" s="564">
        <f>I75+I129+I219</f>
        <v>21659.1</v>
      </c>
      <c r="J221" s="564">
        <f>J75+J129+J219</f>
        <v>22914</v>
      </c>
      <c r="K221" s="564">
        <f>K75+K129+K219</f>
        <v>19374</v>
      </c>
      <c r="L221" s="3371"/>
      <c r="M221" s="3372"/>
      <c r="N221" s="3372"/>
      <c r="O221" s="3372"/>
      <c r="P221" s="3373"/>
    </row>
    <row r="222" spans="1:17" x14ac:dyDescent="0.25">
      <c r="A222" s="579" t="s">
        <v>300</v>
      </c>
      <c r="B222" s="579"/>
      <c r="C222" s="579"/>
      <c r="D222" s="579"/>
      <c r="E222" s="579"/>
      <c r="F222" s="579"/>
      <c r="G222" s="579"/>
      <c r="H222" s="579"/>
      <c r="I222" s="579"/>
      <c r="J222" s="579"/>
      <c r="K222" s="17"/>
      <c r="L222" s="17"/>
      <c r="M222" s="17"/>
      <c r="N222" s="17"/>
      <c r="O222" s="17"/>
      <c r="P222" s="17"/>
    </row>
    <row r="223" spans="1:17" x14ac:dyDescent="0.25">
      <c r="A223" s="160"/>
      <c r="B223" s="160"/>
      <c r="C223" s="160"/>
      <c r="D223" s="160"/>
      <c r="E223" s="160"/>
      <c r="F223" s="160"/>
      <c r="G223" s="160"/>
      <c r="H223" s="160"/>
      <c r="I223" s="160"/>
      <c r="J223" s="160"/>
      <c r="K223" s="160"/>
      <c r="L223" s="160"/>
      <c r="M223" s="160"/>
      <c r="N223" s="160"/>
      <c r="O223" s="160"/>
      <c r="P223" s="160"/>
    </row>
    <row r="224" spans="1:17" x14ac:dyDescent="0.25">
      <c r="A224" s="160"/>
      <c r="B224" s="160"/>
      <c r="C224" s="160"/>
      <c r="D224" s="160"/>
      <c r="E224" s="17"/>
      <c r="F224" s="17"/>
      <c r="G224" s="17"/>
      <c r="H224" s="17" t="s">
        <v>48</v>
      </c>
      <c r="I224" s="580">
        <f>I13+I54+I61+I68+I80+I83+I85+I88+I94+I96+I115+I134+I160+I166+I176+I171+I182+I193+I196+I199+I201+I32</f>
        <v>12561.7</v>
      </c>
      <c r="J224" s="580">
        <f>J13+J54+J61+J68+J80+J83+J85+J88+J94+J96+J115+J134+J160+J166+J176+J171+J182+J193+J196+J199+J201+J32+J46</f>
        <v>16364</v>
      </c>
      <c r="K224" s="580">
        <f>K13+K54+K61+K68+K80+K83+K85+K88+K94+K96+K115+K134+K160+K166+K176+K171+K182+K193+K196+K199+K201+K32+K46</f>
        <v>12724</v>
      </c>
      <c r="L224" s="160"/>
      <c r="M224" s="587"/>
      <c r="N224" s="160"/>
      <c r="O224" s="160"/>
      <c r="P224" s="160"/>
    </row>
    <row r="225" spans="1:16" ht="13.95" customHeight="1" x14ac:dyDescent="0.25">
      <c r="A225" s="160"/>
      <c r="B225" s="160"/>
      <c r="C225" s="160"/>
      <c r="D225" s="160"/>
      <c r="E225" s="17"/>
      <c r="F225" s="17"/>
      <c r="G225" s="17"/>
      <c r="H225" s="17" t="s">
        <v>313</v>
      </c>
      <c r="I225" s="580">
        <f>I15+I35+I48+I136+I162+I168+I173+I178+I203</f>
        <v>6474.7999999999993</v>
      </c>
      <c r="J225" s="580">
        <f>J15+J35+J48+J136+J162+J168+J173+J178+J203</f>
        <v>6550</v>
      </c>
      <c r="K225" s="580">
        <f>K15+K35+K48+K136+K162+K168+K173+K178+K203</f>
        <v>6650</v>
      </c>
      <c r="L225" s="160"/>
      <c r="M225" s="160"/>
      <c r="N225" s="160"/>
      <c r="O225" s="160"/>
      <c r="P225" s="160"/>
    </row>
    <row r="226" spans="1:16" ht="13.95" customHeight="1" x14ac:dyDescent="0.25">
      <c r="A226" s="160"/>
      <c r="B226" s="160"/>
      <c r="C226" s="160"/>
      <c r="D226" s="160"/>
      <c r="E226" s="17"/>
      <c r="F226" s="17"/>
      <c r="G226" s="17"/>
      <c r="H226" s="17" t="s">
        <v>56</v>
      </c>
      <c r="I226" s="580"/>
      <c r="J226" s="580"/>
      <c r="K226" s="580"/>
      <c r="L226" s="160"/>
      <c r="M226" s="160"/>
      <c r="N226" s="160"/>
      <c r="O226" s="160"/>
      <c r="P226" s="160"/>
    </row>
    <row r="227" spans="1:16" ht="13.95" customHeight="1" x14ac:dyDescent="0.25">
      <c r="A227" s="160"/>
      <c r="B227" s="160"/>
      <c r="C227" s="160"/>
      <c r="D227" s="160"/>
      <c r="E227" s="17"/>
      <c r="F227" s="17"/>
      <c r="G227" s="17"/>
      <c r="H227" s="17" t="s">
        <v>226</v>
      </c>
      <c r="I227" s="580">
        <f>I16+I36+I49+I163+I169+I174+I179+I204+I138</f>
        <v>0</v>
      </c>
      <c r="J227" s="580">
        <f>J16+J36+J49+J163+J169+J174+J179+J204</f>
        <v>0</v>
      </c>
      <c r="K227" s="580">
        <f>K16+K36+K49+K163+K169+K174+K179+K204</f>
        <v>0</v>
      </c>
      <c r="L227" s="160"/>
      <c r="M227" s="160"/>
      <c r="N227" s="160"/>
      <c r="O227" s="160"/>
      <c r="P227" s="160"/>
    </row>
    <row r="228" spans="1:16" ht="24" customHeight="1" x14ac:dyDescent="0.25">
      <c r="A228" s="160"/>
      <c r="B228" s="160"/>
      <c r="C228" s="160"/>
      <c r="D228" s="160"/>
      <c r="E228" s="17"/>
      <c r="F228" s="17"/>
      <c r="G228" s="17"/>
      <c r="H228" s="17" t="s">
        <v>57</v>
      </c>
      <c r="I228" s="580">
        <f>I137+I205+I97+I117+I164+I183+I70+I180+I34+I17</f>
        <v>2622.6000000000004</v>
      </c>
      <c r="J228" s="580">
        <f>J137+J205+J97+J117+J164+J183</f>
        <v>0</v>
      </c>
      <c r="K228" s="580">
        <f>K137+K205+K97+K117+K164+K183</f>
        <v>0</v>
      </c>
      <c r="L228" s="160"/>
      <c r="M228" s="588"/>
      <c r="N228" s="160"/>
      <c r="O228" s="160"/>
      <c r="P228" s="160"/>
    </row>
    <row r="229" spans="1:16" ht="24" customHeight="1" x14ac:dyDescent="0.25">
      <c r="A229" s="160"/>
      <c r="B229" s="160"/>
      <c r="C229" s="160"/>
      <c r="D229" s="160"/>
      <c r="E229" s="17"/>
      <c r="F229" s="17"/>
      <c r="G229" s="17"/>
      <c r="H229" s="17" t="s">
        <v>495</v>
      </c>
      <c r="I229" s="580">
        <f>SUM(I224:I228)</f>
        <v>21659.1</v>
      </c>
      <c r="J229" s="580">
        <f t="shared" ref="J229:K229" si="21">SUM(J224:J228)</f>
        <v>22914</v>
      </c>
      <c r="K229" s="580">
        <f t="shared" si="21"/>
        <v>19374</v>
      </c>
      <c r="L229" s="160"/>
      <c r="M229" s="160"/>
      <c r="N229" s="160"/>
      <c r="O229" s="160"/>
      <c r="P229" s="160"/>
    </row>
    <row r="230" spans="1:16" ht="24" customHeight="1" x14ac:dyDescent="0.25">
      <c r="A230" s="160"/>
      <c r="B230" s="160"/>
      <c r="C230" s="160"/>
      <c r="D230" s="160"/>
      <c r="E230" s="17"/>
      <c r="F230" s="17"/>
      <c r="G230" s="17"/>
      <c r="H230" s="17"/>
      <c r="I230" s="580"/>
      <c r="J230" s="580"/>
      <c r="K230" s="580"/>
      <c r="L230" s="160"/>
      <c r="M230" s="160"/>
      <c r="N230" s="160"/>
      <c r="O230" s="160"/>
      <c r="P230" s="160"/>
    </row>
    <row r="231" spans="1:16" ht="13.95" customHeight="1" x14ac:dyDescent="0.25">
      <c r="A231" s="160"/>
      <c r="B231" s="160"/>
      <c r="C231" s="160"/>
      <c r="D231" s="160"/>
      <c r="E231" s="17"/>
      <c r="F231" s="17"/>
      <c r="G231" s="17"/>
      <c r="H231" s="17"/>
      <c r="I231" s="580"/>
      <c r="J231" s="580"/>
      <c r="K231" s="580"/>
      <c r="L231" s="160"/>
      <c r="M231" s="160"/>
      <c r="N231" s="160"/>
      <c r="O231" s="160"/>
      <c r="P231" s="160"/>
    </row>
    <row r="232" spans="1:16" ht="16.2" thickBot="1" x14ac:dyDescent="0.3">
      <c r="A232" s="160"/>
      <c r="B232" s="160"/>
      <c r="C232" s="160"/>
      <c r="D232" s="160"/>
      <c r="E232" s="3232" t="s">
        <v>10</v>
      </c>
      <c r="F232" s="3232"/>
      <c r="G232" s="3232"/>
      <c r="H232" s="3232"/>
      <c r="I232" s="3232"/>
      <c r="J232" s="3232"/>
      <c r="K232" s="3232"/>
      <c r="L232" s="160"/>
      <c r="M232" s="160"/>
      <c r="N232" s="160"/>
      <c r="O232" s="160"/>
      <c r="P232" s="160"/>
    </row>
    <row r="233" spans="1:16" ht="34.799999999999997" thickBot="1" x14ac:dyDescent="0.3">
      <c r="A233" s="160"/>
      <c r="B233" s="160"/>
      <c r="C233" s="160"/>
      <c r="D233" s="160"/>
      <c r="E233" s="135"/>
      <c r="F233" s="134"/>
      <c r="G233" s="134"/>
      <c r="H233" s="19"/>
      <c r="I233" s="897" t="s">
        <v>535</v>
      </c>
      <c r="J233" s="898" t="s">
        <v>76</v>
      </c>
      <c r="K233" s="897" t="s">
        <v>536</v>
      </c>
      <c r="L233" s="160"/>
      <c r="M233" s="160"/>
      <c r="N233" s="160"/>
      <c r="O233" s="160"/>
      <c r="P233" s="160"/>
    </row>
    <row r="234" spans="1:16" ht="22.8" customHeight="1" thickBot="1" x14ac:dyDescent="0.3">
      <c r="A234" s="160"/>
      <c r="B234" s="160"/>
      <c r="C234" s="160"/>
      <c r="D234" s="160"/>
      <c r="E234" s="2956" t="s">
        <v>33</v>
      </c>
      <c r="F234" s="2957"/>
      <c r="G234" s="2957"/>
      <c r="H234" s="2958"/>
      <c r="I234" s="1402">
        <f>SUM(I235:I246)</f>
        <v>21659.1</v>
      </c>
      <c r="J234" s="1403">
        <f>SUM(J235:J246)</f>
        <v>22914</v>
      </c>
      <c r="K234" s="1404">
        <f>SUM(K235:K246)</f>
        <v>19374</v>
      </c>
      <c r="L234" s="160"/>
      <c r="M234" s="160"/>
      <c r="N234" s="160"/>
      <c r="O234" s="160"/>
      <c r="P234" s="160"/>
    </row>
    <row r="235" spans="1:16" ht="27.6" customHeight="1" x14ac:dyDescent="0.25">
      <c r="A235" s="10"/>
      <c r="B235" s="10"/>
      <c r="C235" s="10"/>
      <c r="D235" s="10"/>
      <c r="E235" s="2941" t="s">
        <v>225</v>
      </c>
      <c r="F235" s="2942"/>
      <c r="G235" s="2942"/>
      <c r="H235" s="2943"/>
      <c r="I235" s="2355">
        <v>12561.6</v>
      </c>
      <c r="J235" s="1405">
        <v>16364</v>
      </c>
      <c r="K235" s="1406">
        <v>12724</v>
      </c>
      <c r="L235" s="10"/>
      <c r="M235" s="589"/>
      <c r="N235" s="10"/>
      <c r="O235" s="10"/>
      <c r="P235" s="10"/>
    </row>
    <row r="236" spans="1:16" ht="30.6" customHeight="1" x14ac:dyDescent="0.25">
      <c r="A236" s="10"/>
      <c r="B236" s="10"/>
      <c r="C236" s="10"/>
      <c r="D236" s="10"/>
      <c r="E236" s="2941" t="s">
        <v>637</v>
      </c>
      <c r="F236" s="2942"/>
      <c r="G236" s="2942"/>
      <c r="H236" s="2943"/>
      <c r="I236" s="1487"/>
      <c r="J236" s="1488"/>
      <c r="K236" s="1406"/>
      <c r="L236" s="10"/>
      <c r="M236" s="589"/>
      <c r="N236" s="10"/>
      <c r="O236" s="10"/>
      <c r="P236" s="10"/>
    </row>
    <row r="237" spans="1:16" ht="22.2" customHeight="1" x14ac:dyDescent="0.25">
      <c r="A237" s="10"/>
      <c r="B237" s="10"/>
      <c r="C237" s="10"/>
      <c r="D237" s="10"/>
      <c r="E237" s="2941" t="s">
        <v>224</v>
      </c>
      <c r="F237" s="2942"/>
      <c r="G237" s="2942"/>
      <c r="H237" s="2943"/>
      <c r="I237" s="1406"/>
      <c r="J237" s="1407"/>
      <c r="K237" s="1406"/>
      <c r="L237" s="10"/>
      <c r="M237" s="822"/>
      <c r="N237" s="10"/>
      <c r="O237" s="10"/>
      <c r="P237" s="10"/>
    </row>
    <row r="238" spans="1:16" ht="13.95" customHeight="1" x14ac:dyDescent="0.25">
      <c r="A238" s="160"/>
      <c r="B238" s="160"/>
      <c r="C238" s="160"/>
      <c r="D238" s="160"/>
      <c r="E238" s="2941" t="s">
        <v>223</v>
      </c>
      <c r="F238" s="2942"/>
      <c r="G238" s="2942"/>
      <c r="H238" s="2943"/>
      <c r="I238" s="1406"/>
      <c r="J238" s="1407"/>
      <c r="K238" s="1406"/>
      <c r="L238" s="10"/>
      <c r="M238" s="822"/>
      <c r="N238" s="160"/>
      <c r="O238" s="160"/>
      <c r="P238" s="160"/>
    </row>
    <row r="239" spans="1:16" ht="36" customHeight="1" x14ac:dyDescent="0.25">
      <c r="A239" s="160"/>
      <c r="B239" s="160"/>
      <c r="C239" s="160"/>
      <c r="D239" s="160"/>
      <c r="E239" s="2941" t="s">
        <v>222</v>
      </c>
      <c r="F239" s="2942"/>
      <c r="G239" s="2942"/>
      <c r="H239" s="2943"/>
      <c r="I239" s="1406">
        <v>6474.9</v>
      </c>
      <c r="J239" s="1407">
        <v>6550</v>
      </c>
      <c r="K239" s="1406">
        <v>6650</v>
      </c>
      <c r="L239" s="10"/>
      <c r="M239" s="822"/>
      <c r="N239" s="160"/>
      <c r="O239" s="160"/>
      <c r="P239" s="160"/>
    </row>
    <row r="240" spans="1:16" ht="13.95" customHeight="1" x14ac:dyDescent="0.25">
      <c r="A240" s="160"/>
      <c r="B240" s="160"/>
      <c r="C240" s="160"/>
      <c r="D240" s="160"/>
      <c r="E240" s="2944" t="s">
        <v>221</v>
      </c>
      <c r="F240" s="2945"/>
      <c r="G240" s="2945"/>
      <c r="H240" s="2946"/>
      <c r="I240" s="567"/>
      <c r="J240" s="566"/>
      <c r="K240" s="567"/>
      <c r="L240" s="160"/>
      <c r="M240" s="1082"/>
      <c r="N240" s="160"/>
      <c r="O240" s="160"/>
      <c r="P240" s="160"/>
    </row>
    <row r="241" spans="1:16" ht="21" customHeight="1" x14ac:dyDescent="0.25">
      <c r="A241" s="160"/>
      <c r="B241" s="160"/>
      <c r="C241" s="160"/>
      <c r="D241" s="160"/>
      <c r="E241" s="2977" t="s">
        <v>220</v>
      </c>
      <c r="F241" s="2978"/>
      <c r="G241" s="2978"/>
      <c r="H241" s="2979"/>
      <c r="I241" s="1406"/>
      <c r="J241" s="1407"/>
      <c r="K241" s="1406"/>
      <c r="L241" s="160"/>
      <c r="M241" s="1082"/>
      <c r="N241" s="160"/>
      <c r="O241" s="160"/>
      <c r="P241" s="160"/>
    </row>
    <row r="242" spans="1:16" ht="33.6" customHeight="1" x14ac:dyDescent="0.25">
      <c r="A242" s="160"/>
      <c r="B242" s="160"/>
      <c r="C242" s="160"/>
      <c r="D242" s="160"/>
      <c r="E242" s="2941" t="s">
        <v>219</v>
      </c>
      <c r="F242" s="2942"/>
      <c r="G242" s="2942"/>
      <c r="H242" s="2943"/>
      <c r="I242" s="1406"/>
      <c r="J242" s="1407"/>
      <c r="K242" s="1406"/>
      <c r="L242" s="160"/>
      <c r="M242" s="1082"/>
      <c r="N242" s="160"/>
      <c r="O242" s="160"/>
      <c r="P242" s="160"/>
    </row>
    <row r="243" spans="1:16" ht="36.6" customHeight="1" x14ac:dyDescent="0.25">
      <c r="A243" s="160"/>
      <c r="B243" s="160"/>
      <c r="C243" s="160"/>
      <c r="D243" s="160"/>
      <c r="E243" s="2941" t="s">
        <v>218</v>
      </c>
      <c r="F243" s="2942"/>
      <c r="G243" s="2942"/>
      <c r="H243" s="2943"/>
      <c r="I243" s="1408"/>
      <c r="J243" s="1409"/>
      <c r="K243" s="1408"/>
      <c r="L243" s="160"/>
      <c r="M243" s="1082"/>
      <c r="N243" s="160"/>
      <c r="O243" s="160"/>
      <c r="P243" s="160"/>
    </row>
    <row r="244" spans="1:16" ht="25.2" customHeight="1" x14ac:dyDescent="0.25">
      <c r="A244" s="160"/>
      <c r="B244" s="160"/>
      <c r="C244" s="160"/>
      <c r="D244" s="160"/>
      <c r="E244" s="2941" t="s">
        <v>217</v>
      </c>
      <c r="F244" s="2942"/>
      <c r="G244" s="2942"/>
      <c r="H244" s="2943"/>
      <c r="I244" s="1408"/>
      <c r="J244" s="1409"/>
      <c r="K244" s="1408"/>
      <c r="L244" s="160"/>
      <c r="M244" s="1082"/>
      <c r="N244" s="160"/>
      <c r="O244" s="160"/>
      <c r="P244" s="160"/>
    </row>
    <row r="245" spans="1:16" ht="18" customHeight="1" x14ac:dyDescent="0.25">
      <c r="A245" s="160"/>
      <c r="B245" s="160"/>
      <c r="C245" s="160"/>
      <c r="D245" s="160"/>
      <c r="E245" s="2941" t="s">
        <v>216</v>
      </c>
      <c r="F245" s="2942"/>
      <c r="G245" s="2942"/>
      <c r="H245" s="2943"/>
      <c r="I245" s="1408"/>
      <c r="J245" s="1409"/>
      <c r="K245" s="1408"/>
      <c r="L245" s="160"/>
      <c r="M245" s="1082"/>
      <c r="N245" s="160"/>
      <c r="O245" s="160"/>
      <c r="P245" s="160"/>
    </row>
    <row r="246" spans="1:16" ht="13.8" x14ac:dyDescent="0.25">
      <c r="A246" s="160"/>
      <c r="B246" s="160"/>
      <c r="C246" s="160"/>
      <c r="D246" s="160"/>
      <c r="E246" s="2941" t="s">
        <v>215</v>
      </c>
      <c r="F246" s="2942"/>
      <c r="G246" s="2942"/>
      <c r="H246" s="2943"/>
      <c r="I246" s="1406">
        <v>2622.6</v>
      </c>
      <c r="J246" s="1407"/>
      <c r="K246" s="1406"/>
      <c r="L246" s="160"/>
      <c r="M246" s="590"/>
      <c r="N246" s="160"/>
      <c r="O246" s="160"/>
      <c r="P246" s="160"/>
    </row>
    <row r="247" spans="1:16" ht="33" customHeight="1" thickBot="1" x14ac:dyDescent="0.3">
      <c r="A247" s="160"/>
      <c r="B247" s="160"/>
      <c r="C247" s="160"/>
      <c r="D247" s="160"/>
      <c r="E247" s="3393" t="s">
        <v>633</v>
      </c>
      <c r="F247" s="3394"/>
      <c r="G247" s="3394"/>
      <c r="H247" s="3395"/>
      <c r="I247" s="1489"/>
      <c r="J247" s="1490"/>
      <c r="K247" s="1489"/>
      <c r="L247" s="160"/>
      <c r="M247" s="590"/>
      <c r="N247" s="160"/>
      <c r="O247" s="160"/>
      <c r="P247" s="160"/>
    </row>
    <row r="248" spans="1:16" ht="14.4" thickBot="1" x14ac:dyDescent="0.3">
      <c r="A248" s="160"/>
      <c r="B248" s="160"/>
      <c r="C248" s="160"/>
      <c r="D248" s="160"/>
      <c r="E248" s="3374" t="s">
        <v>34</v>
      </c>
      <c r="F248" s="3375"/>
      <c r="G248" s="3375"/>
      <c r="H248" s="3375"/>
      <c r="I248" s="205"/>
      <c r="J248" s="1491"/>
      <c r="K248" s="1492"/>
      <c r="L248" s="160"/>
      <c r="M248" s="1082"/>
      <c r="N248" s="160"/>
      <c r="O248" s="160"/>
      <c r="P248" s="160"/>
    </row>
  </sheetData>
  <mergeCells count="292">
    <mergeCell ref="G196:G198"/>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F6:F8"/>
    <mergeCell ref="G6:G8"/>
    <mergeCell ref="H6:H8"/>
    <mergeCell ref="I6:I8"/>
    <mergeCell ref="L51:P51"/>
    <mergeCell ref="A54:A55"/>
    <mergeCell ref="B54:B55"/>
    <mergeCell ref="C54:C55"/>
    <mergeCell ref="E54:E55"/>
    <mergeCell ref="F54:F55"/>
    <mergeCell ref="G54:G55"/>
    <mergeCell ref="N32:N33"/>
    <mergeCell ref="O32:O33"/>
    <mergeCell ref="P32:P33"/>
    <mergeCell ref="C64:G64"/>
    <mergeCell ref="A66:A67"/>
    <mergeCell ref="B66:B67"/>
    <mergeCell ref="C66:K67"/>
    <mergeCell ref="A46:A50"/>
    <mergeCell ref="B46:B50"/>
    <mergeCell ref="C46:C50"/>
    <mergeCell ref="E46:E48"/>
    <mergeCell ref="F46:F50"/>
    <mergeCell ref="G46:G50"/>
    <mergeCell ref="C51:G51"/>
    <mergeCell ref="C56:G56"/>
    <mergeCell ref="L56:P56"/>
    <mergeCell ref="A58:A60"/>
    <mergeCell ref="B58:B60"/>
    <mergeCell ref="C58:C60"/>
    <mergeCell ref="D58:D60"/>
    <mergeCell ref="L86:L87"/>
    <mergeCell ref="E88:E89"/>
    <mergeCell ref="F88:F89"/>
    <mergeCell ref="G88:G89"/>
    <mergeCell ref="L88:L89"/>
    <mergeCell ref="C90:G90"/>
    <mergeCell ref="L90:P90"/>
    <mergeCell ref="A68:A71"/>
    <mergeCell ref="B68:B71"/>
    <mergeCell ref="C68:C71"/>
    <mergeCell ref="E68:E71"/>
    <mergeCell ref="F68:F71"/>
    <mergeCell ref="G68:G71"/>
    <mergeCell ref="A72:A73"/>
    <mergeCell ref="B72:B73"/>
    <mergeCell ref="C72:C73"/>
    <mergeCell ref="E72:E73"/>
    <mergeCell ref="F72:F73"/>
    <mergeCell ref="G72:G73"/>
    <mergeCell ref="C74:G74"/>
    <mergeCell ref="B75:H75"/>
    <mergeCell ref="E83:E84"/>
    <mergeCell ref="F83:F84"/>
    <mergeCell ref="G83:G84"/>
    <mergeCell ref="A85:A87"/>
    <mergeCell ref="B85:B87"/>
    <mergeCell ref="C85:C87"/>
    <mergeCell ref="E85:E87"/>
    <mergeCell ref="F85:F87"/>
    <mergeCell ref="G85:G87"/>
    <mergeCell ref="A92:A93"/>
    <mergeCell ref="B92:B93"/>
    <mergeCell ref="A94:A95"/>
    <mergeCell ref="B94:B95"/>
    <mergeCell ref="C94:C95"/>
    <mergeCell ref="E94:E95"/>
    <mergeCell ref="F94:F95"/>
    <mergeCell ref="G94:G95"/>
    <mergeCell ref="E243:H243"/>
    <mergeCell ref="E234:H234"/>
    <mergeCell ref="E235:H235"/>
    <mergeCell ref="E246:H246"/>
    <mergeCell ref="E240:H240"/>
    <mergeCell ref="C218:G218"/>
    <mergeCell ref="M218:P218"/>
    <mergeCell ref="B219:H219"/>
    <mergeCell ref="A182:A185"/>
    <mergeCell ref="B182:B185"/>
    <mergeCell ref="C182:C185"/>
    <mergeCell ref="D182:D185"/>
    <mergeCell ref="E182:E184"/>
    <mergeCell ref="F182:F185"/>
    <mergeCell ref="G182:G185"/>
    <mergeCell ref="A186:A187"/>
    <mergeCell ref="B186:B187"/>
    <mergeCell ref="C186:C187"/>
    <mergeCell ref="E236:H236"/>
    <mergeCell ref="A196:A198"/>
    <mergeCell ref="B196:B198"/>
    <mergeCell ref="C196:C198"/>
    <mergeCell ref="E196:E197"/>
    <mergeCell ref="F196:F198"/>
    <mergeCell ref="A13:A18"/>
    <mergeCell ref="B13:B18"/>
    <mergeCell ref="C13:C18"/>
    <mergeCell ref="F13:F18"/>
    <mergeCell ref="G13:G18"/>
    <mergeCell ref="A19:A27"/>
    <mergeCell ref="B19:B27"/>
    <mergeCell ref="C19:C27"/>
    <mergeCell ref="F19:F27"/>
    <mergeCell ref="E29:G29"/>
    <mergeCell ref="A32:A45"/>
    <mergeCell ref="B32:B45"/>
    <mergeCell ref="C32:C45"/>
    <mergeCell ref="E32:E36"/>
    <mergeCell ref="F32:F45"/>
    <mergeCell ref="G32:G45"/>
    <mergeCell ref="L32:L33"/>
    <mergeCell ref="M32:M33"/>
    <mergeCell ref="E41:E42"/>
    <mergeCell ref="E43:E45"/>
    <mergeCell ref="E58:K60"/>
    <mergeCell ref="A61:A63"/>
    <mergeCell ref="B61:B63"/>
    <mergeCell ref="C61:C63"/>
    <mergeCell ref="E61:E62"/>
    <mergeCell ref="F61:F63"/>
    <mergeCell ref="G61:G63"/>
    <mergeCell ref="B76:P76"/>
    <mergeCell ref="A80:A82"/>
    <mergeCell ref="B80:B82"/>
    <mergeCell ref="C80:C82"/>
    <mergeCell ref="E80:E82"/>
    <mergeCell ref="F80:F82"/>
    <mergeCell ref="G80:G82"/>
    <mergeCell ref="L81:L82"/>
    <mergeCell ref="E96:E98"/>
    <mergeCell ref="F96:F98"/>
    <mergeCell ref="G96:G98"/>
    <mergeCell ref="C101:C102"/>
    <mergeCell ref="E101:E102"/>
    <mergeCell ref="F101:F102"/>
    <mergeCell ref="G101:G102"/>
    <mergeCell ref="A104:A107"/>
    <mergeCell ref="B104:B107"/>
    <mergeCell ref="C104:C107"/>
    <mergeCell ref="E104:E106"/>
    <mergeCell ref="F104:F107"/>
    <mergeCell ref="G104:G107"/>
    <mergeCell ref="A99:A100"/>
    <mergeCell ref="B99:B100"/>
    <mergeCell ref="C99:C100"/>
    <mergeCell ref="E99:E100"/>
    <mergeCell ref="F99:F100"/>
    <mergeCell ref="G99:G100"/>
    <mergeCell ref="B101:B102"/>
    <mergeCell ref="A96:A97"/>
    <mergeCell ref="B96:B98"/>
    <mergeCell ref="C96:C97"/>
    <mergeCell ref="N108:N110"/>
    <mergeCell ref="O108:O110"/>
    <mergeCell ref="P108:P110"/>
    <mergeCell ref="A112:A113"/>
    <mergeCell ref="B112:B113"/>
    <mergeCell ref="C112:C113"/>
    <mergeCell ref="E112:E113"/>
    <mergeCell ref="F112:F113"/>
    <mergeCell ref="G112:G113"/>
    <mergeCell ref="L112:L113"/>
    <mergeCell ref="M112:M113"/>
    <mergeCell ref="N112:N113"/>
    <mergeCell ref="O112:O113"/>
    <mergeCell ref="P112:P113"/>
    <mergeCell ref="A108:A110"/>
    <mergeCell ref="B108:B110"/>
    <mergeCell ref="C108:C110"/>
    <mergeCell ref="E108:E110"/>
    <mergeCell ref="F108:F110"/>
    <mergeCell ref="G108:G110"/>
    <mergeCell ref="L108:L110"/>
    <mergeCell ref="M108:M110"/>
    <mergeCell ref="A132:A133"/>
    <mergeCell ref="C132:P132"/>
    <mergeCell ref="C133:K133"/>
    <mergeCell ref="C115:C120"/>
    <mergeCell ref="D115:D121"/>
    <mergeCell ref="E115:E121"/>
    <mergeCell ref="F115:F121"/>
    <mergeCell ref="G115:G121"/>
    <mergeCell ref="A122:A123"/>
    <mergeCell ref="B122:B123"/>
    <mergeCell ref="C122:C123"/>
    <mergeCell ref="E122:E123"/>
    <mergeCell ref="F122:F123"/>
    <mergeCell ref="G122:G123"/>
    <mergeCell ref="A115:A120"/>
    <mergeCell ref="B115:B120"/>
    <mergeCell ref="L135:L137"/>
    <mergeCell ref="M135:M137"/>
    <mergeCell ref="N135:N137"/>
    <mergeCell ref="O135:O137"/>
    <mergeCell ref="H122:H123"/>
    <mergeCell ref="I122:I123"/>
    <mergeCell ref="J122:J123"/>
    <mergeCell ref="K122:K123"/>
    <mergeCell ref="D128:H128"/>
    <mergeCell ref="B129:H129"/>
    <mergeCell ref="P135:P137"/>
    <mergeCell ref="A160:A165"/>
    <mergeCell ref="B160:B165"/>
    <mergeCell ref="C160:C165"/>
    <mergeCell ref="D160:D165"/>
    <mergeCell ref="E160:E165"/>
    <mergeCell ref="F160:F165"/>
    <mergeCell ref="G160:G165"/>
    <mergeCell ref="A166:A170"/>
    <mergeCell ref="B166:B170"/>
    <mergeCell ref="C166:C170"/>
    <mergeCell ref="E166:E170"/>
    <mergeCell ref="F166:F170"/>
    <mergeCell ref="G166:G170"/>
    <mergeCell ref="L166:L169"/>
    <mergeCell ref="M166:M169"/>
    <mergeCell ref="N166:N169"/>
    <mergeCell ref="O166:O169"/>
    <mergeCell ref="P166:P169"/>
    <mergeCell ref="A134:A137"/>
    <mergeCell ref="B134:B137"/>
    <mergeCell ref="E134:E139"/>
    <mergeCell ref="F134:F139"/>
    <mergeCell ref="G134:G139"/>
    <mergeCell ref="M171:M174"/>
    <mergeCell ref="N171:N174"/>
    <mergeCell ref="O171:O174"/>
    <mergeCell ref="P171:P174"/>
    <mergeCell ref="A176:A181"/>
    <mergeCell ref="B176:B181"/>
    <mergeCell ref="C176:C180"/>
    <mergeCell ref="E176:E181"/>
    <mergeCell ref="F176:F181"/>
    <mergeCell ref="G176:G181"/>
    <mergeCell ref="A171:A175"/>
    <mergeCell ref="B171:B175"/>
    <mergeCell ref="C171:C175"/>
    <mergeCell ref="E171:E173"/>
    <mergeCell ref="F171:F175"/>
    <mergeCell ref="G171:G175"/>
    <mergeCell ref="L171:L174"/>
    <mergeCell ref="E186:E187"/>
    <mergeCell ref="F186:F187"/>
    <mergeCell ref="G186:G187"/>
    <mergeCell ref="C190:G190"/>
    <mergeCell ref="C191:P191"/>
    <mergeCell ref="A193:A194"/>
    <mergeCell ref="B193:B194"/>
    <mergeCell ref="C193:C194"/>
    <mergeCell ref="E193:E195"/>
    <mergeCell ref="F193:F195"/>
    <mergeCell ref="G193:G195"/>
    <mergeCell ref="A221:H221"/>
    <mergeCell ref="L221:P221"/>
    <mergeCell ref="E232:K232"/>
    <mergeCell ref="E248:H248"/>
    <mergeCell ref="A199:A200"/>
    <mergeCell ref="B199:B200"/>
    <mergeCell ref="C199:C200"/>
    <mergeCell ref="E199:E200"/>
    <mergeCell ref="F199:F200"/>
    <mergeCell ref="G199:G200"/>
    <mergeCell ref="C201:C206"/>
    <mergeCell ref="D201:D206"/>
    <mergeCell ref="E201:E206"/>
    <mergeCell ref="F201:F206"/>
    <mergeCell ref="G201:G206"/>
    <mergeCell ref="E245:H245"/>
    <mergeCell ref="E247:H247"/>
    <mergeCell ref="A220:H220"/>
    <mergeCell ref="E237:H237"/>
    <mergeCell ref="E244:H244"/>
    <mergeCell ref="E238:H238"/>
    <mergeCell ref="E239:H239"/>
    <mergeCell ref="E241:H241"/>
    <mergeCell ref="E242:H242"/>
  </mergeCells>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21" workbookViewId="0">
      <selection activeCell="C130" sqref="C13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88671875" customWidth="1"/>
    <col min="14" max="14" width="9" customWidth="1"/>
    <col min="15" max="15" width="10.6640625" customWidth="1"/>
    <col min="16" max="16" width="9.44140625" customWidth="1"/>
  </cols>
  <sheetData>
    <row r="1" spans="1:16" ht="54.6" customHeight="1" x14ac:dyDescent="0.25">
      <c r="L1" s="2866" t="s">
        <v>1166</v>
      </c>
      <c r="M1" s="2866"/>
      <c r="N1" s="2866"/>
      <c r="O1" s="2866"/>
      <c r="P1" s="204"/>
    </row>
    <row r="2" spans="1:16" ht="13.8" x14ac:dyDescent="0.25">
      <c r="A2" s="3286" t="s">
        <v>667</v>
      </c>
      <c r="B2" s="3286"/>
      <c r="C2" s="3286"/>
      <c r="D2" s="3286"/>
      <c r="E2" s="3286"/>
      <c r="F2" s="3286"/>
      <c r="G2" s="3286"/>
      <c r="H2" s="3286"/>
      <c r="I2" s="3286"/>
      <c r="J2" s="3286"/>
      <c r="K2" s="3286"/>
      <c r="L2" s="3286"/>
      <c r="M2" s="3286"/>
      <c r="N2" s="3286"/>
      <c r="O2" s="123"/>
      <c r="P2" s="123"/>
    </row>
    <row r="3" spans="1:16" ht="13.8" x14ac:dyDescent="0.25">
      <c r="A3" s="2887" t="s">
        <v>35</v>
      </c>
      <c r="B3" s="2887"/>
      <c r="C3" s="2887"/>
      <c r="D3" s="2887"/>
      <c r="E3" s="2887"/>
      <c r="F3" s="2887"/>
      <c r="G3" s="2887"/>
      <c r="H3" s="2887"/>
      <c r="I3" s="2887"/>
      <c r="J3" s="2887"/>
      <c r="K3" s="2887"/>
      <c r="L3" s="2887"/>
      <c r="M3" s="2887"/>
      <c r="N3" s="2887"/>
      <c r="O3" s="2887"/>
      <c r="P3" s="2887"/>
    </row>
    <row r="4" spans="1:16" ht="14.4" thickBot="1" x14ac:dyDescent="0.3">
      <c r="A4" s="741"/>
      <c r="B4" s="741"/>
      <c r="C4" s="741"/>
      <c r="D4" s="741"/>
      <c r="E4" s="741"/>
      <c r="F4" s="741"/>
      <c r="G4" s="741"/>
      <c r="H4" s="741"/>
      <c r="I4" s="741"/>
      <c r="J4" s="741"/>
      <c r="K4" s="741"/>
      <c r="L4" s="1561"/>
      <c r="M4" s="741"/>
      <c r="N4" s="1562"/>
      <c r="O4" s="3359" t="s">
        <v>294</v>
      </c>
      <c r="P4" s="3359"/>
    </row>
    <row r="5" spans="1:16" ht="14.4" thickBot="1" x14ac:dyDescent="0.3">
      <c r="A5" s="2881" t="s">
        <v>0</v>
      </c>
      <c r="B5" s="2881" t="s">
        <v>1</v>
      </c>
      <c r="C5" s="2884" t="s">
        <v>2</v>
      </c>
      <c r="D5" s="2881" t="s">
        <v>32</v>
      </c>
      <c r="E5" s="2974" t="s">
        <v>54</v>
      </c>
      <c r="F5" s="2878" t="s">
        <v>3</v>
      </c>
      <c r="G5" s="2884" t="s">
        <v>4</v>
      </c>
      <c r="H5" s="2878" t="s">
        <v>5</v>
      </c>
      <c r="I5" s="2925" t="s">
        <v>522</v>
      </c>
      <c r="J5" s="2878" t="s">
        <v>76</v>
      </c>
      <c r="K5" s="2878" t="s">
        <v>523</v>
      </c>
      <c r="L5" s="2888" t="s">
        <v>11</v>
      </c>
      <c r="M5" s="2889"/>
      <c r="N5" s="2889"/>
      <c r="O5" s="2889"/>
      <c r="P5" s="2890"/>
    </row>
    <row r="6" spans="1:16" ht="13.8" x14ac:dyDescent="0.25">
      <c r="A6" s="2882"/>
      <c r="B6" s="2882"/>
      <c r="C6" s="2885"/>
      <c r="D6" s="2882"/>
      <c r="E6" s="2975"/>
      <c r="F6" s="2879"/>
      <c r="G6" s="2885"/>
      <c r="H6" s="2879"/>
      <c r="I6" s="2926"/>
      <c r="J6" s="2879"/>
      <c r="K6" s="2879"/>
      <c r="L6" s="2891" t="s">
        <v>37</v>
      </c>
      <c r="M6" s="2898" t="s">
        <v>36</v>
      </c>
      <c r="N6" s="2932" t="s">
        <v>38</v>
      </c>
      <c r="O6" s="2932"/>
      <c r="P6" s="2933"/>
    </row>
    <row r="7" spans="1:16" ht="139.80000000000001" customHeight="1" thickBot="1" x14ac:dyDescent="0.3">
      <c r="A7" s="2883"/>
      <c r="B7" s="2883"/>
      <c r="C7" s="2886"/>
      <c r="D7" s="2883"/>
      <c r="E7" s="2976"/>
      <c r="F7" s="2880"/>
      <c r="G7" s="2886"/>
      <c r="H7" s="2880"/>
      <c r="I7" s="2927"/>
      <c r="J7" s="2880"/>
      <c r="K7" s="2880"/>
      <c r="L7" s="2892"/>
      <c r="M7" s="2899"/>
      <c r="N7" s="20" t="s">
        <v>524</v>
      </c>
      <c r="O7" s="20" t="s">
        <v>52</v>
      </c>
      <c r="P7" s="21" t="s">
        <v>525</v>
      </c>
    </row>
    <row r="8" spans="1:16" ht="14.4" thickBot="1" x14ac:dyDescent="0.3">
      <c r="A8" s="1563" t="s">
        <v>6</v>
      </c>
      <c r="B8" s="3650" t="s">
        <v>668</v>
      </c>
      <c r="C8" s="3651"/>
      <c r="D8" s="3651"/>
      <c r="E8" s="3651"/>
      <c r="F8" s="3651"/>
      <c r="G8" s="3651"/>
      <c r="H8" s="3651"/>
      <c r="I8" s="3651"/>
      <c r="J8" s="3651"/>
      <c r="K8" s="3651"/>
      <c r="L8" s="1624"/>
      <c r="M8" s="1624"/>
      <c r="N8" s="651"/>
      <c r="O8" s="650"/>
      <c r="P8" s="1625"/>
    </row>
    <row r="9" spans="1:16" ht="38.4" customHeight="1" x14ac:dyDescent="0.25">
      <c r="A9" s="3652"/>
      <c r="B9" s="24"/>
      <c r="C9" s="88"/>
      <c r="D9" s="88"/>
      <c r="E9" s="89"/>
      <c r="F9" s="88"/>
      <c r="G9" s="88"/>
      <c r="H9" s="88"/>
      <c r="I9" s="88"/>
      <c r="J9" s="88"/>
      <c r="K9" s="1626"/>
      <c r="L9" s="1627" t="s">
        <v>669</v>
      </c>
      <c r="M9" s="1591" t="s">
        <v>70</v>
      </c>
      <c r="N9" s="1591">
        <v>10</v>
      </c>
      <c r="O9" s="1591">
        <v>15</v>
      </c>
      <c r="P9" s="1592">
        <v>20</v>
      </c>
    </row>
    <row r="10" spans="1:16" ht="42" thickBot="1" x14ac:dyDescent="0.3">
      <c r="A10" s="3653"/>
      <c r="B10" s="652"/>
      <c r="C10" s="653"/>
      <c r="D10" s="653"/>
      <c r="E10" s="654"/>
      <c r="F10" s="653"/>
      <c r="G10" s="653"/>
      <c r="H10" s="653"/>
      <c r="I10" s="653"/>
      <c r="J10" s="653"/>
      <c r="K10" s="1628"/>
      <c r="L10" s="1629" t="s">
        <v>670</v>
      </c>
      <c r="M10" s="1630" t="s">
        <v>671</v>
      </c>
      <c r="N10" s="1597" t="s">
        <v>672</v>
      </c>
      <c r="O10" s="1597" t="s">
        <v>672</v>
      </c>
      <c r="P10" s="1631" t="s">
        <v>672</v>
      </c>
    </row>
    <row r="11" spans="1:16" ht="14.4" thickBot="1" x14ac:dyDescent="0.3">
      <c r="A11" s="25" t="s">
        <v>6</v>
      </c>
      <c r="B11" s="27" t="s">
        <v>6</v>
      </c>
      <c r="C11" s="3654" t="s">
        <v>673</v>
      </c>
      <c r="D11" s="3655"/>
      <c r="E11" s="3655"/>
      <c r="F11" s="3655"/>
      <c r="G11" s="3655"/>
      <c r="H11" s="3655"/>
      <c r="I11" s="3655"/>
      <c r="J11" s="3655"/>
      <c r="K11" s="3655"/>
      <c r="L11" s="3655"/>
      <c r="M11" s="1632"/>
      <c r="N11" s="1632"/>
      <c r="O11" s="1632"/>
      <c r="P11" s="1633"/>
    </row>
    <row r="12" spans="1:16" ht="55.8" customHeight="1" thickBot="1" x14ac:dyDescent="0.3">
      <c r="A12" s="1634"/>
      <c r="B12" s="1635"/>
      <c r="C12" s="1636"/>
      <c r="D12" s="1637"/>
      <c r="E12" s="1638"/>
      <c r="F12" s="1638"/>
      <c r="G12" s="1638"/>
      <c r="H12" s="1638"/>
      <c r="I12" s="1638"/>
      <c r="J12" s="1638"/>
      <c r="K12" s="1639"/>
      <c r="L12" s="1640" t="s">
        <v>674</v>
      </c>
      <c r="M12" s="1641" t="s">
        <v>675</v>
      </c>
      <c r="N12" s="1641" t="s">
        <v>676</v>
      </c>
      <c r="O12" s="1641" t="s">
        <v>676</v>
      </c>
      <c r="P12" s="1642" t="s">
        <v>676</v>
      </c>
    </row>
    <row r="13" spans="1:16" ht="30" customHeight="1" x14ac:dyDescent="0.25">
      <c r="A13" s="2867" t="s">
        <v>6</v>
      </c>
      <c r="B13" s="2869" t="s">
        <v>6</v>
      </c>
      <c r="C13" s="3637" t="s">
        <v>6</v>
      </c>
      <c r="D13" s="1643"/>
      <c r="E13" s="2962" t="s">
        <v>677</v>
      </c>
      <c r="F13" s="3614" t="s">
        <v>62</v>
      </c>
      <c r="G13" s="3617" t="s">
        <v>678</v>
      </c>
      <c r="H13" s="1848" t="s">
        <v>48</v>
      </c>
      <c r="I13" s="1849">
        <v>2</v>
      </c>
      <c r="J13" s="1644">
        <v>4</v>
      </c>
      <c r="K13" s="1645">
        <v>5</v>
      </c>
      <c r="L13" s="1646" t="s">
        <v>679</v>
      </c>
      <c r="M13" s="1647" t="s">
        <v>75</v>
      </c>
      <c r="N13" s="1648" t="s">
        <v>71</v>
      </c>
      <c r="O13" s="1648" t="s">
        <v>69</v>
      </c>
      <c r="P13" s="1649" t="s">
        <v>69</v>
      </c>
    </row>
    <row r="14" spans="1:16" ht="27" customHeight="1" thickBot="1" x14ac:dyDescent="0.3">
      <c r="A14" s="2868"/>
      <c r="B14" s="2870"/>
      <c r="C14" s="3638"/>
      <c r="D14" s="1650"/>
      <c r="E14" s="2964"/>
      <c r="F14" s="3616"/>
      <c r="G14" s="3619"/>
      <c r="H14" s="1651" t="s">
        <v>7</v>
      </c>
      <c r="I14" s="1652">
        <f>SUM(I13:I13)</f>
        <v>2</v>
      </c>
      <c r="J14" s="1652">
        <f>SUM(J13:J13)</f>
        <v>4</v>
      </c>
      <c r="K14" s="1652">
        <f>SUM(K13:K13)</f>
        <v>5</v>
      </c>
      <c r="L14" s="1571"/>
      <c r="M14" s="1653"/>
      <c r="N14" s="158"/>
      <c r="O14" s="158"/>
      <c r="P14" s="1654"/>
    </row>
    <row r="15" spans="1:16" ht="27.6" x14ac:dyDescent="0.25">
      <c r="A15" s="2867" t="s">
        <v>6</v>
      </c>
      <c r="B15" s="2869" t="s">
        <v>6</v>
      </c>
      <c r="C15" s="3637" t="s">
        <v>8</v>
      </c>
      <c r="D15" s="1643"/>
      <c r="E15" s="2962" t="s">
        <v>680</v>
      </c>
      <c r="F15" s="3614" t="s">
        <v>62</v>
      </c>
      <c r="G15" s="3617" t="s">
        <v>678</v>
      </c>
      <c r="H15" s="1503" t="s">
        <v>48</v>
      </c>
      <c r="I15" s="1509">
        <v>8</v>
      </c>
      <c r="J15" s="1644">
        <v>16</v>
      </c>
      <c r="K15" s="1645">
        <v>17</v>
      </c>
      <c r="L15" s="1655" t="s">
        <v>681</v>
      </c>
      <c r="M15" s="1656" t="s">
        <v>75</v>
      </c>
      <c r="N15" s="1657" t="s">
        <v>129</v>
      </c>
      <c r="O15" s="1657" t="s">
        <v>129</v>
      </c>
      <c r="P15" s="1658" t="s">
        <v>129</v>
      </c>
    </row>
    <row r="16" spans="1:16" ht="55.2" customHeight="1" thickBot="1" x14ac:dyDescent="0.3">
      <c r="A16" s="2868"/>
      <c r="B16" s="2870"/>
      <c r="C16" s="3638"/>
      <c r="D16" s="1650"/>
      <c r="E16" s="2964"/>
      <c r="F16" s="3616"/>
      <c r="G16" s="3619"/>
      <c r="H16" s="1651" t="s">
        <v>7</v>
      </c>
      <c r="I16" s="1652">
        <f>SUM(I15:I15)</f>
        <v>8</v>
      </c>
      <c r="J16" s="1652">
        <f>SUM(J15:J15)</f>
        <v>16</v>
      </c>
      <c r="K16" s="1652">
        <f>SUM(K15:K15)</f>
        <v>17</v>
      </c>
      <c r="L16" s="1659"/>
      <c r="M16" s="1659"/>
      <c r="N16" s="1660"/>
      <c r="O16" s="1660"/>
      <c r="P16" s="35"/>
    </row>
    <row r="17" spans="1:16" ht="27.6" x14ac:dyDescent="0.25">
      <c r="A17" s="2867" t="s">
        <v>6</v>
      </c>
      <c r="B17" s="2869" t="s">
        <v>6</v>
      </c>
      <c r="C17" s="3637" t="s">
        <v>49</v>
      </c>
      <c r="D17" s="1643"/>
      <c r="E17" s="2962" t="s">
        <v>682</v>
      </c>
      <c r="F17" s="3614" t="s">
        <v>62</v>
      </c>
      <c r="G17" s="3617" t="s">
        <v>678</v>
      </c>
      <c r="H17" s="1848" t="s">
        <v>48</v>
      </c>
      <c r="I17" s="1849">
        <v>116</v>
      </c>
      <c r="J17" s="1644">
        <v>125</v>
      </c>
      <c r="K17" s="1645">
        <v>130</v>
      </c>
      <c r="L17" s="1661" t="s">
        <v>683</v>
      </c>
      <c r="M17" s="1662" t="s">
        <v>68</v>
      </c>
      <c r="N17" s="1657" t="s">
        <v>547</v>
      </c>
      <c r="O17" s="1657" t="s">
        <v>547</v>
      </c>
      <c r="P17" s="1658" t="s">
        <v>547</v>
      </c>
    </row>
    <row r="18" spans="1:16" ht="27.6" x14ac:dyDescent="0.25">
      <c r="A18" s="2895"/>
      <c r="B18" s="2896"/>
      <c r="C18" s="3646"/>
      <c r="D18" s="1663"/>
      <c r="E18" s="2963"/>
      <c r="F18" s="3615"/>
      <c r="G18" s="3618"/>
      <c r="H18" s="1664"/>
      <c r="I18" s="1665"/>
      <c r="J18" s="1666"/>
      <c r="K18" s="1667"/>
      <c r="L18" s="1668" t="s">
        <v>684</v>
      </c>
      <c r="M18" s="1669" t="s">
        <v>75</v>
      </c>
      <c r="N18" s="1670" t="s">
        <v>685</v>
      </c>
      <c r="O18" s="1670" t="s">
        <v>686</v>
      </c>
      <c r="P18" s="1671" t="s">
        <v>686</v>
      </c>
    </row>
    <row r="19" spans="1:16" ht="19.8" customHeight="1" x14ac:dyDescent="0.25">
      <c r="A19" s="2895"/>
      <c r="B19" s="2896"/>
      <c r="C19" s="3646"/>
      <c r="D19" s="1663"/>
      <c r="E19" s="2963"/>
      <c r="F19" s="3615"/>
      <c r="G19" s="3618"/>
      <c r="H19" s="1664"/>
      <c r="I19" s="1665"/>
      <c r="J19" s="1666"/>
      <c r="K19" s="1667"/>
      <c r="L19" s="1668" t="s">
        <v>687</v>
      </c>
      <c r="M19" s="1669" t="s">
        <v>75</v>
      </c>
      <c r="N19" s="1670" t="s">
        <v>71</v>
      </c>
      <c r="O19" s="1670" t="s">
        <v>71</v>
      </c>
      <c r="P19" s="1671" t="s">
        <v>71</v>
      </c>
    </row>
    <row r="20" spans="1:16" ht="29.4" customHeight="1" thickBot="1" x14ac:dyDescent="0.3">
      <c r="A20" s="2868"/>
      <c r="B20" s="2870"/>
      <c r="C20" s="3638"/>
      <c r="D20" s="1650"/>
      <c r="E20" s="2964"/>
      <c r="F20" s="3616"/>
      <c r="G20" s="3619"/>
      <c r="H20" s="1651" t="s">
        <v>7</v>
      </c>
      <c r="I20" s="1652">
        <f>SUM(I17:I19)</f>
        <v>116</v>
      </c>
      <c r="J20" s="1652">
        <f>SUM(J17:J19)</f>
        <v>125</v>
      </c>
      <c r="K20" s="1652">
        <f>SUM(K17:K19)</f>
        <v>130</v>
      </c>
      <c r="L20" s="1659"/>
      <c r="M20" s="1659"/>
      <c r="N20" s="158"/>
      <c r="O20" s="158"/>
      <c r="P20" s="1654"/>
    </row>
    <row r="21" spans="1:16" ht="13.8" x14ac:dyDescent="0.25">
      <c r="A21" s="2922" t="s">
        <v>6</v>
      </c>
      <c r="B21" s="3630" t="s">
        <v>6</v>
      </c>
      <c r="C21" s="3632" t="s">
        <v>50</v>
      </c>
      <c r="D21" s="3632"/>
      <c r="E21" s="2962" t="s">
        <v>688</v>
      </c>
      <c r="F21" s="3635" t="s">
        <v>689</v>
      </c>
      <c r="G21" s="3617" t="s">
        <v>678</v>
      </c>
      <c r="H21" s="1503" t="s">
        <v>48</v>
      </c>
      <c r="I21" s="1509">
        <v>1176.9000000000001</v>
      </c>
      <c r="J21" s="1644">
        <v>1227.3</v>
      </c>
      <c r="K21" s="1645">
        <v>1288.7</v>
      </c>
      <c r="L21" s="1598" t="s">
        <v>690</v>
      </c>
      <c r="M21" s="1656" t="s">
        <v>691</v>
      </c>
      <c r="N21" s="1573">
        <v>140</v>
      </c>
      <c r="O21" s="1573">
        <v>140.5</v>
      </c>
      <c r="P21" s="1672">
        <v>141</v>
      </c>
    </row>
    <row r="22" spans="1:16" ht="27.6" x14ac:dyDescent="0.25">
      <c r="A22" s="2923"/>
      <c r="B22" s="2896"/>
      <c r="C22" s="3633"/>
      <c r="D22" s="3633"/>
      <c r="E22" s="2963"/>
      <c r="F22" s="3615"/>
      <c r="G22" s="3618"/>
      <c r="H22" s="1664" t="s">
        <v>56</v>
      </c>
      <c r="I22" s="1665">
        <v>33</v>
      </c>
      <c r="J22" s="1666">
        <v>35</v>
      </c>
      <c r="K22" s="1667">
        <v>37</v>
      </c>
      <c r="L22" s="1586" t="s">
        <v>692</v>
      </c>
      <c r="M22" s="1673" t="s">
        <v>693</v>
      </c>
      <c r="N22" s="1587">
        <v>218</v>
      </c>
      <c r="O22" s="1587">
        <v>218.5</v>
      </c>
      <c r="P22" s="1674">
        <v>218.5</v>
      </c>
    </row>
    <row r="23" spans="1:16" ht="13.8" x14ac:dyDescent="0.25">
      <c r="A23" s="2923"/>
      <c r="B23" s="2896"/>
      <c r="C23" s="3633"/>
      <c r="D23" s="3633"/>
      <c r="E23" s="2963"/>
      <c r="F23" s="3615"/>
      <c r="G23" s="3618"/>
      <c r="H23" s="2804" t="s">
        <v>79</v>
      </c>
      <c r="I23" s="2805">
        <v>4</v>
      </c>
      <c r="J23" s="1666">
        <v>4</v>
      </c>
      <c r="K23" s="1667">
        <v>5</v>
      </c>
      <c r="L23" s="1675" t="s">
        <v>694</v>
      </c>
      <c r="M23" s="1673" t="s">
        <v>68</v>
      </c>
      <c r="N23" s="1587">
        <v>720</v>
      </c>
      <c r="O23" s="1587">
        <v>730</v>
      </c>
      <c r="P23" s="1674">
        <v>740</v>
      </c>
    </row>
    <row r="24" spans="1:16" ht="13.8" x14ac:dyDescent="0.25">
      <c r="A24" s="2923"/>
      <c r="B24" s="2896"/>
      <c r="C24" s="3633"/>
      <c r="D24" s="3633"/>
      <c r="E24" s="2963"/>
      <c r="F24" s="3615"/>
      <c r="G24" s="3618"/>
      <c r="H24" s="1664" t="s">
        <v>55</v>
      </c>
      <c r="I24" s="1665"/>
      <c r="J24" s="1666"/>
      <c r="K24" s="1667"/>
      <c r="L24" s="1675" t="s">
        <v>695</v>
      </c>
      <c r="M24" s="1673" t="s">
        <v>75</v>
      </c>
      <c r="N24" s="1676">
        <v>14000</v>
      </c>
      <c r="O24" s="1676">
        <v>14200</v>
      </c>
      <c r="P24" s="1677">
        <v>14400</v>
      </c>
    </row>
    <row r="25" spans="1:16" ht="13.8" x14ac:dyDescent="0.25">
      <c r="A25" s="2923"/>
      <c r="B25" s="2896"/>
      <c r="C25" s="3633"/>
      <c r="D25" s="3633"/>
      <c r="E25" s="2963"/>
      <c r="F25" s="3615"/>
      <c r="G25" s="3618"/>
      <c r="H25" s="1678" t="s">
        <v>57</v>
      </c>
      <c r="I25" s="1665">
        <v>5.3</v>
      </c>
      <c r="J25" s="1666"/>
      <c r="K25" s="1667"/>
      <c r="L25" s="1675" t="s">
        <v>696</v>
      </c>
      <c r="M25" s="1673" t="s">
        <v>75</v>
      </c>
      <c r="N25" s="1587">
        <v>400</v>
      </c>
      <c r="O25" s="1587">
        <v>420</v>
      </c>
      <c r="P25" s="1674">
        <v>430</v>
      </c>
    </row>
    <row r="26" spans="1:16" ht="13.8" x14ac:dyDescent="0.25">
      <c r="A26" s="2923"/>
      <c r="B26" s="2896"/>
      <c r="C26" s="3633"/>
      <c r="D26" s="3633"/>
      <c r="E26" s="2963"/>
      <c r="F26" s="3615"/>
      <c r="G26" s="3618"/>
      <c r="H26" s="1678"/>
      <c r="I26" s="1665"/>
      <c r="J26" s="1666"/>
      <c r="K26" s="1667"/>
      <c r="L26" s="1679" t="s">
        <v>697</v>
      </c>
      <c r="M26" s="1673" t="s">
        <v>75</v>
      </c>
      <c r="N26" s="1676">
        <v>6500</v>
      </c>
      <c r="O26" s="1676">
        <v>7000</v>
      </c>
      <c r="P26" s="1677">
        <v>7500</v>
      </c>
    </row>
    <row r="27" spans="1:16" ht="27.6" x14ac:dyDescent="0.25">
      <c r="A27" s="2923"/>
      <c r="B27" s="2896"/>
      <c r="C27" s="3633"/>
      <c r="D27" s="3633"/>
      <c r="E27" s="2963"/>
      <c r="F27" s="3615"/>
      <c r="G27" s="3618"/>
      <c r="H27" s="1678"/>
      <c r="I27" s="1665"/>
      <c r="J27" s="1666"/>
      <c r="K27" s="1667"/>
      <c r="L27" s="1680" t="s">
        <v>698</v>
      </c>
      <c r="M27" s="1673" t="s">
        <v>70</v>
      </c>
      <c r="N27" s="1587">
        <v>85</v>
      </c>
      <c r="O27" s="1587">
        <v>85</v>
      </c>
      <c r="P27" s="1674">
        <v>85</v>
      </c>
    </row>
    <row r="28" spans="1:16" ht="27.6" x14ac:dyDescent="0.25">
      <c r="A28" s="2923"/>
      <c r="B28" s="2896"/>
      <c r="C28" s="3633"/>
      <c r="D28" s="3633"/>
      <c r="E28" s="2963"/>
      <c r="F28" s="3615"/>
      <c r="G28" s="3618"/>
      <c r="H28" s="1664"/>
      <c r="I28" s="1681"/>
      <c r="J28" s="1682"/>
      <c r="K28" s="1683"/>
      <c r="L28" s="1684" t="s">
        <v>699</v>
      </c>
      <c r="M28" s="1685" t="s">
        <v>700</v>
      </c>
      <c r="N28" s="1686" t="s">
        <v>676</v>
      </c>
      <c r="O28" s="1686" t="s">
        <v>676</v>
      </c>
      <c r="P28" s="1687" t="s">
        <v>676</v>
      </c>
    </row>
    <row r="29" spans="1:16" ht="28.2" thickBot="1" x14ac:dyDescent="0.3">
      <c r="A29" s="2923"/>
      <c r="B29" s="2896"/>
      <c r="C29" s="3633"/>
      <c r="D29" s="3633"/>
      <c r="E29" s="2963"/>
      <c r="F29" s="3615"/>
      <c r="G29" s="3618"/>
      <c r="H29" s="1688"/>
      <c r="I29" s="1689"/>
      <c r="J29" s="1690"/>
      <c r="K29" s="1691"/>
      <c r="L29" s="1692" t="s">
        <v>701</v>
      </c>
      <c r="M29" s="1693" t="s">
        <v>702</v>
      </c>
      <c r="N29" s="1686" t="s">
        <v>676</v>
      </c>
      <c r="O29" s="1686" t="s">
        <v>676</v>
      </c>
      <c r="P29" s="1687" t="s">
        <v>676</v>
      </c>
    </row>
    <row r="30" spans="1:16" ht="14.4" thickBot="1" x14ac:dyDescent="0.3">
      <c r="A30" s="2924"/>
      <c r="B30" s="3631"/>
      <c r="C30" s="3634"/>
      <c r="D30" s="3634"/>
      <c r="E30" s="3259"/>
      <c r="F30" s="3587"/>
      <c r="G30" s="3619"/>
      <c r="H30" s="1651" t="s">
        <v>7</v>
      </c>
      <c r="I30" s="1652">
        <f>SUM(I21:I25)</f>
        <v>1219.2</v>
      </c>
      <c r="J30" s="1652">
        <f t="shared" ref="J30:K30" si="0">SUM(J21:J24)</f>
        <v>1266.3</v>
      </c>
      <c r="K30" s="1652">
        <f t="shared" si="0"/>
        <v>1330.7</v>
      </c>
      <c r="L30" s="1694"/>
      <c r="M30" s="1695"/>
      <c r="N30" s="1696"/>
      <c r="O30" s="1696"/>
      <c r="P30" s="1697"/>
    </row>
    <row r="31" spans="1:16" ht="13.8" x14ac:dyDescent="0.25">
      <c r="A31" s="2922" t="s">
        <v>6</v>
      </c>
      <c r="B31" s="3630" t="s">
        <v>6</v>
      </c>
      <c r="C31" s="3632" t="s">
        <v>53</v>
      </c>
      <c r="D31" s="3632"/>
      <c r="E31" s="2962" t="s">
        <v>703</v>
      </c>
      <c r="F31" s="3635" t="s">
        <v>704</v>
      </c>
      <c r="G31" s="3617" t="s">
        <v>678</v>
      </c>
      <c r="H31" s="1503" t="s">
        <v>48</v>
      </c>
      <c r="I31" s="1509">
        <v>693.8</v>
      </c>
      <c r="J31" s="1644">
        <v>728.5</v>
      </c>
      <c r="K31" s="1645">
        <v>765</v>
      </c>
      <c r="L31" s="1698" t="s">
        <v>705</v>
      </c>
      <c r="M31" s="1647" t="s">
        <v>75</v>
      </c>
      <c r="N31" s="1676">
        <v>24000</v>
      </c>
      <c r="O31" s="1676">
        <v>25000</v>
      </c>
      <c r="P31" s="1677">
        <v>26000</v>
      </c>
    </row>
    <row r="32" spans="1:16" ht="13.8" x14ac:dyDescent="0.25">
      <c r="A32" s="2923"/>
      <c r="B32" s="2896"/>
      <c r="C32" s="3633"/>
      <c r="D32" s="3633"/>
      <c r="E32" s="2963"/>
      <c r="F32" s="3615"/>
      <c r="G32" s="3618"/>
      <c r="H32" s="1664" t="s">
        <v>56</v>
      </c>
      <c r="I32" s="1665"/>
      <c r="J32" s="1666"/>
      <c r="K32" s="1667"/>
      <c r="L32" s="1680" t="s">
        <v>696</v>
      </c>
      <c r="M32" s="1673" t="s">
        <v>75</v>
      </c>
      <c r="N32" s="1587">
        <v>380</v>
      </c>
      <c r="O32" s="1587">
        <v>400</v>
      </c>
      <c r="P32" s="1674">
        <v>420</v>
      </c>
    </row>
    <row r="33" spans="1:16" ht="27.6" x14ac:dyDescent="0.25">
      <c r="A33" s="2923"/>
      <c r="B33" s="2896"/>
      <c r="C33" s="3633"/>
      <c r="D33" s="3633"/>
      <c r="E33" s="2963"/>
      <c r="F33" s="3615"/>
      <c r="G33" s="3618"/>
      <c r="H33" s="1664" t="s">
        <v>79</v>
      </c>
      <c r="I33" s="1665">
        <v>15</v>
      </c>
      <c r="J33" s="1666">
        <v>11</v>
      </c>
      <c r="K33" s="1667">
        <v>12</v>
      </c>
      <c r="L33" s="1699" t="s">
        <v>706</v>
      </c>
      <c r="M33" s="1673" t="s">
        <v>75</v>
      </c>
      <c r="N33" s="1676">
        <v>7000</v>
      </c>
      <c r="O33" s="1676">
        <v>7500</v>
      </c>
      <c r="P33" s="1677">
        <v>8000</v>
      </c>
    </row>
    <row r="34" spans="1:16" ht="13.8" x14ac:dyDescent="0.25">
      <c r="A34" s="2923"/>
      <c r="B34" s="2896"/>
      <c r="C34" s="3633"/>
      <c r="D34" s="3633"/>
      <c r="E34" s="2963"/>
      <c r="F34" s="3615"/>
      <c r="G34" s="3618"/>
      <c r="H34" s="1664" t="s">
        <v>55</v>
      </c>
      <c r="I34" s="1665">
        <v>5.3</v>
      </c>
      <c r="J34" s="1666"/>
      <c r="K34" s="1667"/>
      <c r="L34" s="1699" t="s">
        <v>694</v>
      </c>
      <c r="M34" s="1673" t="s">
        <v>75</v>
      </c>
      <c r="N34" s="1587">
        <v>120</v>
      </c>
      <c r="O34" s="1587">
        <v>150</v>
      </c>
      <c r="P34" s="1674">
        <v>150</v>
      </c>
    </row>
    <row r="35" spans="1:16" ht="13.8" x14ac:dyDescent="0.25">
      <c r="A35" s="2923"/>
      <c r="B35" s="2896"/>
      <c r="C35" s="3633"/>
      <c r="D35" s="3633"/>
      <c r="E35" s="2963"/>
      <c r="F35" s="3615"/>
      <c r="G35" s="3618"/>
      <c r="H35" s="1678" t="s">
        <v>57</v>
      </c>
      <c r="I35" s="1665">
        <v>5.9</v>
      </c>
      <c r="J35" s="1666"/>
      <c r="K35" s="1667"/>
      <c r="L35" s="1699" t="s">
        <v>695</v>
      </c>
      <c r="M35" s="1673" t="s">
        <v>75</v>
      </c>
      <c r="N35" s="1676">
        <v>3500</v>
      </c>
      <c r="O35" s="1676">
        <v>4800</v>
      </c>
      <c r="P35" s="1677">
        <v>5500</v>
      </c>
    </row>
    <row r="36" spans="1:16" ht="13.8" x14ac:dyDescent="0.25">
      <c r="A36" s="2923"/>
      <c r="B36" s="2896"/>
      <c r="C36" s="3633"/>
      <c r="D36" s="3633"/>
      <c r="E36" s="2963"/>
      <c r="F36" s="3615"/>
      <c r="G36" s="3618"/>
      <c r="H36" s="1678"/>
      <c r="I36" s="1665"/>
      <c r="J36" s="1666"/>
      <c r="K36" s="1667"/>
      <c r="L36" s="1700" t="s">
        <v>707</v>
      </c>
      <c r="M36" s="1673" t="s">
        <v>75</v>
      </c>
      <c r="N36" s="1587">
        <v>30</v>
      </c>
      <c r="O36" s="1587">
        <v>30</v>
      </c>
      <c r="P36" s="1674">
        <v>30</v>
      </c>
    </row>
    <row r="37" spans="1:16" ht="27.6" x14ac:dyDescent="0.25">
      <c r="A37" s="2923"/>
      <c r="B37" s="2896"/>
      <c r="C37" s="3633"/>
      <c r="D37" s="3633"/>
      <c r="E37" s="2963"/>
      <c r="F37" s="3615"/>
      <c r="G37" s="3618"/>
      <c r="H37" s="1664"/>
      <c r="I37" s="1665"/>
      <c r="J37" s="1666"/>
      <c r="K37" s="1667"/>
      <c r="L37" s="1698" t="s">
        <v>708</v>
      </c>
      <c r="M37" s="1673" t="s">
        <v>75</v>
      </c>
      <c r="N37" s="1587" t="s">
        <v>709</v>
      </c>
      <c r="O37" s="1587" t="s">
        <v>710</v>
      </c>
      <c r="P37" s="1674" t="s">
        <v>711</v>
      </c>
    </row>
    <row r="38" spans="1:16" ht="27.6" x14ac:dyDescent="0.25">
      <c r="A38" s="2923"/>
      <c r="B38" s="2896"/>
      <c r="C38" s="3633"/>
      <c r="D38" s="3633"/>
      <c r="E38" s="2963"/>
      <c r="F38" s="3615"/>
      <c r="G38" s="3618"/>
      <c r="H38" s="1678"/>
      <c r="I38" s="1665"/>
      <c r="J38" s="1666"/>
      <c r="K38" s="1667"/>
      <c r="L38" s="1700" t="s">
        <v>698</v>
      </c>
      <c r="M38" s="1701" t="s">
        <v>70</v>
      </c>
      <c r="N38" s="1587">
        <v>70</v>
      </c>
      <c r="O38" s="1587">
        <v>90</v>
      </c>
      <c r="P38" s="1674">
        <v>90</v>
      </c>
    </row>
    <row r="39" spans="1:16" ht="27.6" x14ac:dyDescent="0.25">
      <c r="A39" s="2923"/>
      <c r="B39" s="2896"/>
      <c r="C39" s="3633"/>
      <c r="D39" s="3633"/>
      <c r="E39" s="2963"/>
      <c r="F39" s="3615"/>
      <c r="G39" s="3618"/>
      <c r="H39" s="1678"/>
      <c r="I39" s="1681"/>
      <c r="J39" s="1682"/>
      <c r="K39" s="1683"/>
      <c r="L39" s="1684" t="s">
        <v>699</v>
      </c>
      <c r="M39" s="1702" t="s">
        <v>700</v>
      </c>
      <c r="N39" s="1703" t="s">
        <v>676</v>
      </c>
      <c r="O39" s="1703" t="s">
        <v>676</v>
      </c>
      <c r="P39" s="1704" t="s">
        <v>676</v>
      </c>
    </row>
    <row r="40" spans="1:16" ht="27.6" x14ac:dyDescent="0.25">
      <c r="A40" s="2923"/>
      <c r="B40" s="2896"/>
      <c r="C40" s="3633"/>
      <c r="D40" s="3633"/>
      <c r="E40" s="2963"/>
      <c r="F40" s="3615"/>
      <c r="G40" s="3618"/>
      <c r="H40" s="1678"/>
      <c r="I40" s="1681"/>
      <c r="J40" s="1682"/>
      <c r="K40" s="1683"/>
      <c r="L40" s="1705" t="s">
        <v>701</v>
      </c>
      <c r="M40" s="1706" t="s">
        <v>702</v>
      </c>
      <c r="N40" s="1703" t="s">
        <v>676</v>
      </c>
      <c r="O40" s="1703" t="s">
        <v>676</v>
      </c>
      <c r="P40" s="1704" t="s">
        <v>676</v>
      </c>
    </row>
    <row r="41" spans="1:16" ht="14.4" thickBot="1" x14ac:dyDescent="0.3">
      <c r="A41" s="2924"/>
      <c r="B41" s="3631"/>
      <c r="C41" s="3634"/>
      <c r="D41" s="3634"/>
      <c r="E41" s="3259"/>
      <c r="F41" s="3587"/>
      <c r="G41" s="3619"/>
      <c r="H41" s="1707" t="s">
        <v>7</v>
      </c>
      <c r="I41" s="1708">
        <f>SUM(I31:I35)</f>
        <v>719.99999999999989</v>
      </c>
      <c r="J41" s="1708">
        <f t="shared" ref="J41:K41" si="1">SUM(J31:J34)</f>
        <v>739.5</v>
      </c>
      <c r="K41" s="1708">
        <f t="shared" si="1"/>
        <v>777</v>
      </c>
      <c r="L41" s="1709"/>
      <c r="M41" s="1710"/>
      <c r="N41" s="1660"/>
      <c r="O41" s="1660"/>
      <c r="P41" s="35"/>
    </row>
    <row r="42" spans="1:16" ht="28.2" customHeight="1" x14ac:dyDescent="0.25">
      <c r="A42" s="2922" t="s">
        <v>6</v>
      </c>
      <c r="B42" s="3630" t="s">
        <v>6</v>
      </c>
      <c r="C42" s="3632" t="s">
        <v>58</v>
      </c>
      <c r="D42" s="3632"/>
      <c r="E42" s="2962" t="s">
        <v>712</v>
      </c>
      <c r="F42" s="3635" t="s">
        <v>713</v>
      </c>
      <c r="G42" s="3617" t="s">
        <v>678</v>
      </c>
      <c r="H42" s="1503" t="s">
        <v>48</v>
      </c>
      <c r="I42" s="1509">
        <v>356.7</v>
      </c>
      <c r="J42" s="1644">
        <v>374.5</v>
      </c>
      <c r="K42" s="1645">
        <v>393.3</v>
      </c>
      <c r="L42" s="1711" t="s">
        <v>714</v>
      </c>
      <c r="M42" s="1712" t="s">
        <v>75</v>
      </c>
      <c r="N42" s="1573">
        <v>30</v>
      </c>
      <c r="O42" s="1573">
        <v>32</v>
      </c>
      <c r="P42" s="1672">
        <v>34</v>
      </c>
    </row>
    <row r="43" spans="1:16" ht="13.8" x14ac:dyDescent="0.25">
      <c r="A43" s="2923"/>
      <c r="B43" s="2896"/>
      <c r="C43" s="3633"/>
      <c r="D43" s="3633"/>
      <c r="E43" s="2963"/>
      <c r="F43" s="3615"/>
      <c r="G43" s="3618"/>
      <c r="H43" s="1664" t="s">
        <v>56</v>
      </c>
      <c r="I43" s="1665"/>
      <c r="J43" s="1666"/>
      <c r="K43" s="1667"/>
      <c r="L43" s="1684" t="s">
        <v>715</v>
      </c>
      <c r="M43" s="1685" t="s">
        <v>75</v>
      </c>
      <c r="N43" s="1676">
        <v>7800</v>
      </c>
      <c r="O43" s="1676">
        <v>7900</v>
      </c>
      <c r="P43" s="1677">
        <v>8000</v>
      </c>
    </row>
    <row r="44" spans="1:16" ht="27.6" x14ac:dyDescent="0.25">
      <c r="A44" s="2923"/>
      <c r="B44" s="2896"/>
      <c r="C44" s="3633"/>
      <c r="D44" s="3633"/>
      <c r="E44" s="2963"/>
      <c r="F44" s="3615"/>
      <c r="G44" s="3618"/>
      <c r="H44" s="2804" t="s">
        <v>79</v>
      </c>
      <c r="I44" s="2805">
        <v>15.3</v>
      </c>
      <c r="J44" s="1666">
        <v>7</v>
      </c>
      <c r="K44" s="1667">
        <v>7.5</v>
      </c>
      <c r="L44" s="1684" t="s">
        <v>716</v>
      </c>
      <c r="M44" s="1685" t="s">
        <v>75</v>
      </c>
      <c r="N44" s="1587">
        <v>4</v>
      </c>
      <c r="O44" s="1587">
        <v>5</v>
      </c>
      <c r="P44" s="1674">
        <v>6</v>
      </c>
    </row>
    <row r="45" spans="1:16" ht="13.8" x14ac:dyDescent="0.25">
      <c r="A45" s="2923"/>
      <c r="B45" s="2896"/>
      <c r="C45" s="3633"/>
      <c r="D45" s="3633"/>
      <c r="E45" s="2963"/>
      <c r="F45" s="3615"/>
      <c r="G45" s="3618"/>
      <c r="H45" s="2804" t="s">
        <v>55</v>
      </c>
      <c r="I45" s="2805">
        <v>42.8</v>
      </c>
      <c r="J45" s="1666"/>
      <c r="K45" s="1667"/>
      <c r="L45" s="1713" t="s">
        <v>697</v>
      </c>
      <c r="M45" s="1685" t="s">
        <v>75</v>
      </c>
      <c r="N45" s="1676">
        <v>1750</v>
      </c>
      <c r="O45" s="1676">
        <v>1800</v>
      </c>
      <c r="P45" s="1677">
        <v>1850</v>
      </c>
    </row>
    <row r="46" spans="1:16" ht="20.399999999999999" customHeight="1" x14ac:dyDescent="0.25">
      <c r="A46" s="2923"/>
      <c r="B46" s="2896"/>
      <c r="C46" s="3633"/>
      <c r="D46" s="3633"/>
      <c r="E46" s="2963"/>
      <c r="F46" s="3615"/>
      <c r="G46" s="3618"/>
      <c r="H46" s="1678" t="s">
        <v>57</v>
      </c>
      <c r="I46" s="1665">
        <v>6.7</v>
      </c>
      <c r="J46" s="1666"/>
      <c r="K46" s="1667"/>
      <c r="L46" s="1714" t="s">
        <v>707</v>
      </c>
      <c r="M46" s="1685" t="s">
        <v>75</v>
      </c>
      <c r="N46" s="1587">
        <v>14</v>
      </c>
      <c r="O46" s="1587">
        <v>54</v>
      </c>
      <c r="P46" s="1674">
        <v>15</v>
      </c>
    </row>
    <row r="47" spans="1:16" ht="30" customHeight="1" x14ac:dyDescent="0.25">
      <c r="A47" s="2923"/>
      <c r="B47" s="2896"/>
      <c r="C47" s="3633"/>
      <c r="D47" s="3633"/>
      <c r="E47" s="2963"/>
      <c r="F47" s="3615"/>
      <c r="G47" s="3618"/>
      <c r="H47" s="1715"/>
      <c r="I47" s="1665"/>
      <c r="J47" s="1666"/>
      <c r="K47" s="1667"/>
      <c r="L47" s="1686" t="s">
        <v>717</v>
      </c>
      <c r="M47" s="1716" t="s">
        <v>68</v>
      </c>
      <c r="N47" s="1587">
        <v>1</v>
      </c>
      <c r="O47" s="1587">
        <v>2</v>
      </c>
      <c r="P47" s="1674">
        <v>2</v>
      </c>
    </row>
    <row r="48" spans="1:16" ht="27.6" x14ac:dyDescent="0.25">
      <c r="A48" s="2923"/>
      <c r="B48" s="2896"/>
      <c r="C48" s="3633"/>
      <c r="D48" s="3633"/>
      <c r="E48" s="2963"/>
      <c r="F48" s="3615"/>
      <c r="G48" s="3618"/>
      <c r="H48" s="1715"/>
      <c r="I48" s="1717"/>
      <c r="J48" s="1718"/>
      <c r="K48" s="1717"/>
      <c r="L48" s="1719" t="s">
        <v>698</v>
      </c>
      <c r="M48" s="1720" t="s">
        <v>70</v>
      </c>
      <c r="N48" s="1587">
        <v>100</v>
      </c>
      <c r="O48" s="1587">
        <v>100</v>
      </c>
      <c r="P48" s="1674">
        <v>100</v>
      </c>
    </row>
    <row r="49" spans="1:16" ht="27.6" x14ac:dyDescent="0.25">
      <c r="A49" s="2923"/>
      <c r="B49" s="2896"/>
      <c r="C49" s="3633"/>
      <c r="D49" s="3633"/>
      <c r="E49" s="2963"/>
      <c r="F49" s="3615"/>
      <c r="G49" s="3618"/>
      <c r="H49" s="1678"/>
      <c r="I49" s="1681"/>
      <c r="J49" s="1682"/>
      <c r="K49" s="1683"/>
      <c r="L49" s="1684" t="s">
        <v>699</v>
      </c>
      <c r="M49" s="1702" t="s">
        <v>700</v>
      </c>
      <c r="N49" s="1580" t="s">
        <v>676</v>
      </c>
      <c r="O49" s="1580" t="s">
        <v>676</v>
      </c>
      <c r="P49" s="1721" t="s">
        <v>676</v>
      </c>
    </row>
    <row r="50" spans="1:16" ht="36" customHeight="1" x14ac:dyDescent="0.25">
      <c r="A50" s="2923"/>
      <c r="B50" s="2896"/>
      <c r="C50" s="3633"/>
      <c r="D50" s="3633"/>
      <c r="E50" s="2963"/>
      <c r="F50" s="3615"/>
      <c r="G50" s="3618"/>
      <c r="H50" s="1678"/>
      <c r="I50" s="1681"/>
      <c r="J50" s="1682"/>
      <c r="K50" s="1683"/>
      <c r="L50" s="1722" t="s">
        <v>701</v>
      </c>
      <c r="M50" s="1706" t="s">
        <v>702</v>
      </c>
      <c r="N50" s="1580" t="s">
        <v>676</v>
      </c>
      <c r="O50" s="1580" t="s">
        <v>676</v>
      </c>
      <c r="P50" s="1721" t="s">
        <v>676</v>
      </c>
    </row>
    <row r="51" spans="1:16" ht="31.8" customHeight="1" thickBot="1" x14ac:dyDescent="0.3">
      <c r="A51" s="2924"/>
      <c r="B51" s="3631"/>
      <c r="C51" s="3634"/>
      <c r="D51" s="3634"/>
      <c r="E51" s="2964"/>
      <c r="F51" s="3587"/>
      <c r="G51" s="3619"/>
      <c r="H51" s="1707" t="s">
        <v>7</v>
      </c>
      <c r="I51" s="1708">
        <f>SUM(I42:I46)</f>
        <v>421.5</v>
      </c>
      <c r="J51" s="1708">
        <f t="shared" ref="J51:K51" si="2">SUM(J42:J45)</f>
        <v>381.5</v>
      </c>
      <c r="K51" s="1708">
        <f t="shared" si="2"/>
        <v>400.8</v>
      </c>
      <c r="L51" s="1709"/>
      <c r="M51" s="1723"/>
      <c r="N51" s="1660"/>
      <c r="O51" s="1660"/>
      <c r="P51" s="35"/>
    </row>
    <row r="52" spans="1:16" ht="27.6" x14ac:dyDescent="0.25">
      <c r="A52" s="2922" t="s">
        <v>6</v>
      </c>
      <c r="B52" s="3630" t="s">
        <v>6</v>
      </c>
      <c r="C52" s="3632" t="s">
        <v>59</v>
      </c>
      <c r="D52" s="3632"/>
      <c r="E52" s="2962" t="s">
        <v>718</v>
      </c>
      <c r="F52" s="3635" t="s">
        <v>719</v>
      </c>
      <c r="G52" s="3617" t="s">
        <v>678</v>
      </c>
      <c r="H52" s="1503" t="s">
        <v>48</v>
      </c>
      <c r="I52" s="1509">
        <v>707.3</v>
      </c>
      <c r="J52" s="1644">
        <v>743</v>
      </c>
      <c r="K52" s="1645">
        <v>780</v>
      </c>
      <c r="L52" s="1724" t="s">
        <v>720</v>
      </c>
      <c r="M52" s="1656" t="s">
        <v>68</v>
      </c>
      <c r="N52" s="1573">
        <v>2</v>
      </c>
      <c r="O52" s="1573">
        <v>3</v>
      </c>
      <c r="P52" s="1672">
        <v>3</v>
      </c>
    </row>
    <row r="53" spans="1:16" ht="13.8" x14ac:dyDescent="0.25">
      <c r="A53" s="2923"/>
      <c r="B53" s="2896"/>
      <c r="C53" s="3633"/>
      <c r="D53" s="3633"/>
      <c r="E53" s="2963"/>
      <c r="F53" s="3615"/>
      <c r="G53" s="3618"/>
      <c r="H53" s="1664" t="s">
        <v>56</v>
      </c>
      <c r="I53" s="1665"/>
      <c r="J53" s="1666"/>
      <c r="K53" s="1667"/>
      <c r="L53" s="1725" t="s">
        <v>696</v>
      </c>
      <c r="M53" s="1673" t="s">
        <v>68</v>
      </c>
      <c r="N53" s="1587">
        <v>30</v>
      </c>
      <c r="O53" s="1587">
        <v>50</v>
      </c>
      <c r="P53" s="1674">
        <v>50</v>
      </c>
    </row>
    <row r="54" spans="1:16" ht="13.8" x14ac:dyDescent="0.25">
      <c r="A54" s="2923"/>
      <c r="B54" s="2896"/>
      <c r="C54" s="3633"/>
      <c r="D54" s="3633"/>
      <c r="E54" s="2963"/>
      <c r="F54" s="3615"/>
      <c r="G54" s="3618"/>
      <c r="H54" s="1664" t="s">
        <v>79</v>
      </c>
      <c r="I54" s="1665">
        <v>2</v>
      </c>
      <c r="J54" s="1666">
        <v>3</v>
      </c>
      <c r="K54" s="1667">
        <v>4</v>
      </c>
      <c r="L54" s="1725" t="s">
        <v>721</v>
      </c>
      <c r="M54" s="1673" t="s">
        <v>68</v>
      </c>
      <c r="N54" s="1587">
        <v>3</v>
      </c>
      <c r="O54" s="1587">
        <v>4</v>
      </c>
      <c r="P54" s="1674">
        <v>4</v>
      </c>
    </row>
    <row r="55" spans="1:16" ht="27.6" x14ac:dyDescent="0.25">
      <c r="A55" s="2923"/>
      <c r="B55" s="2896"/>
      <c r="C55" s="3633"/>
      <c r="D55" s="3633"/>
      <c r="E55" s="2963"/>
      <c r="F55" s="3615"/>
      <c r="G55" s="3618"/>
      <c r="H55" s="1664" t="s">
        <v>55</v>
      </c>
      <c r="I55" s="1665"/>
      <c r="J55" s="1666"/>
      <c r="K55" s="1667"/>
      <c r="L55" s="1725" t="s">
        <v>722</v>
      </c>
      <c r="M55" s="1673" t="s">
        <v>68</v>
      </c>
      <c r="N55" s="1587">
        <v>120</v>
      </c>
      <c r="O55" s="1587">
        <v>400</v>
      </c>
      <c r="P55" s="1674">
        <v>400</v>
      </c>
    </row>
    <row r="56" spans="1:16" ht="27.6" x14ac:dyDescent="0.25">
      <c r="A56" s="2923"/>
      <c r="B56" s="2896"/>
      <c r="C56" s="3633"/>
      <c r="D56" s="3633"/>
      <c r="E56" s="2963"/>
      <c r="F56" s="3615"/>
      <c r="G56" s="3618"/>
      <c r="H56" s="1726" t="s">
        <v>57</v>
      </c>
      <c r="I56" s="1665">
        <v>1.2</v>
      </c>
      <c r="J56" s="1666"/>
      <c r="K56" s="1667"/>
      <c r="L56" s="1574" t="s">
        <v>723</v>
      </c>
      <c r="M56" s="1727" t="s">
        <v>68</v>
      </c>
      <c r="N56" s="1587"/>
      <c r="O56" s="1587"/>
      <c r="P56" s="1674"/>
    </row>
    <row r="57" spans="1:16" ht="27.6" x14ac:dyDescent="0.25">
      <c r="A57" s="2923"/>
      <c r="B57" s="2896"/>
      <c r="C57" s="3633"/>
      <c r="D57" s="3633"/>
      <c r="E57" s="2963"/>
      <c r="F57" s="3615"/>
      <c r="G57" s="3618"/>
      <c r="H57" s="1715"/>
      <c r="I57" s="1665"/>
      <c r="J57" s="1666"/>
      <c r="K57" s="1667"/>
      <c r="L57" s="1728" t="s">
        <v>724</v>
      </c>
      <c r="M57" s="1647" t="s">
        <v>68</v>
      </c>
      <c r="N57" s="1587">
        <v>3</v>
      </c>
      <c r="O57" s="1587">
        <v>5</v>
      </c>
      <c r="P57" s="1674">
        <v>7</v>
      </c>
    </row>
    <row r="58" spans="1:16" ht="19.2" customHeight="1" x14ac:dyDescent="0.25">
      <c r="A58" s="2923"/>
      <c r="B58" s="2896"/>
      <c r="C58" s="3633"/>
      <c r="D58" s="3633"/>
      <c r="E58" s="2963"/>
      <c r="F58" s="3615"/>
      <c r="G58" s="3618"/>
      <c r="H58" s="1715"/>
      <c r="I58" s="1665"/>
      <c r="J58" s="1666"/>
      <c r="K58" s="1667"/>
      <c r="L58" s="1574" t="s">
        <v>717</v>
      </c>
      <c r="M58" s="1647" t="s">
        <v>68</v>
      </c>
      <c r="N58" s="1587">
        <v>2</v>
      </c>
      <c r="O58" s="1587">
        <v>2</v>
      </c>
      <c r="P58" s="1674">
        <v>3</v>
      </c>
    </row>
    <row r="59" spans="1:16" ht="27.6" x14ac:dyDescent="0.25">
      <c r="A59" s="2923"/>
      <c r="B59" s="2896"/>
      <c r="C59" s="3633"/>
      <c r="D59" s="3633"/>
      <c r="E59" s="2963"/>
      <c r="F59" s="3615"/>
      <c r="G59" s="3618"/>
      <c r="H59" s="1729"/>
      <c r="I59" s="1730"/>
      <c r="J59" s="1731"/>
      <c r="K59" s="1730"/>
      <c r="L59" s="1574" t="s">
        <v>725</v>
      </c>
      <c r="M59" s="1647" t="s">
        <v>68</v>
      </c>
      <c r="N59" s="1587">
        <v>2</v>
      </c>
      <c r="O59" s="1587">
        <v>3</v>
      </c>
      <c r="P59" s="1674">
        <v>3</v>
      </c>
    </row>
    <row r="60" spans="1:16" ht="50.4" customHeight="1" x14ac:dyDescent="0.25">
      <c r="A60" s="2923"/>
      <c r="B60" s="2896"/>
      <c r="C60" s="3633"/>
      <c r="D60" s="3633"/>
      <c r="E60" s="2963"/>
      <c r="F60" s="3615"/>
      <c r="G60" s="3618"/>
      <c r="H60" s="1732"/>
      <c r="I60" s="1733"/>
      <c r="J60" s="1734"/>
      <c r="K60" s="1733"/>
      <c r="L60" s="1574" t="s">
        <v>698</v>
      </c>
      <c r="M60" s="1701" t="s">
        <v>70</v>
      </c>
      <c r="N60" s="1587">
        <v>50</v>
      </c>
      <c r="O60" s="1587">
        <v>50</v>
      </c>
      <c r="P60" s="1674">
        <v>50</v>
      </c>
    </row>
    <row r="61" spans="1:16" ht="27.6" x14ac:dyDescent="0.25">
      <c r="A61" s="2923"/>
      <c r="B61" s="2896"/>
      <c r="C61" s="3633"/>
      <c r="D61" s="3633"/>
      <c r="E61" s="2963"/>
      <c r="F61" s="3615"/>
      <c r="G61" s="3618"/>
      <c r="H61" s="1678"/>
      <c r="I61" s="1681"/>
      <c r="J61" s="1682"/>
      <c r="K61" s="1683"/>
      <c r="L61" s="1698" t="s">
        <v>701</v>
      </c>
      <c r="M61" s="1735" t="s">
        <v>702</v>
      </c>
      <c r="N61" s="1580" t="s">
        <v>676</v>
      </c>
      <c r="O61" s="1580" t="s">
        <v>676</v>
      </c>
      <c r="P61" s="1721" t="s">
        <v>676</v>
      </c>
    </row>
    <row r="62" spans="1:16" ht="31.2" customHeight="1" x14ac:dyDescent="0.25">
      <c r="A62" s="2923"/>
      <c r="B62" s="2896"/>
      <c r="C62" s="3633"/>
      <c r="D62" s="3633"/>
      <c r="E62" s="2963"/>
      <c r="F62" s="3636"/>
      <c r="G62" s="3623"/>
      <c r="H62" s="1678"/>
      <c r="I62" s="1681"/>
      <c r="J62" s="1682"/>
      <c r="K62" s="1683"/>
      <c r="L62" s="1736" t="s">
        <v>699</v>
      </c>
      <c r="M62" s="1737" t="s">
        <v>700</v>
      </c>
      <c r="N62" s="1580" t="s">
        <v>676</v>
      </c>
      <c r="O62" s="1580" t="s">
        <v>676</v>
      </c>
      <c r="P62" s="1721" t="s">
        <v>676</v>
      </c>
    </row>
    <row r="63" spans="1:16" ht="18" customHeight="1" thickBot="1" x14ac:dyDescent="0.3">
      <c r="A63" s="2924"/>
      <c r="B63" s="3631"/>
      <c r="C63" s="3634"/>
      <c r="D63" s="3634"/>
      <c r="E63" s="2964"/>
      <c r="F63" s="1523"/>
      <c r="G63" s="1738"/>
      <c r="H63" s="1707" t="s">
        <v>7</v>
      </c>
      <c r="I63" s="1708">
        <f>SUM(I52:I56)</f>
        <v>710.5</v>
      </c>
      <c r="J63" s="1708">
        <f t="shared" ref="J63:K63" si="3">SUM(J52:J55)</f>
        <v>746</v>
      </c>
      <c r="K63" s="1708">
        <f t="shared" si="3"/>
        <v>784</v>
      </c>
      <c r="L63" s="1739"/>
      <c r="M63" s="1590"/>
      <c r="N63" s="1740"/>
      <c r="O63" s="1740"/>
      <c r="P63" s="1741"/>
    </row>
    <row r="64" spans="1:16" ht="26.4" customHeight="1" x14ac:dyDescent="0.25">
      <c r="A64" s="2922" t="s">
        <v>6</v>
      </c>
      <c r="B64" s="3630" t="s">
        <v>6</v>
      </c>
      <c r="C64" s="3632" t="s">
        <v>60</v>
      </c>
      <c r="D64" s="3632"/>
      <c r="E64" s="2962" t="s">
        <v>726</v>
      </c>
      <c r="F64" s="3635" t="s">
        <v>727</v>
      </c>
      <c r="G64" s="3617" t="s">
        <v>678</v>
      </c>
      <c r="H64" s="1503" t="s">
        <v>48</v>
      </c>
      <c r="I64" s="1509">
        <v>1090</v>
      </c>
      <c r="J64" s="1644">
        <v>1129</v>
      </c>
      <c r="K64" s="1645">
        <v>1185</v>
      </c>
      <c r="L64" s="1711" t="s">
        <v>694</v>
      </c>
      <c r="M64" s="1712" t="s">
        <v>68</v>
      </c>
      <c r="N64" s="1573">
        <v>250</v>
      </c>
      <c r="O64" s="1573">
        <v>255</v>
      </c>
      <c r="P64" s="1672">
        <v>260</v>
      </c>
    </row>
    <row r="65" spans="1:16" ht="19.2" customHeight="1" x14ac:dyDescent="0.25">
      <c r="A65" s="2923"/>
      <c r="B65" s="2896"/>
      <c r="C65" s="3633"/>
      <c r="D65" s="3633"/>
      <c r="E65" s="2963"/>
      <c r="F65" s="3615"/>
      <c r="G65" s="3618"/>
      <c r="H65" s="1664" t="s">
        <v>56</v>
      </c>
      <c r="I65" s="1665"/>
      <c r="J65" s="1666"/>
      <c r="K65" s="1667"/>
      <c r="L65" s="1742" t="s">
        <v>728</v>
      </c>
      <c r="M65" s="1685" t="s">
        <v>68</v>
      </c>
      <c r="N65" s="1587">
        <v>200</v>
      </c>
      <c r="O65" s="1587">
        <v>210</v>
      </c>
      <c r="P65" s="1674">
        <v>215</v>
      </c>
    </row>
    <row r="66" spans="1:16" ht="34.799999999999997" customHeight="1" x14ac:dyDescent="0.25">
      <c r="A66" s="2923"/>
      <c r="B66" s="2896"/>
      <c r="C66" s="3633"/>
      <c r="D66" s="3633"/>
      <c r="E66" s="2963"/>
      <c r="F66" s="3615"/>
      <c r="G66" s="3618"/>
      <c r="H66" s="2804" t="s">
        <v>79</v>
      </c>
      <c r="I66" s="2805">
        <v>179.5</v>
      </c>
      <c r="J66" s="1666">
        <v>144</v>
      </c>
      <c r="K66" s="1667">
        <v>152</v>
      </c>
      <c r="L66" s="1742" t="s">
        <v>729</v>
      </c>
      <c r="M66" s="1685" t="s">
        <v>68</v>
      </c>
      <c r="N66" s="1587">
        <v>9</v>
      </c>
      <c r="O66" s="1587">
        <v>9</v>
      </c>
      <c r="P66" s="1674">
        <v>9</v>
      </c>
    </row>
    <row r="67" spans="1:16" ht="22.8" customHeight="1" x14ac:dyDescent="0.25">
      <c r="A67" s="2923"/>
      <c r="B67" s="2896"/>
      <c r="C67" s="3633"/>
      <c r="D67" s="3633"/>
      <c r="E67" s="2963"/>
      <c r="F67" s="3615"/>
      <c r="G67" s="3618"/>
      <c r="H67" s="1664" t="s">
        <v>55</v>
      </c>
      <c r="I67" s="1665"/>
      <c r="J67" s="1666"/>
      <c r="K67" s="1667"/>
      <c r="L67" s="1742" t="s">
        <v>730</v>
      </c>
      <c r="M67" s="1685" t="s">
        <v>691</v>
      </c>
      <c r="N67" s="1587">
        <v>18</v>
      </c>
      <c r="O67" s="1587">
        <v>19</v>
      </c>
      <c r="P67" s="1674">
        <v>20</v>
      </c>
    </row>
    <row r="68" spans="1:16" ht="27" customHeight="1" x14ac:dyDescent="0.25">
      <c r="A68" s="2923"/>
      <c r="B68" s="2896"/>
      <c r="C68" s="3633"/>
      <c r="D68" s="3633"/>
      <c r="E68" s="2963"/>
      <c r="F68" s="3615"/>
      <c r="G68" s="3618"/>
      <c r="H68" s="1678" t="s">
        <v>57</v>
      </c>
      <c r="I68" s="1665">
        <v>28.6</v>
      </c>
      <c r="J68" s="1666"/>
      <c r="K68" s="1667"/>
      <c r="L68" s="1743" t="s">
        <v>731</v>
      </c>
      <c r="M68" s="1685" t="s">
        <v>75</v>
      </c>
      <c r="N68" s="1587">
        <v>27</v>
      </c>
      <c r="O68" s="1587">
        <v>27</v>
      </c>
      <c r="P68" s="1674">
        <v>27</v>
      </c>
    </row>
    <row r="69" spans="1:16" ht="37.200000000000003" customHeight="1" x14ac:dyDescent="0.25">
      <c r="A69" s="2923"/>
      <c r="B69" s="2896"/>
      <c r="C69" s="3633"/>
      <c r="D69" s="3633"/>
      <c r="E69" s="2963"/>
      <c r="F69" s="3615"/>
      <c r="G69" s="3618"/>
      <c r="H69" s="1678"/>
      <c r="I69" s="1665"/>
      <c r="J69" s="1666"/>
      <c r="K69" s="1667"/>
      <c r="L69" s="1744" t="s">
        <v>732</v>
      </c>
      <c r="M69" s="1685" t="s">
        <v>75</v>
      </c>
      <c r="N69" s="1587">
        <v>332</v>
      </c>
      <c r="O69" s="1587">
        <v>332</v>
      </c>
      <c r="P69" s="1674">
        <v>332</v>
      </c>
    </row>
    <row r="70" spans="1:16" ht="22.2" customHeight="1" x14ac:dyDescent="0.25">
      <c r="A70" s="2923"/>
      <c r="B70" s="2896"/>
      <c r="C70" s="3633"/>
      <c r="D70" s="3633"/>
      <c r="E70" s="2963"/>
      <c r="F70" s="3615"/>
      <c r="G70" s="3618"/>
      <c r="H70" s="1678"/>
      <c r="I70" s="1665"/>
      <c r="J70" s="1666"/>
      <c r="K70" s="1667"/>
      <c r="L70" s="1743" t="s">
        <v>696</v>
      </c>
      <c r="M70" s="1685" t="s">
        <v>75</v>
      </c>
      <c r="N70" s="1587">
        <v>65</v>
      </c>
      <c r="O70" s="1587">
        <v>70</v>
      </c>
      <c r="P70" s="1674">
        <v>75</v>
      </c>
    </row>
    <row r="71" spans="1:16" ht="27.6" customHeight="1" x14ac:dyDescent="0.25">
      <c r="A71" s="2923"/>
      <c r="B71" s="2896"/>
      <c r="C71" s="3633"/>
      <c r="D71" s="3633"/>
      <c r="E71" s="2963"/>
      <c r="F71" s="3615"/>
      <c r="G71" s="3618"/>
      <c r="H71" s="1678"/>
      <c r="I71" s="1665"/>
      <c r="J71" s="1666"/>
      <c r="K71" s="1667"/>
      <c r="L71" s="1743" t="s">
        <v>733</v>
      </c>
      <c r="M71" s="1685" t="s">
        <v>75</v>
      </c>
      <c r="N71" s="1676">
        <v>1300</v>
      </c>
      <c r="O71" s="1676">
        <v>1400</v>
      </c>
      <c r="P71" s="1677">
        <v>1500</v>
      </c>
    </row>
    <row r="72" spans="1:16" ht="37.799999999999997" customHeight="1" x14ac:dyDescent="0.25">
      <c r="A72" s="2923"/>
      <c r="B72" s="2896"/>
      <c r="C72" s="3633"/>
      <c r="D72" s="3633"/>
      <c r="E72" s="2963"/>
      <c r="F72" s="3615"/>
      <c r="G72" s="3618"/>
      <c r="H72" s="1678"/>
      <c r="I72" s="1665"/>
      <c r="J72" s="1666"/>
      <c r="K72" s="1667"/>
      <c r="L72" s="1574" t="s">
        <v>698</v>
      </c>
      <c r="M72" s="1720" t="s">
        <v>70</v>
      </c>
      <c r="N72" s="1587">
        <v>33</v>
      </c>
      <c r="O72" s="1587">
        <v>33</v>
      </c>
      <c r="P72" s="1674">
        <v>33</v>
      </c>
    </row>
    <row r="73" spans="1:16" ht="32.4" customHeight="1" x14ac:dyDescent="0.25">
      <c r="A73" s="2923"/>
      <c r="B73" s="2896"/>
      <c r="C73" s="3633"/>
      <c r="D73" s="3633"/>
      <c r="E73" s="2963"/>
      <c r="F73" s="3615"/>
      <c r="G73" s="3618"/>
      <c r="H73" s="1678"/>
      <c r="I73" s="1665"/>
      <c r="J73" s="1666"/>
      <c r="K73" s="1667"/>
      <c r="L73" s="1705" t="s">
        <v>701</v>
      </c>
      <c r="M73" s="1686" t="s">
        <v>702</v>
      </c>
      <c r="N73" s="1580" t="s">
        <v>676</v>
      </c>
      <c r="O73" s="1580" t="s">
        <v>676</v>
      </c>
      <c r="P73" s="1721" t="s">
        <v>676</v>
      </c>
    </row>
    <row r="74" spans="1:16" ht="31.2" customHeight="1" x14ac:dyDescent="0.25">
      <c r="A74" s="2923"/>
      <c r="B74" s="2896"/>
      <c r="C74" s="3633"/>
      <c r="D74" s="3633"/>
      <c r="E74" s="2963"/>
      <c r="F74" s="3636"/>
      <c r="G74" s="3618"/>
      <c r="H74" s="1678"/>
      <c r="I74" s="1665"/>
      <c r="J74" s="1666"/>
      <c r="K74" s="1667"/>
      <c r="L74" s="1684" t="s">
        <v>699</v>
      </c>
      <c r="M74" s="1702" t="s">
        <v>700</v>
      </c>
      <c r="N74" s="1580" t="s">
        <v>676</v>
      </c>
      <c r="O74" s="1580" t="s">
        <v>676</v>
      </c>
      <c r="P74" s="1721" t="s">
        <v>676</v>
      </c>
    </row>
    <row r="75" spans="1:16" ht="34.200000000000003" customHeight="1" thickBot="1" x14ac:dyDescent="0.3">
      <c r="A75" s="1588"/>
      <c r="B75" s="1745"/>
      <c r="C75" s="1746"/>
      <c r="D75" s="1650"/>
      <c r="E75" s="2964"/>
      <c r="F75" s="1747"/>
      <c r="G75" s="1738"/>
      <c r="H75" s="1707" t="s">
        <v>7</v>
      </c>
      <c r="I75" s="1708">
        <f>SUM(I64:I68)</f>
        <v>1298.0999999999999</v>
      </c>
      <c r="J75" s="1708">
        <f t="shared" ref="J75:K75" si="4">SUM(J64:J67)</f>
        <v>1273</v>
      </c>
      <c r="K75" s="1708">
        <f t="shared" si="4"/>
        <v>1337</v>
      </c>
      <c r="L75" s="1739"/>
      <c r="M75" s="1710"/>
      <c r="N75" s="1660"/>
      <c r="O75" s="1660"/>
      <c r="P75" s="35"/>
    </row>
    <row r="76" spans="1:16" ht="25.2" customHeight="1" x14ac:dyDescent="0.25">
      <c r="A76" s="2922" t="s">
        <v>6</v>
      </c>
      <c r="B76" s="3630" t="s">
        <v>6</v>
      </c>
      <c r="C76" s="3632" t="s">
        <v>61</v>
      </c>
      <c r="D76" s="3632"/>
      <c r="E76" s="2962" t="s">
        <v>734</v>
      </c>
      <c r="F76" s="3635" t="s">
        <v>735</v>
      </c>
      <c r="G76" s="3617" t="s">
        <v>678</v>
      </c>
      <c r="H76" s="1503" t="s">
        <v>48</v>
      </c>
      <c r="I76" s="1509">
        <v>336.7</v>
      </c>
      <c r="J76" s="1644">
        <v>354</v>
      </c>
      <c r="K76" s="1645">
        <v>371</v>
      </c>
      <c r="L76" s="1748" t="s">
        <v>736</v>
      </c>
      <c r="M76" s="1749" t="s">
        <v>70</v>
      </c>
      <c r="N76" s="1573">
        <v>73</v>
      </c>
      <c r="O76" s="1573">
        <v>74</v>
      </c>
      <c r="P76" s="1672">
        <v>75</v>
      </c>
    </row>
    <row r="77" spans="1:16" ht="35.4" customHeight="1" x14ac:dyDescent="0.25">
      <c r="A77" s="2923"/>
      <c r="B77" s="2896"/>
      <c r="C77" s="3633"/>
      <c r="D77" s="3633"/>
      <c r="E77" s="2963"/>
      <c r="F77" s="3615"/>
      <c r="G77" s="3618"/>
      <c r="H77" s="1664" t="s">
        <v>56</v>
      </c>
      <c r="I77" s="1665"/>
      <c r="J77" s="1666"/>
      <c r="K77" s="1667"/>
      <c r="L77" s="1750" t="s">
        <v>737</v>
      </c>
      <c r="M77" s="1751" t="s">
        <v>68</v>
      </c>
      <c r="N77" s="1587">
        <v>28</v>
      </c>
      <c r="O77" s="1587">
        <v>29</v>
      </c>
      <c r="P77" s="1674">
        <v>30</v>
      </c>
    </row>
    <row r="78" spans="1:16" ht="23.4" customHeight="1" x14ac:dyDescent="0.25">
      <c r="A78" s="2923"/>
      <c r="B78" s="2896"/>
      <c r="C78" s="3633"/>
      <c r="D78" s="3633"/>
      <c r="E78" s="2963"/>
      <c r="F78" s="3615"/>
      <c r="G78" s="3618"/>
      <c r="H78" s="2804" t="s">
        <v>79</v>
      </c>
      <c r="I78" s="2805">
        <v>95</v>
      </c>
      <c r="J78" s="1666">
        <v>78</v>
      </c>
      <c r="K78" s="1667">
        <v>83</v>
      </c>
      <c r="L78" s="1752" t="s">
        <v>738</v>
      </c>
      <c r="M78" s="1751" t="s">
        <v>68</v>
      </c>
      <c r="N78" s="1587">
        <v>100</v>
      </c>
      <c r="O78" s="1587">
        <v>105</v>
      </c>
      <c r="P78" s="1674">
        <v>107</v>
      </c>
    </row>
    <row r="79" spans="1:16" ht="27.6" customHeight="1" x14ac:dyDescent="0.25">
      <c r="A79" s="2923"/>
      <c r="B79" s="2896"/>
      <c r="C79" s="3633"/>
      <c r="D79" s="3633"/>
      <c r="E79" s="2963"/>
      <c r="F79" s="3615"/>
      <c r="G79" s="3618"/>
      <c r="H79" s="1664" t="s">
        <v>55</v>
      </c>
      <c r="I79" s="1665"/>
      <c r="J79" s="1666"/>
      <c r="K79" s="1667"/>
      <c r="L79" s="1750" t="s">
        <v>739</v>
      </c>
      <c r="M79" s="1751" t="s">
        <v>691</v>
      </c>
      <c r="N79" s="1676">
        <v>21</v>
      </c>
      <c r="O79" s="1587">
        <v>22</v>
      </c>
      <c r="P79" s="1674">
        <v>22.5</v>
      </c>
    </row>
    <row r="80" spans="1:16" ht="13.8" x14ac:dyDescent="0.25">
      <c r="A80" s="2923"/>
      <c r="B80" s="2896"/>
      <c r="C80" s="3633"/>
      <c r="D80" s="3633"/>
      <c r="E80" s="2963"/>
      <c r="F80" s="3615"/>
      <c r="G80" s="3618"/>
      <c r="H80" s="1678" t="s">
        <v>57</v>
      </c>
      <c r="I80" s="1665">
        <v>31</v>
      </c>
      <c r="J80" s="1666"/>
      <c r="K80" s="1667"/>
      <c r="L80" s="1753" t="s">
        <v>728</v>
      </c>
      <c r="M80" s="1751" t="s">
        <v>75</v>
      </c>
      <c r="N80" s="1587">
        <v>22</v>
      </c>
      <c r="O80" s="1587">
        <v>24</v>
      </c>
      <c r="P80" s="1674">
        <v>25</v>
      </c>
    </row>
    <row r="81" spans="1:16" ht="31.2" customHeight="1" x14ac:dyDescent="0.25">
      <c r="A81" s="2923"/>
      <c r="B81" s="2896"/>
      <c r="C81" s="3633"/>
      <c r="D81" s="3633"/>
      <c r="E81" s="2963"/>
      <c r="F81" s="3615"/>
      <c r="G81" s="3618"/>
      <c r="H81" s="1678"/>
      <c r="I81" s="1665"/>
      <c r="J81" s="1666"/>
      <c r="K81" s="1667"/>
      <c r="L81" s="1754" t="s">
        <v>740</v>
      </c>
      <c r="M81" s="1751" t="s">
        <v>68</v>
      </c>
      <c r="N81" s="1587">
        <v>2</v>
      </c>
      <c r="O81" s="1587">
        <v>2</v>
      </c>
      <c r="P81" s="1674">
        <v>3</v>
      </c>
    </row>
    <row r="82" spans="1:16" ht="21.6" customHeight="1" x14ac:dyDescent="0.25">
      <c r="A82" s="2923"/>
      <c r="B82" s="2896"/>
      <c r="C82" s="3633"/>
      <c r="D82" s="3633"/>
      <c r="E82" s="2963"/>
      <c r="F82" s="3615"/>
      <c r="G82" s="3618"/>
      <c r="H82" s="3641"/>
      <c r="I82" s="3626"/>
      <c r="J82" s="3628"/>
      <c r="K82" s="3626"/>
      <c r="L82" s="1754" t="s">
        <v>741</v>
      </c>
      <c r="M82" s="1751" t="s">
        <v>70</v>
      </c>
      <c r="N82" s="1587">
        <v>5</v>
      </c>
      <c r="O82" s="1587">
        <v>5</v>
      </c>
      <c r="P82" s="1674">
        <v>5</v>
      </c>
    </row>
    <row r="83" spans="1:16" ht="15" customHeight="1" x14ac:dyDescent="0.25">
      <c r="A83" s="2923"/>
      <c r="B83" s="2896"/>
      <c r="C83" s="3633"/>
      <c r="D83" s="3633"/>
      <c r="E83" s="2963"/>
      <c r="F83" s="3615"/>
      <c r="G83" s="3618"/>
      <c r="H83" s="3642"/>
      <c r="I83" s="3643"/>
      <c r="J83" s="3645"/>
      <c r="K83" s="3643"/>
      <c r="L83" s="1755" t="s">
        <v>742</v>
      </c>
      <c r="M83" s="1756" t="s">
        <v>68</v>
      </c>
      <c r="N83" s="1587">
        <v>1</v>
      </c>
      <c r="O83" s="1587">
        <v>1</v>
      </c>
      <c r="P83" s="1674">
        <v>1</v>
      </c>
    </row>
    <row r="84" spans="1:16" ht="27.6" x14ac:dyDescent="0.25">
      <c r="A84" s="2923"/>
      <c r="B84" s="2896"/>
      <c r="C84" s="3633"/>
      <c r="D84" s="3633"/>
      <c r="E84" s="2963"/>
      <c r="F84" s="3615"/>
      <c r="G84" s="3618"/>
      <c r="H84" s="1681"/>
      <c r="I84" s="1717"/>
      <c r="J84" s="1718"/>
      <c r="K84" s="1717"/>
      <c r="L84" s="1757" t="s">
        <v>698</v>
      </c>
      <c r="M84" s="1758" t="s">
        <v>70</v>
      </c>
      <c r="N84" s="1587">
        <v>50</v>
      </c>
      <c r="O84" s="1587">
        <v>50</v>
      </c>
      <c r="P84" s="1674">
        <v>50</v>
      </c>
    </row>
    <row r="85" spans="1:16" ht="27.6" x14ac:dyDescent="0.25">
      <c r="A85" s="2923"/>
      <c r="B85" s="2896"/>
      <c r="C85" s="3633"/>
      <c r="D85" s="3633"/>
      <c r="E85" s="2963"/>
      <c r="F85" s="3615"/>
      <c r="G85" s="3618"/>
      <c r="H85" s="1678"/>
      <c r="I85" s="1681"/>
      <c r="J85" s="1682"/>
      <c r="K85" s="1683"/>
      <c r="L85" s="1750" t="s">
        <v>699</v>
      </c>
      <c r="M85" s="1759" t="s">
        <v>700</v>
      </c>
      <c r="N85" s="1580" t="s">
        <v>676</v>
      </c>
      <c r="O85" s="1580" t="s">
        <v>676</v>
      </c>
      <c r="P85" s="1721" t="s">
        <v>676</v>
      </c>
    </row>
    <row r="86" spans="1:16" ht="27.6" x14ac:dyDescent="0.25">
      <c r="A86" s="3647"/>
      <c r="B86" s="3648"/>
      <c r="C86" s="3649"/>
      <c r="D86" s="3649"/>
      <c r="E86" s="2963"/>
      <c r="F86" s="3636"/>
      <c r="G86" s="3623"/>
      <c r="H86" s="1678"/>
      <c r="I86" s="1681"/>
      <c r="J86" s="1682"/>
      <c r="K86" s="1683"/>
      <c r="L86" s="1757" t="s">
        <v>701</v>
      </c>
      <c r="M86" s="1755" t="s">
        <v>702</v>
      </c>
      <c r="N86" s="1580" t="s">
        <v>676</v>
      </c>
      <c r="O86" s="1580" t="s">
        <v>676</v>
      </c>
      <c r="P86" s="1721" t="s">
        <v>676</v>
      </c>
    </row>
    <row r="87" spans="1:16" ht="14.4" thickBot="1" x14ac:dyDescent="0.3">
      <c r="A87" s="1588"/>
      <c r="B87" s="1745"/>
      <c r="C87" s="1760"/>
      <c r="D87" s="1650"/>
      <c r="E87" s="2964"/>
      <c r="F87" s="1747"/>
      <c r="G87" s="1738"/>
      <c r="H87" s="1707" t="s">
        <v>7</v>
      </c>
      <c r="I87" s="1708">
        <f>SUM(I76:I80)</f>
        <v>462.7</v>
      </c>
      <c r="J87" s="1708">
        <f>SUM(J76:J79)</f>
        <v>432</v>
      </c>
      <c r="K87" s="1708">
        <f t="shared" ref="K87" si="5">SUM(K76:K79)</f>
        <v>454</v>
      </c>
      <c r="L87" s="1739"/>
      <c r="M87" s="1710"/>
      <c r="N87" s="1660"/>
      <c r="O87" s="1660"/>
      <c r="P87" s="35"/>
    </row>
    <row r="88" spans="1:16" ht="14.4" thickBot="1" x14ac:dyDescent="0.3">
      <c r="A88" s="1761" t="s">
        <v>6</v>
      </c>
      <c r="B88" s="1581" t="s">
        <v>6</v>
      </c>
      <c r="C88" s="1762"/>
      <c r="D88" s="1763"/>
      <c r="E88" s="2954" t="s">
        <v>31</v>
      </c>
      <c r="F88" s="2954"/>
      <c r="G88" s="2955"/>
      <c r="H88" s="1764" t="s">
        <v>7</v>
      </c>
      <c r="I88" s="1765">
        <f>SUM(I14+I16+I20+I30+I41+I51+I63+I75+I87)</f>
        <v>4957.9999999999991</v>
      </c>
      <c r="J88" s="1765">
        <f>SUM(J14+J16+J20+J30+J41+J51+J63+J75+J87)</f>
        <v>4983.3</v>
      </c>
      <c r="K88" s="1765">
        <f>SUM(K14+K16+K20+K30+K41+K51+K63+K75+K87)</f>
        <v>5235.5</v>
      </c>
      <c r="L88" s="1766"/>
      <c r="M88" s="1767"/>
      <c r="N88" s="1768"/>
      <c r="O88" s="1768"/>
      <c r="P88" s="1769"/>
    </row>
    <row r="89" spans="1:16" ht="14.4" thickBot="1" x14ac:dyDescent="0.3">
      <c r="A89" s="25" t="s">
        <v>6</v>
      </c>
      <c r="B89" s="1770" t="s">
        <v>8</v>
      </c>
      <c r="C89" s="1771" t="s">
        <v>743</v>
      </c>
      <c r="D89" s="1772"/>
      <c r="E89" s="1773"/>
      <c r="F89" s="1773"/>
      <c r="G89" s="1773"/>
      <c r="H89" s="1773"/>
      <c r="I89" s="1773"/>
      <c r="J89" s="1773"/>
      <c r="K89" s="1773"/>
      <c r="L89" s="1774"/>
      <c r="M89" s="1774"/>
      <c r="N89" s="1774"/>
      <c r="O89" s="1774"/>
      <c r="P89" s="1775"/>
    </row>
    <row r="90" spans="1:16" ht="28.2" thickBot="1" x14ac:dyDescent="0.3">
      <c r="A90" s="1576"/>
      <c r="B90" s="1578"/>
      <c r="C90" s="655"/>
      <c r="D90" s="1776"/>
      <c r="E90" s="1777"/>
      <c r="F90" s="1777"/>
      <c r="G90" s="1777"/>
      <c r="H90" s="1777"/>
      <c r="I90" s="1777"/>
      <c r="J90" s="1777"/>
      <c r="K90" s="1778"/>
      <c r="L90" s="1779" t="s">
        <v>744</v>
      </c>
      <c r="M90" s="1583" t="s">
        <v>70</v>
      </c>
      <c r="N90" s="1572">
        <v>2</v>
      </c>
      <c r="O90" s="1572">
        <v>2</v>
      </c>
      <c r="P90" s="1780">
        <v>2</v>
      </c>
    </row>
    <row r="91" spans="1:16" ht="41.4" x14ac:dyDescent="0.25">
      <c r="A91" s="2867" t="s">
        <v>6</v>
      </c>
      <c r="B91" s="2869" t="s">
        <v>8</v>
      </c>
      <c r="C91" s="3637" t="s">
        <v>6</v>
      </c>
      <c r="D91" s="1643"/>
      <c r="E91" s="2962" t="s">
        <v>745</v>
      </c>
      <c r="F91" s="3614" t="s">
        <v>62</v>
      </c>
      <c r="G91" s="3617" t="s">
        <v>678</v>
      </c>
      <c r="H91" s="1503" t="s">
        <v>48</v>
      </c>
      <c r="I91" s="1509">
        <v>23</v>
      </c>
      <c r="J91" s="1644">
        <v>30</v>
      </c>
      <c r="K91" s="1645">
        <v>35</v>
      </c>
      <c r="L91" s="1514" t="s">
        <v>746</v>
      </c>
      <c r="M91" s="1781" t="s">
        <v>70</v>
      </c>
      <c r="N91" s="26">
        <v>25</v>
      </c>
      <c r="O91" s="26">
        <v>30</v>
      </c>
      <c r="P91" s="1579">
        <v>35</v>
      </c>
    </row>
    <row r="92" spans="1:16" ht="13.8" x14ac:dyDescent="0.25">
      <c r="A92" s="2895"/>
      <c r="B92" s="2896"/>
      <c r="C92" s="3646"/>
      <c r="D92" s="1663"/>
      <c r="E92" s="2963"/>
      <c r="F92" s="3615"/>
      <c r="G92" s="3618"/>
      <c r="H92" s="1664"/>
      <c r="I92" s="1665"/>
      <c r="J92" s="1666"/>
      <c r="K92" s="1667"/>
      <c r="L92" s="1514" t="s">
        <v>747</v>
      </c>
      <c r="M92" s="1781" t="s">
        <v>68</v>
      </c>
      <c r="N92" s="32">
        <v>3</v>
      </c>
      <c r="O92" s="32">
        <v>3</v>
      </c>
      <c r="P92" s="1575">
        <v>3</v>
      </c>
    </row>
    <row r="93" spans="1:16" ht="27.6" x14ac:dyDescent="0.25">
      <c r="A93" s="2895"/>
      <c r="B93" s="2896"/>
      <c r="C93" s="3646"/>
      <c r="D93" s="1663"/>
      <c r="E93" s="2963"/>
      <c r="F93" s="3615"/>
      <c r="G93" s="3618"/>
      <c r="H93" s="1664"/>
      <c r="I93" s="1665"/>
      <c r="J93" s="1666"/>
      <c r="K93" s="1667"/>
      <c r="L93" s="1782" t="s">
        <v>748</v>
      </c>
      <c r="M93" s="1783" t="s">
        <v>80</v>
      </c>
      <c r="N93" s="32">
        <v>10</v>
      </c>
      <c r="O93" s="32">
        <v>11</v>
      </c>
      <c r="P93" s="1575">
        <v>12</v>
      </c>
    </row>
    <row r="94" spans="1:16" ht="14.4" thickBot="1" x14ac:dyDescent="0.3">
      <c r="A94" s="2868"/>
      <c r="B94" s="2870"/>
      <c r="C94" s="3638"/>
      <c r="D94" s="1650"/>
      <c r="E94" s="2964"/>
      <c r="F94" s="3616"/>
      <c r="G94" s="3619"/>
      <c r="H94" s="1784" t="s">
        <v>7</v>
      </c>
      <c r="I94" s="1708">
        <f>SUM(I91:I93)</f>
        <v>23</v>
      </c>
      <c r="J94" s="1708">
        <f>SUM(J91:J93)</f>
        <v>30</v>
      </c>
      <c r="K94" s="1708">
        <f>SUM(K91:K93)</f>
        <v>35</v>
      </c>
      <c r="L94" s="1590"/>
      <c r="M94" s="1785"/>
      <c r="N94" s="1786"/>
      <c r="O94" s="1786"/>
      <c r="P94" s="1654"/>
    </row>
    <row r="95" spans="1:16" ht="13.8" x14ac:dyDescent="0.25">
      <c r="A95" s="2867" t="s">
        <v>6</v>
      </c>
      <c r="B95" s="2869" t="s">
        <v>8</v>
      </c>
      <c r="C95" s="3637" t="s">
        <v>8</v>
      </c>
      <c r="D95" s="1643"/>
      <c r="E95" s="3639" t="s">
        <v>749</v>
      </c>
      <c r="F95" s="3614" t="s">
        <v>62</v>
      </c>
      <c r="G95" s="3617" t="s">
        <v>678</v>
      </c>
      <c r="H95" s="1503" t="s">
        <v>48</v>
      </c>
      <c r="I95" s="1509"/>
      <c r="J95" s="1644"/>
      <c r="K95" s="1645"/>
      <c r="L95" s="1787" t="s">
        <v>750</v>
      </c>
      <c r="M95" s="1788" t="s">
        <v>80</v>
      </c>
      <c r="N95" s="1573"/>
      <c r="O95" s="1573"/>
      <c r="P95" s="1672"/>
    </row>
    <row r="96" spans="1:16" ht="14.4" thickBot="1" x14ac:dyDescent="0.3">
      <c r="A96" s="2868"/>
      <c r="B96" s="2870"/>
      <c r="C96" s="3638"/>
      <c r="D96" s="1650"/>
      <c r="E96" s="3640"/>
      <c r="F96" s="3616"/>
      <c r="G96" s="3619"/>
      <c r="H96" s="1707" t="s">
        <v>7</v>
      </c>
      <c r="I96" s="1708">
        <f>SUM(I95:I95)</f>
        <v>0</v>
      </c>
      <c r="J96" s="1708">
        <f>SUM(J95:J95)</f>
        <v>0</v>
      </c>
      <c r="K96" s="1708">
        <f>SUM(K95:K95)</f>
        <v>0</v>
      </c>
      <c r="L96" s="1789"/>
      <c r="M96" s="1790"/>
      <c r="N96" s="1660"/>
      <c r="O96" s="1660"/>
      <c r="P96" s="35"/>
    </row>
    <row r="97" spans="1:16" ht="13.8" x14ac:dyDescent="0.25">
      <c r="A97" s="1585" t="s">
        <v>6</v>
      </c>
      <c r="B97" s="3630" t="s">
        <v>8</v>
      </c>
      <c r="C97" s="3632" t="s">
        <v>49</v>
      </c>
      <c r="D97" s="3632"/>
      <c r="E97" s="2962" t="s">
        <v>751</v>
      </c>
      <c r="F97" s="3635" t="s">
        <v>752</v>
      </c>
      <c r="G97" s="3617" t="s">
        <v>678</v>
      </c>
      <c r="H97" s="1848" t="s">
        <v>48</v>
      </c>
      <c r="I97" s="1849">
        <v>630.1</v>
      </c>
      <c r="J97" s="1644">
        <v>653</v>
      </c>
      <c r="K97" s="1645">
        <v>686</v>
      </c>
      <c r="L97" s="1791" t="s">
        <v>753</v>
      </c>
      <c r="M97" s="1792" t="s">
        <v>68</v>
      </c>
      <c r="N97" s="1573">
        <v>148</v>
      </c>
      <c r="O97" s="1573">
        <v>149</v>
      </c>
      <c r="P97" s="1672">
        <v>151</v>
      </c>
    </row>
    <row r="98" spans="1:16" ht="13.8" x14ac:dyDescent="0.25">
      <c r="A98" s="2923"/>
      <c r="B98" s="2896"/>
      <c r="C98" s="3633"/>
      <c r="D98" s="3633"/>
      <c r="E98" s="2963"/>
      <c r="F98" s="3615"/>
      <c r="G98" s="3618"/>
      <c r="H98" s="1664" t="s">
        <v>56</v>
      </c>
      <c r="I98" s="1665"/>
      <c r="J98" s="1666"/>
      <c r="K98" s="1667"/>
      <c r="L98" s="1793" t="s">
        <v>754</v>
      </c>
      <c r="M98" s="1702" t="s">
        <v>68</v>
      </c>
      <c r="N98" s="1587">
        <v>4</v>
      </c>
      <c r="O98" s="1587">
        <v>4</v>
      </c>
      <c r="P98" s="1674">
        <v>4</v>
      </c>
    </row>
    <row r="99" spans="1:16" ht="13.8" x14ac:dyDescent="0.25">
      <c r="A99" s="2923"/>
      <c r="B99" s="2896"/>
      <c r="C99" s="3633"/>
      <c r="D99" s="3633"/>
      <c r="E99" s="2963"/>
      <c r="F99" s="3615"/>
      <c r="G99" s="3618"/>
      <c r="H99" s="2804">
        <v>50</v>
      </c>
      <c r="I99" s="2805">
        <v>50</v>
      </c>
      <c r="J99" s="1666">
        <v>42</v>
      </c>
      <c r="K99" s="1667">
        <v>45</v>
      </c>
      <c r="L99" s="1684" t="s">
        <v>696</v>
      </c>
      <c r="M99" s="1702" t="s">
        <v>68</v>
      </c>
      <c r="N99" s="1587">
        <v>14</v>
      </c>
      <c r="O99" s="1587">
        <v>15</v>
      </c>
      <c r="P99" s="1674">
        <v>18</v>
      </c>
    </row>
    <row r="100" spans="1:16" ht="13.8" x14ac:dyDescent="0.25">
      <c r="A100" s="2923"/>
      <c r="B100" s="2896"/>
      <c r="C100" s="3633"/>
      <c r="D100" s="3633"/>
      <c r="E100" s="2963"/>
      <c r="F100" s="3615"/>
      <c r="G100" s="3618"/>
      <c r="H100" s="1664" t="s">
        <v>55</v>
      </c>
      <c r="I100" s="1665"/>
      <c r="J100" s="1666"/>
      <c r="K100" s="1667"/>
      <c r="L100" s="1684" t="s">
        <v>755</v>
      </c>
      <c r="M100" s="1716" t="s">
        <v>691</v>
      </c>
      <c r="N100" s="1587">
        <v>11</v>
      </c>
      <c r="O100" s="1587">
        <v>11.5</v>
      </c>
      <c r="P100" s="1674">
        <v>12</v>
      </c>
    </row>
    <row r="101" spans="1:16" ht="13.8" x14ac:dyDescent="0.25">
      <c r="A101" s="2923"/>
      <c r="B101" s="2896"/>
      <c r="C101" s="3633"/>
      <c r="D101" s="3633"/>
      <c r="E101" s="2963"/>
      <c r="F101" s="3615"/>
      <c r="G101" s="3618"/>
      <c r="H101" s="1678" t="s">
        <v>57</v>
      </c>
      <c r="I101" s="1665">
        <v>16.5</v>
      </c>
      <c r="J101" s="1666"/>
      <c r="K101" s="1667"/>
      <c r="L101" s="1574" t="s">
        <v>717</v>
      </c>
      <c r="M101" s="1716" t="s">
        <v>68</v>
      </c>
      <c r="N101" s="1587">
        <v>1</v>
      </c>
      <c r="O101" s="1587">
        <v>1</v>
      </c>
      <c r="P101" s="1674">
        <v>1</v>
      </c>
    </row>
    <row r="102" spans="1:16" ht="27.6" x14ac:dyDescent="0.25">
      <c r="A102" s="2923"/>
      <c r="B102" s="2896"/>
      <c r="C102" s="3633"/>
      <c r="D102" s="3633"/>
      <c r="E102" s="2963"/>
      <c r="F102" s="3615"/>
      <c r="G102" s="3618"/>
      <c r="H102" s="1678"/>
      <c r="I102" s="1665"/>
      <c r="J102" s="1666"/>
      <c r="K102" s="1667"/>
      <c r="L102" s="1574" t="s">
        <v>725</v>
      </c>
      <c r="M102" s="1702" t="s">
        <v>68</v>
      </c>
      <c r="N102" s="1587">
        <v>1</v>
      </c>
      <c r="O102" s="1587">
        <v>2</v>
      </c>
      <c r="P102" s="1674">
        <v>2</v>
      </c>
    </row>
    <row r="103" spans="1:16" ht="27.6" x14ac:dyDescent="0.25">
      <c r="A103" s="2923"/>
      <c r="B103" s="2896"/>
      <c r="C103" s="3633"/>
      <c r="D103" s="3633"/>
      <c r="E103" s="2963"/>
      <c r="F103" s="3615"/>
      <c r="G103" s="3618"/>
      <c r="H103" s="1678"/>
      <c r="I103" s="1665"/>
      <c r="J103" s="1666"/>
      <c r="K103" s="1667"/>
      <c r="L103" s="1574" t="s">
        <v>698</v>
      </c>
      <c r="M103" s="1720" t="s">
        <v>70</v>
      </c>
      <c r="N103" s="1587">
        <v>7</v>
      </c>
      <c r="O103" s="1587">
        <v>10</v>
      </c>
      <c r="P103" s="1674">
        <v>15</v>
      </c>
    </row>
    <row r="104" spans="1:16" ht="27.6" x14ac:dyDescent="0.25">
      <c r="A104" s="2923"/>
      <c r="B104" s="2896"/>
      <c r="C104" s="3633"/>
      <c r="D104" s="3633"/>
      <c r="E104" s="2963"/>
      <c r="F104" s="3615"/>
      <c r="G104" s="3618"/>
      <c r="H104" s="1678"/>
      <c r="I104" s="1665"/>
      <c r="J104" s="1666"/>
      <c r="K104" s="1667"/>
      <c r="L104" s="1684" t="s">
        <v>699</v>
      </c>
      <c r="M104" s="1702" t="s">
        <v>700</v>
      </c>
      <c r="N104" s="1580" t="s">
        <v>676</v>
      </c>
      <c r="O104" s="1580" t="s">
        <v>676</v>
      </c>
      <c r="P104" s="1721" t="s">
        <v>676</v>
      </c>
    </row>
    <row r="105" spans="1:16" ht="27.6" x14ac:dyDescent="0.25">
      <c r="A105" s="2923"/>
      <c r="B105" s="2896"/>
      <c r="C105" s="3633"/>
      <c r="D105" s="3633"/>
      <c r="E105" s="2963"/>
      <c r="F105" s="3615"/>
      <c r="G105" s="3618"/>
      <c r="H105" s="1678"/>
      <c r="I105" s="1681"/>
      <c r="J105" s="1682"/>
      <c r="K105" s="1683"/>
      <c r="L105" s="1794" t="s">
        <v>701</v>
      </c>
      <c r="M105" s="1686" t="s">
        <v>702</v>
      </c>
      <c r="N105" s="1580" t="s">
        <v>676</v>
      </c>
      <c r="O105" s="1580" t="s">
        <v>676</v>
      </c>
      <c r="P105" s="1721" t="s">
        <v>676</v>
      </c>
    </row>
    <row r="106" spans="1:16" ht="27.6" customHeight="1" thickBot="1" x14ac:dyDescent="0.3">
      <c r="A106" s="2924"/>
      <c r="B106" s="3631"/>
      <c r="C106" s="3634"/>
      <c r="D106" s="3634"/>
      <c r="E106" s="2964"/>
      <c r="F106" s="3587"/>
      <c r="G106" s="3619"/>
      <c r="H106" s="1707" t="s">
        <v>7</v>
      </c>
      <c r="I106" s="1708">
        <f>SUM(I97:I101)</f>
        <v>696.6</v>
      </c>
      <c r="J106" s="1708">
        <f t="shared" ref="J106:K106" si="6">SUM(J97:J100)</f>
        <v>695</v>
      </c>
      <c r="K106" s="1708">
        <f t="shared" si="6"/>
        <v>731</v>
      </c>
      <c r="L106" s="1739"/>
      <c r="M106" s="1710"/>
      <c r="N106" s="1660"/>
      <c r="O106" s="1660"/>
      <c r="P106" s="35"/>
    </row>
    <row r="107" spans="1:16" ht="13.8" x14ac:dyDescent="0.25">
      <c r="A107" s="2922" t="s">
        <v>6</v>
      </c>
      <c r="B107" s="3630" t="s">
        <v>8</v>
      </c>
      <c r="C107" s="3632" t="s">
        <v>50</v>
      </c>
      <c r="D107" s="3632"/>
      <c r="E107" s="2962" t="s">
        <v>756</v>
      </c>
      <c r="F107" s="3635" t="s">
        <v>757</v>
      </c>
      <c r="G107" s="3617" t="s">
        <v>678</v>
      </c>
      <c r="H107" s="1503" t="s">
        <v>48</v>
      </c>
      <c r="I107" s="1509">
        <v>536.5</v>
      </c>
      <c r="J107" s="1644">
        <v>563</v>
      </c>
      <c r="K107" s="1645">
        <v>591</v>
      </c>
      <c r="L107" s="1791" t="s">
        <v>753</v>
      </c>
      <c r="M107" s="1792" t="s">
        <v>68</v>
      </c>
      <c r="N107" s="1573">
        <v>230</v>
      </c>
      <c r="O107" s="1573">
        <v>240</v>
      </c>
      <c r="P107" s="1672">
        <v>250</v>
      </c>
    </row>
    <row r="108" spans="1:16" ht="13.8" x14ac:dyDescent="0.25">
      <c r="A108" s="2923"/>
      <c r="B108" s="2896"/>
      <c r="C108" s="3633"/>
      <c r="D108" s="3633"/>
      <c r="E108" s="2963"/>
      <c r="F108" s="3615"/>
      <c r="G108" s="3618"/>
      <c r="H108" s="1664" t="s">
        <v>56</v>
      </c>
      <c r="I108" s="1665"/>
      <c r="J108" s="1666"/>
      <c r="K108" s="1667"/>
      <c r="L108" s="1793" t="s">
        <v>754</v>
      </c>
      <c r="M108" s="1702" t="s">
        <v>68</v>
      </c>
      <c r="N108" s="1587">
        <v>3</v>
      </c>
      <c r="O108" s="1587">
        <v>3</v>
      </c>
      <c r="P108" s="1674">
        <v>3</v>
      </c>
    </row>
    <row r="109" spans="1:16" ht="13.8" x14ac:dyDescent="0.25">
      <c r="A109" s="2923"/>
      <c r="B109" s="2896"/>
      <c r="C109" s="3633"/>
      <c r="D109" s="3633"/>
      <c r="E109" s="2963"/>
      <c r="F109" s="3615"/>
      <c r="G109" s="3618"/>
      <c r="H109" s="1664" t="s">
        <v>79</v>
      </c>
      <c r="I109" s="1665">
        <v>48</v>
      </c>
      <c r="J109" s="1666">
        <v>27</v>
      </c>
      <c r="K109" s="1667">
        <v>28</v>
      </c>
      <c r="L109" s="1684" t="s">
        <v>696</v>
      </c>
      <c r="M109" s="1702" t="s">
        <v>68</v>
      </c>
      <c r="N109" s="1587">
        <v>42</v>
      </c>
      <c r="O109" s="1587">
        <v>45</v>
      </c>
      <c r="P109" s="1674">
        <v>48</v>
      </c>
    </row>
    <row r="110" spans="1:16" ht="13.8" x14ac:dyDescent="0.25">
      <c r="A110" s="2923"/>
      <c r="B110" s="2896"/>
      <c r="C110" s="3633"/>
      <c r="D110" s="3633"/>
      <c r="E110" s="2963"/>
      <c r="F110" s="3615"/>
      <c r="G110" s="3618"/>
      <c r="H110" s="1664" t="s">
        <v>55</v>
      </c>
      <c r="I110" s="1665"/>
      <c r="J110" s="1666"/>
      <c r="K110" s="1667"/>
      <c r="L110" s="1684" t="s">
        <v>755</v>
      </c>
      <c r="M110" s="1702" t="s">
        <v>691</v>
      </c>
      <c r="N110" s="1587">
        <v>14.1</v>
      </c>
      <c r="O110" s="1587">
        <v>14.2</v>
      </c>
      <c r="P110" s="1674">
        <v>14.4</v>
      </c>
    </row>
    <row r="111" spans="1:16" ht="13.8" x14ac:dyDescent="0.25">
      <c r="A111" s="2923"/>
      <c r="B111" s="2896"/>
      <c r="C111" s="3633"/>
      <c r="D111" s="3633"/>
      <c r="E111" s="2963"/>
      <c r="F111" s="3615"/>
      <c r="G111" s="3618"/>
      <c r="H111" s="1678" t="s">
        <v>57</v>
      </c>
      <c r="I111" s="1665">
        <v>16</v>
      </c>
      <c r="J111" s="1666"/>
      <c r="K111" s="1667"/>
      <c r="L111" s="1686" t="s">
        <v>717</v>
      </c>
      <c r="M111" s="1716" t="s">
        <v>68</v>
      </c>
      <c r="N111" s="1587"/>
      <c r="O111" s="1587">
        <v>1</v>
      </c>
      <c r="P111" s="1674"/>
    </row>
    <row r="112" spans="1:16" ht="27.6" x14ac:dyDescent="0.25">
      <c r="A112" s="2923"/>
      <c r="B112" s="2896"/>
      <c r="C112" s="3633"/>
      <c r="D112" s="3633"/>
      <c r="E112" s="2963"/>
      <c r="F112" s="3615"/>
      <c r="G112" s="3618"/>
      <c r="H112" s="1678"/>
      <c r="I112" s="1665"/>
      <c r="J112" s="1666"/>
      <c r="K112" s="1667"/>
      <c r="L112" s="1686" t="s">
        <v>725</v>
      </c>
      <c r="M112" s="1716" t="s">
        <v>68</v>
      </c>
      <c r="N112" s="1587">
        <v>2</v>
      </c>
      <c r="O112" s="1587">
        <v>2</v>
      </c>
      <c r="P112" s="1674">
        <v>2</v>
      </c>
    </row>
    <row r="113" spans="1:16" ht="27.6" x14ac:dyDescent="0.25">
      <c r="A113" s="2923"/>
      <c r="B113" s="2896"/>
      <c r="C113" s="3633"/>
      <c r="D113" s="3633"/>
      <c r="E113" s="2963"/>
      <c r="F113" s="3615"/>
      <c r="G113" s="3618"/>
      <c r="H113" s="1795"/>
      <c r="I113" s="1730"/>
      <c r="J113" s="1731"/>
      <c r="K113" s="1730"/>
      <c r="L113" s="1574" t="s">
        <v>698</v>
      </c>
      <c r="M113" s="1720" t="s">
        <v>70</v>
      </c>
      <c r="N113" s="1587">
        <v>25</v>
      </c>
      <c r="O113" s="1587">
        <v>30</v>
      </c>
      <c r="P113" s="1674">
        <v>35</v>
      </c>
    </row>
    <row r="114" spans="1:16" ht="27.6" x14ac:dyDescent="0.25">
      <c r="A114" s="2923"/>
      <c r="B114" s="2896"/>
      <c r="C114" s="3633"/>
      <c r="D114" s="3633"/>
      <c r="E114" s="2963"/>
      <c r="F114" s="3615"/>
      <c r="G114" s="3618"/>
      <c r="H114" s="3641"/>
      <c r="I114" s="3626"/>
      <c r="J114" s="3628"/>
      <c r="K114" s="3626"/>
      <c r="L114" s="1684" t="s">
        <v>699</v>
      </c>
      <c r="M114" s="1702" t="s">
        <v>700</v>
      </c>
      <c r="N114" s="1580" t="s">
        <v>676</v>
      </c>
      <c r="O114" s="1580" t="s">
        <v>676</v>
      </c>
      <c r="P114" s="1721" t="s">
        <v>676</v>
      </c>
    </row>
    <row r="115" spans="1:16" ht="27.6" x14ac:dyDescent="0.25">
      <c r="A115" s="2923"/>
      <c r="B115" s="2896"/>
      <c r="C115" s="3633"/>
      <c r="D115" s="3633"/>
      <c r="E115" s="2963"/>
      <c r="F115" s="3636"/>
      <c r="G115" s="3623"/>
      <c r="H115" s="3644"/>
      <c r="I115" s="3627"/>
      <c r="J115" s="3629"/>
      <c r="K115" s="3627"/>
      <c r="L115" s="1705" t="s">
        <v>701</v>
      </c>
      <c r="M115" s="1686" t="s">
        <v>702</v>
      </c>
      <c r="N115" s="1580" t="s">
        <v>676</v>
      </c>
      <c r="O115" s="1580" t="s">
        <v>676</v>
      </c>
      <c r="P115" s="1721" t="s">
        <v>676</v>
      </c>
    </row>
    <row r="116" spans="1:16" ht="14.4" thickBot="1" x14ac:dyDescent="0.3">
      <c r="A116" s="2924"/>
      <c r="B116" s="3631"/>
      <c r="C116" s="3634"/>
      <c r="D116" s="3634"/>
      <c r="E116" s="2964"/>
      <c r="F116" s="1523"/>
      <c r="G116" s="1747"/>
      <c r="H116" s="1651" t="s">
        <v>7</v>
      </c>
      <c r="I116" s="1652">
        <f>SUM(I107:I111)</f>
        <v>600.5</v>
      </c>
      <c r="J116" s="1652">
        <f t="shared" ref="J116:K116" si="7">SUM(J107:J110)</f>
        <v>590</v>
      </c>
      <c r="K116" s="1652">
        <f t="shared" si="7"/>
        <v>619</v>
      </c>
      <c r="L116" s="1709"/>
      <c r="M116" s="1796"/>
      <c r="N116" s="1660"/>
      <c r="O116" s="1660"/>
      <c r="P116" s="35"/>
    </row>
    <row r="117" spans="1:16" ht="13.8" x14ac:dyDescent="0.25">
      <c r="A117" s="2922" t="s">
        <v>6</v>
      </c>
      <c r="B117" s="3630" t="s">
        <v>8</v>
      </c>
      <c r="C117" s="3632" t="s">
        <v>53</v>
      </c>
      <c r="D117" s="3632"/>
      <c r="E117" s="2962" t="s">
        <v>758</v>
      </c>
      <c r="F117" s="3635" t="s">
        <v>759</v>
      </c>
      <c r="G117" s="3617" t="s">
        <v>678</v>
      </c>
      <c r="H117" s="1848" t="s">
        <v>48</v>
      </c>
      <c r="I117" s="1849">
        <v>1886.2</v>
      </c>
      <c r="J117" s="1644">
        <v>1967</v>
      </c>
      <c r="K117" s="1645">
        <v>2065</v>
      </c>
      <c r="L117" s="1797" t="s">
        <v>753</v>
      </c>
      <c r="M117" s="1798" t="s">
        <v>68</v>
      </c>
      <c r="N117" s="1573">
        <v>20</v>
      </c>
      <c r="O117" s="1573">
        <v>22</v>
      </c>
      <c r="P117" s="1672">
        <v>22</v>
      </c>
    </row>
    <row r="118" spans="1:16" ht="13.8" x14ac:dyDescent="0.25">
      <c r="A118" s="2923"/>
      <c r="B118" s="2896"/>
      <c r="C118" s="3633"/>
      <c r="D118" s="3633"/>
      <c r="E118" s="2963"/>
      <c r="F118" s="3615"/>
      <c r="G118" s="3618"/>
      <c r="H118" s="1664" t="s">
        <v>56</v>
      </c>
      <c r="I118" s="1665"/>
      <c r="J118" s="1666"/>
      <c r="K118" s="1667"/>
      <c r="L118" s="1799" t="s">
        <v>754</v>
      </c>
      <c r="M118" s="1737" t="s">
        <v>68</v>
      </c>
      <c r="N118" s="1587">
        <v>2</v>
      </c>
      <c r="O118" s="1587">
        <v>3</v>
      </c>
      <c r="P118" s="1674">
        <v>3</v>
      </c>
    </row>
    <row r="119" spans="1:16" ht="13.8" x14ac:dyDescent="0.25">
      <c r="A119" s="2923"/>
      <c r="B119" s="2896"/>
      <c r="C119" s="3633"/>
      <c r="D119" s="3633"/>
      <c r="E119" s="2963"/>
      <c r="F119" s="3615"/>
      <c r="G119" s="3618"/>
      <c r="H119" s="1664" t="s">
        <v>79</v>
      </c>
      <c r="I119" s="1665">
        <v>125</v>
      </c>
      <c r="J119" s="1666">
        <v>105</v>
      </c>
      <c r="K119" s="1667">
        <v>110</v>
      </c>
      <c r="L119" s="1800" t="s">
        <v>760</v>
      </c>
      <c r="M119" s="1737" t="s">
        <v>68</v>
      </c>
      <c r="N119" s="1587">
        <v>59</v>
      </c>
      <c r="O119" s="1587">
        <v>65</v>
      </c>
      <c r="P119" s="1674">
        <v>65</v>
      </c>
    </row>
    <row r="120" spans="1:16" ht="27.6" x14ac:dyDescent="0.25">
      <c r="A120" s="2923"/>
      <c r="B120" s="2896"/>
      <c r="C120" s="3633"/>
      <c r="D120" s="3633"/>
      <c r="E120" s="2963"/>
      <c r="F120" s="3615"/>
      <c r="G120" s="3618"/>
      <c r="H120" s="1664" t="s">
        <v>55</v>
      </c>
      <c r="I120" s="1665"/>
      <c r="J120" s="1666"/>
      <c r="K120" s="1667"/>
      <c r="L120" s="1736" t="s">
        <v>761</v>
      </c>
      <c r="M120" s="1737" t="s">
        <v>68</v>
      </c>
      <c r="N120" s="1587">
        <v>10</v>
      </c>
      <c r="O120" s="1587">
        <v>11</v>
      </c>
      <c r="P120" s="1674">
        <v>11</v>
      </c>
    </row>
    <row r="121" spans="1:16" ht="13.8" x14ac:dyDescent="0.25">
      <c r="A121" s="2923"/>
      <c r="B121" s="2896"/>
      <c r="C121" s="3633"/>
      <c r="D121" s="3633"/>
      <c r="E121" s="2963"/>
      <c r="F121" s="3615"/>
      <c r="G121" s="3618"/>
      <c r="H121" s="1678" t="s">
        <v>57</v>
      </c>
      <c r="I121" s="1665">
        <v>36.5</v>
      </c>
      <c r="J121" s="1666"/>
      <c r="K121" s="1667"/>
      <c r="L121" s="1736" t="s">
        <v>755</v>
      </c>
      <c r="M121" s="1737" t="s">
        <v>691</v>
      </c>
      <c r="N121" s="1587">
        <v>28</v>
      </c>
      <c r="O121" s="1587">
        <v>28</v>
      </c>
      <c r="P121" s="1674">
        <v>30</v>
      </c>
    </row>
    <row r="122" spans="1:16" ht="13.8" x14ac:dyDescent="0.25">
      <c r="A122" s="2923"/>
      <c r="B122" s="2896"/>
      <c r="C122" s="3633"/>
      <c r="D122" s="3633"/>
      <c r="E122" s="2963"/>
      <c r="F122" s="3615"/>
      <c r="G122" s="3618"/>
      <c r="H122" s="1678"/>
      <c r="I122" s="1665"/>
      <c r="J122" s="1666"/>
      <c r="K122" s="1667"/>
      <c r="L122" s="1736" t="s">
        <v>738</v>
      </c>
      <c r="M122" s="1737" t="s">
        <v>68</v>
      </c>
      <c r="N122" s="1587">
        <v>30</v>
      </c>
      <c r="O122" s="1587">
        <v>35</v>
      </c>
      <c r="P122" s="1674">
        <v>35</v>
      </c>
    </row>
    <row r="123" spans="1:16" ht="27.6" x14ac:dyDescent="0.25">
      <c r="A123" s="2923"/>
      <c r="B123" s="2896"/>
      <c r="C123" s="3633"/>
      <c r="D123" s="3633"/>
      <c r="E123" s="2963"/>
      <c r="F123" s="3615"/>
      <c r="G123" s="3618"/>
      <c r="H123" s="1678"/>
      <c r="I123" s="1665"/>
      <c r="J123" s="1666"/>
      <c r="K123" s="1667"/>
      <c r="L123" s="1735" t="s">
        <v>725</v>
      </c>
      <c r="M123" s="1801" t="s">
        <v>68</v>
      </c>
      <c r="N123" s="1587">
        <v>1</v>
      </c>
      <c r="O123" s="1587">
        <v>1</v>
      </c>
      <c r="P123" s="1674">
        <v>1</v>
      </c>
    </row>
    <row r="124" spans="1:16" ht="13.8" x14ac:dyDescent="0.25">
      <c r="A124" s="2923"/>
      <c r="B124" s="2896"/>
      <c r="C124" s="3633"/>
      <c r="D124" s="3633"/>
      <c r="E124" s="2963"/>
      <c r="F124" s="3615"/>
      <c r="G124" s="3618"/>
      <c r="H124" s="3624"/>
      <c r="I124" s="3626"/>
      <c r="J124" s="3628"/>
      <c r="K124" s="3626"/>
      <c r="L124" s="1735" t="s">
        <v>717</v>
      </c>
      <c r="M124" s="1801" t="s">
        <v>68</v>
      </c>
      <c r="N124" s="1587">
        <v>2</v>
      </c>
      <c r="O124" s="1587">
        <v>3</v>
      </c>
      <c r="P124" s="1674">
        <v>3</v>
      </c>
    </row>
    <row r="125" spans="1:16" ht="27.6" x14ac:dyDescent="0.25">
      <c r="A125" s="2923"/>
      <c r="B125" s="2896"/>
      <c r="C125" s="3633"/>
      <c r="D125" s="3633"/>
      <c r="E125" s="2963"/>
      <c r="F125" s="3615"/>
      <c r="G125" s="3618"/>
      <c r="H125" s="3625"/>
      <c r="I125" s="3627"/>
      <c r="J125" s="3629"/>
      <c r="K125" s="3627"/>
      <c r="L125" s="1700" t="s">
        <v>698</v>
      </c>
      <c r="M125" s="1802" t="s">
        <v>70</v>
      </c>
      <c r="N125" s="1587">
        <v>40</v>
      </c>
      <c r="O125" s="1587">
        <v>45</v>
      </c>
      <c r="P125" s="1674">
        <v>45</v>
      </c>
    </row>
    <row r="126" spans="1:16" ht="27.6" x14ac:dyDescent="0.25">
      <c r="A126" s="2923"/>
      <c r="B126" s="2896"/>
      <c r="C126" s="3633"/>
      <c r="D126" s="3633"/>
      <c r="E126" s="2963"/>
      <c r="F126" s="3615"/>
      <c r="G126" s="3618"/>
      <c r="H126" s="1678"/>
      <c r="I126" s="1681"/>
      <c r="J126" s="1682"/>
      <c r="K126" s="1683"/>
      <c r="L126" s="1736" t="s">
        <v>699</v>
      </c>
      <c r="M126" s="1737" t="s">
        <v>700</v>
      </c>
      <c r="N126" s="1580" t="s">
        <v>676</v>
      </c>
      <c r="O126" s="1580" t="s">
        <v>676</v>
      </c>
      <c r="P126" s="1721" t="s">
        <v>676</v>
      </c>
    </row>
    <row r="127" spans="1:16" ht="27.6" x14ac:dyDescent="0.25">
      <c r="A127" s="2923"/>
      <c r="B127" s="2896"/>
      <c r="C127" s="3633"/>
      <c r="D127" s="3633"/>
      <c r="E127" s="2963"/>
      <c r="F127" s="3636"/>
      <c r="G127" s="3623"/>
      <c r="H127" s="1678"/>
      <c r="I127" s="1681"/>
      <c r="J127" s="1682"/>
      <c r="K127" s="1683"/>
      <c r="L127" s="1627" t="s">
        <v>701</v>
      </c>
      <c r="M127" s="1735" t="s">
        <v>702</v>
      </c>
      <c r="N127" s="1580" t="s">
        <v>676</v>
      </c>
      <c r="O127" s="1580" t="s">
        <v>676</v>
      </c>
      <c r="P127" s="1721" t="s">
        <v>676</v>
      </c>
    </row>
    <row r="128" spans="1:16" ht="14.4" thickBot="1" x14ac:dyDescent="0.3">
      <c r="A128" s="2924"/>
      <c r="B128" s="3631"/>
      <c r="C128" s="3634"/>
      <c r="D128" s="3634"/>
      <c r="E128" s="2964"/>
      <c r="F128" s="1747"/>
      <c r="G128" s="1738"/>
      <c r="H128" s="1651" t="s">
        <v>7</v>
      </c>
      <c r="I128" s="1652">
        <f>SUM(I117:I121)</f>
        <v>2047.7</v>
      </c>
      <c r="J128" s="1652">
        <f t="shared" ref="J128:K128" si="8">SUM(J117:J120)</f>
        <v>2072</v>
      </c>
      <c r="K128" s="1652">
        <f t="shared" si="8"/>
        <v>2175</v>
      </c>
      <c r="L128" s="1590"/>
      <c r="M128" s="1590"/>
      <c r="N128" s="1660"/>
      <c r="O128" s="1660"/>
      <c r="P128" s="35"/>
    </row>
    <row r="129" spans="1:16" ht="14.4" thickBot="1" x14ac:dyDescent="0.3">
      <c r="A129" s="25" t="s">
        <v>6</v>
      </c>
      <c r="B129" s="1770" t="s">
        <v>8</v>
      </c>
      <c r="C129" s="3366" t="s">
        <v>31</v>
      </c>
      <c r="D129" s="3366"/>
      <c r="E129" s="3366"/>
      <c r="F129" s="3366"/>
      <c r="G129" s="3367"/>
      <c r="H129" s="1803" t="s">
        <v>7</v>
      </c>
      <c r="I129" s="1804">
        <f>SUM(I94+I96+I106+I116+I128)</f>
        <v>3367.8</v>
      </c>
      <c r="J129" s="1804">
        <f>SUM(J94+J96+J106+J116+J128)</f>
        <v>3387</v>
      </c>
      <c r="K129" s="1804">
        <f>SUM(K94+K96+K106+K116+K128)</f>
        <v>3560</v>
      </c>
      <c r="L129" s="3620"/>
      <c r="M129" s="3621"/>
      <c r="N129" s="3621"/>
      <c r="O129" s="3621"/>
      <c r="P129" s="3622"/>
    </row>
    <row r="130" spans="1:16" ht="14.4" thickBot="1" x14ac:dyDescent="0.3">
      <c r="A130" s="25" t="s">
        <v>6</v>
      </c>
      <c r="B130" s="1770" t="s">
        <v>49</v>
      </c>
      <c r="C130" s="1805" t="s">
        <v>762</v>
      </c>
      <c r="D130" s="1772"/>
      <c r="E130" s="1773"/>
      <c r="F130" s="1773"/>
      <c r="G130" s="1773"/>
      <c r="H130" s="1773"/>
      <c r="I130" s="1773"/>
      <c r="J130" s="1773"/>
      <c r="K130" s="1773"/>
      <c r="L130" s="1773"/>
      <c r="M130" s="1773"/>
      <c r="N130" s="1773"/>
      <c r="O130" s="1773"/>
      <c r="P130" s="1806"/>
    </row>
    <row r="131" spans="1:16" ht="52.8" customHeight="1" thickBot="1" x14ac:dyDescent="0.3">
      <c r="A131" s="1576"/>
      <c r="B131" s="1578"/>
      <c r="C131" s="1807"/>
      <c r="D131" s="1776"/>
      <c r="E131" s="1777"/>
      <c r="F131" s="1777"/>
      <c r="G131" s="1777"/>
      <c r="H131" s="1777"/>
      <c r="I131" s="1777"/>
      <c r="J131" s="1777"/>
      <c r="K131" s="1778"/>
      <c r="L131" s="1640" t="s">
        <v>763</v>
      </c>
      <c r="M131" s="999" t="s">
        <v>675</v>
      </c>
      <c r="N131" s="999" t="s">
        <v>676</v>
      </c>
      <c r="O131" s="999" t="s">
        <v>676</v>
      </c>
      <c r="P131" s="1000" t="s">
        <v>676</v>
      </c>
    </row>
    <row r="132" spans="1:16" ht="41.4" x14ac:dyDescent="0.25">
      <c r="A132" s="2867" t="s">
        <v>6</v>
      </c>
      <c r="B132" s="2869" t="s">
        <v>49</v>
      </c>
      <c r="C132" s="2871" t="s">
        <v>6</v>
      </c>
      <c r="D132" s="91"/>
      <c r="E132" s="2962" t="s">
        <v>764</v>
      </c>
      <c r="F132" s="3614" t="s">
        <v>62</v>
      </c>
      <c r="G132" s="3617" t="s">
        <v>678</v>
      </c>
      <c r="H132" s="1503" t="s">
        <v>48</v>
      </c>
      <c r="I132" s="1509"/>
      <c r="J132" s="1644"/>
      <c r="K132" s="1645"/>
      <c r="L132" s="1598" t="s">
        <v>765</v>
      </c>
      <c r="M132" s="1656" t="s">
        <v>68</v>
      </c>
      <c r="N132" s="1573"/>
      <c r="O132" s="1573">
        <v>1</v>
      </c>
      <c r="P132" s="1672"/>
    </row>
    <row r="133" spans="1:16" ht="41.4" x14ac:dyDescent="0.25">
      <c r="A133" s="2895"/>
      <c r="B133" s="2896"/>
      <c r="C133" s="2897"/>
      <c r="D133" s="92"/>
      <c r="E133" s="2963"/>
      <c r="F133" s="3615"/>
      <c r="G133" s="3618"/>
      <c r="H133" s="1664" t="s">
        <v>56</v>
      </c>
      <c r="I133" s="1681"/>
      <c r="J133" s="1682"/>
      <c r="K133" s="1667"/>
      <c r="L133" s="1808" t="s">
        <v>766</v>
      </c>
      <c r="M133" s="1647" t="s">
        <v>68</v>
      </c>
      <c r="N133" s="1580"/>
      <c r="O133" s="1580"/>
      <c r="P133" s="1721">
        <v>1</v>
      </c>
    </row>
    <row r="134" spans="1:16" ht="23.4" customHeight="1" thickBot="1" x14ac:dyDescent="0.3">
      <c r="A134" s="2868"/>
      <c r="B134" s="2870"/>
      <c r="C134" s="3363"/>
      <c r="D134" s="1570"/>
      <c r="E134" s="2964"/>
      <c r="F134" s="3616"/>
      <c r="G134" s="3619"/>
      <c r="H134" s="1707" t="s">
        <v>7</v>
      </c>
      <c r="I134" s="1708"/>
      <c r="J134" s="1708"/>
      <c r="K134" s="1708"/>
      <c r="L134" s="1589"/>
      <c r="M134" s="1809"/>
      <c r="N134" s="158"/>
      <c r="O134" s="158"/>
      <c r="P134" s="1654"/>
    </row>
    <row r="135" spans="1:16" ht="13.8" x14ac:dyDescent="0.25">
      <c r="A135" s="2867" t="s">
        <v>6</v>
      </c>
      <c r="B135" s="2869" t="s">
        <v>49</v>
      </c>
      <c r="C135" s="2871" t="s">
        <v>8</v>
      </c>
      <c r="D135" s="91"/>
      <c r="E135" s="2873" t="s">
        <v>767</v>
      </c>
      <c r="F135" s="3614" t="s">
        <v>62</v>
      </c>
      <c r="G135" s="3617" t="s">
        <v>678</v>
      </c>
      <c r="H135" s="1848" t="s">
        <v>48</v>
      </c>
      <c r="I135" s="1849">
        <v>0</v>
      </c>
      <c r="J135" s="1644">
        <v>11</v>
      </c>
      <c r="K135" s="1645">
        <v>12</v>
      </c>
      <c r="L135" s="3612" t="s">
        <v>768</v>
      </c>
      <c r="M135" s="1656" t="s">
        <v>68</v>
      </c>
      <c r="N135" s="1573">
        <v>5</v>
      </c>
      <c r="O135" s="1573">
        <v>4</v>
      </c>
      <c r="P135" s="1672">
        <v>4</v>
      </c>
    </row>
    <row r="136" spans="1:16" ht="39.6" customHeight="1" thickBot="1" x14ac:dyDescent="0.3">
      <c r="A136" s="2868"/>
      <c r="B136" s="2870"/>
      <c r="C136" s="3363"/>
      <c r="D136" s="1570"/>
      <c r="E136" s="2874"/>
      <c r="F136" s="3616"/>
      <c r="G136" s="3619"/>
      <c r="H136" s="1707" t="s">
        <v>7</v>
      </c>
      <c r="I136" s="1708">
        <f>I135*1</f>
        <v>0</v>
      </c>
      <c r="J136" s="1708">
        <f t="shared" ref="J136:K136" si="9">J135*1</f>
        <v>11</v>
      </c>
      <c r="K136" s="1708">
        <f t="shared" si="9"/>
        <v>12</v>
      </c>
      <c r="L136" s="3613"/>
      <c r="M136" s="1653"/>
      <c r="N136" s="158"/>
      <c r="O136" s="158"/>
      <c r="P136" s="1654"/>
    </row>
    <row r="137" spans="1:16" ht="23.4" customHeight="1" x14ac:dyDescent="0.25">
      <c r="A137" s="2867" t="s">
        <v>6</v>
      </c>
      <c r="B137" s="2869" t="s">
        <v>49</v>
      </c>
      <c r="C137" s="2871" t="s">
        <v>49</v>
      </c>
      <c r="D137" s="91"/>
      <c r="E137" s="2962" t="s">
        <v>769</v>
      </c>
      <c r="F137" s="3614" t="s">
        <v>62</v>
      </c>
      <c r="G137" s="3617" t="s">
        <v>678</v>
      </c>
      <c r="H137" s="1503" t="s">
        <v>48</v>
      </c>
      <c r="I137" s="1509">
        <v>20</v>
      </c>
      <c r="J137" s="1644"/>
      <c r="K137" s="1645"/>
      <c r="L137" s="1598" t="s">
        <v>770</v>
      </c>
      <c r="M137" s="1647" t="s">
        <v>68</v>
      </c>
      <c r="N137" s="1573">
        <v>1</v>
      </c>
      <c r="O137" s="1573"/>
      <c r="P137" s="1672"/>
    </row>
    <row r="138" spans="1:16" ht="41.4" x14ac:dyDescent="0.25">
      <c r="A138" s="2895"/>
      <c r="B138" s="2896"/>
      <c r="C138" s="2897"/>
      <c r="D138" s="92"/>
      <c r="E138" s="2963"/>
      <c r="F138" s="3615"/>
      <c r="G138" s="3618"/>
      <c r="H138" s="1664"/>
      <c r="I138" s="1681"/>
      <c r="J138" s="1682"/>
      <c r="K138" s="1683"/>
      <c r="L138" s="1810" t="s">
        <v>771</v>
      </c>
      <c r="M138" s="1647" t="s">
        <v>68</v>
      </c>
      <c r="N138" s="1580"/>
      <c r="O138" s="1580">
        <v>1</v>
      </c>
      <c r="P138" s="1721"/>
    </row>
    <row r="139" spans="1:16" ht="27.6" x14ac:dyDescent="0.25">
      <c r="A139" s="2895"/>
      <c r="B139" s="2896"/>
      <c r="C139" s="2897"/>
      <c r="D139" s="92"/>
      <c r="E139" s="2963"/>
      <c r="F139" s="3615"/>
      <c r="G139" s="3618"/>
      <c r="H139" s="1664"/>
      <c r="I139" s="1681"/>
      <c r="J139" s="1682"/>
      <c r="K139" s="1683"/>
      <c r="L139" s="1811" t="s">
        <v>772</v>
      </c>
      <c r="M139" s="1812" t="s">
        <v>68</v>
      </c>
      <c r="N139" s="90">
        <v>1</v>
      </c>
      <c r="O139" s="1686"/>
      <c r="P139" s="1813"/>
    </row>
    <row r="140" spans="1:16" ht="14.4" thickBot="1" x14ac:dyDescent="0.3">
      <c r="A140" s="2868"/>
      <c r="B140" s="2870"/>
      <c r="C140" s="3363"/>
      <c r="D140" s="1570"/>
      <c r="E140" s="2964"/>
      <c r="F140" s="3616"/>
      <c r="G140" s="3619"/>
      <c r="H140" s="1707" t="s">
        <v>7</v>
      </c>
      <c r="I140" s="1708">
        <f>SUM(I137:I139)</f>
        <v>20</v>
      </c>
      <c r="J140" s="1708">
        <f>SUM(J137:J139)</f>
        <v>0</v>
      </c>
      <c r="K140" s="1708">
        <f>SUM(K137:K139)</f>
        <v>0</v>
      </c>
      <c r="L140" s="1789"/>
      <c r="M140" s="1659"/>
      <c r="N140" s="1660"/>
      <c r="O140" s="1660"/>
      <c r="P140" s="35"/>
    </row>
    <row r="141" spans="1:16" ht="14.4" thickBot="1" x14ac:dyDescent="0.3">
      <c r="A141" s="118" t="s">
        <v>6</v>
      </c>
      <c r="B141" s="27" t="s">
        <v>8</v>
      </c>
      <c r="C141" s="2954" t="s">
        <v>31</v>
      </c>
      <c r="D141" s="2954"/>
      <c r="E141" s="2954"/>
      <c r="F141" s="2954"/>
      <c r="G141" s="2955"/>
      <c r="H141" s="28" t="s">
        <v>7</v>
      </c>
      <c r="I141" s="29">
        <f>SUM(I134+I136+I140)</f>
        <v>20</v>
      </c>
      <c r="J141" s="29">
        <f>SUM(J134+J136+J140)</f>
        <v>11</v>
      </c>
      <c r="K141" s="29">
        <f>SUM(K134+K136+K140)</f>
        <v>12</v>
      </c>
      <c r="L141" s="30"/>
      <c r="M141" s="30"/>
      <c r="N141" s="30"/>
      <c r="O141" s="30"/>
      <c r="P141" s="31"/>
    </row>
    <row r="142" spans="1:16" ht="14.4" thickBot="1" x14ac:dyDescent="0.3">
      <c r="A142" s="118" t="s">
        <v>6</v>
      </c>
      <c r="B142" s="27"/>
      <c r="C142" s="2959" t="s">
        <v>51</v>
      </c>
      <c r="D142" s="2959"/>
      <c r="E142" s="2959"/>
      <c r="F142" s="2959"/>
      <c r="G142" s="2960"/>
      <c r="H142" s="94" t="s">
        <v>7</v>
      </c>
      <c r="I142" s="95">
        <f>I88+I129+I141</f>
        <v>8345.7999999999993</v>
      </c>
      <c r="J142" s="95">
        <f>J88+J129+J141</f>
        <v>8381.2999999999993</v>
      </c>
      <c r="K142" s="95">
        <f>K88+K129+K141</f>
        <v>8807.5</v>
      </c>
      <c r="L142" s="874"/>
      <c r="M142" s="874"/>
      <c r="N142" s="874"/>
      <c r="O142" s="874"/>
      <c r="P142" s="875"/>
    </row>
    <row r="143" spans="1:16" ht="14.4" thickBot="1" x14ac:dyDescent="0.3">
      <c r="A143" s="118"/>
      <c r="B143" s="27"/>
      <c r="C143" s="2959" t="s">
        <v>77</v>
      </c>
      <c r="D143" s="2959"/>
      <c r="E143" s="2959"/>
      <c r="F143" s="2959"/>
      <c r="G143" s="2960"/>
      <c r="H143" s="94" t="s">
        <v>7</v>
      </c>
      <c r="I143" s="95">
        <f>I144-I25-I35-I46-I56-I68-I80-I101-I111-I121</f>
        <v>8198.0999999999985</v>
      </c>
      <c r="J143" s="95">
        <f t="shared" ref="J143:K143" si="10">J144-J25-J35-J46-J56-J68-J80-J101-J111-J121</f>
        <v>8381.2999999999993</v>
      </c>
      <c r="K143" s="95">
        <f t="shared" si="10"/>
        <v>8807.5</v>
      </c>
      <c r="L143" s="874"/>
      <c r="M143" s="874"/>
      <c r="N143" s="874"/>
      <c r="O143" s="874"/>
      <c r="P143" s="875"/>
    </row>
    <row r="144" spans="1:16" ht="14.4" thickBot="1" x14ac:dyDescent="0.3">
      <c r="A144" s="2951" t="s">
        <v>9</v>
      </c>
      <c r="B144" s="2952"/>
      <c r="C144" s="2952"/>
      <c r="D144" s="2952"/>
      <c r="E144" s="2952"/>
      <c r="F144" s="2952"/>
      <c r="G144" s="2952"/>
      <c r="H144" s="2953"/>
      <c r="I144" s="33">
        <f>I142*1</f>
        <v>8345.7999999999993</v>
      </c>
      <c r="J144" s="33">
        <f t="shared" ref="J144:K144" si="11">J142*1</f>
        <v>8381.2999999999993</v>
      </c>
      <c r="K144" s="33">
        <f t="shared" si="11"/>
        <v>8807.5</v>
      </c>
      <c r="L144" s="2968"/>
      <c r="M144" s="2969"/>
      <c r="N144" s="2969"/>
      <c r="O144" s="2969"/>
      <c r="P144" s="2970"/>
    </row>
    <row r="145" spans="1:16" ht="13.8" x14ac:dyDescent="0.25">
      <c r="A145" s="138" t="s">
        <v>300</v>
      </c>
      <c r="B145" s="138"/>
      <c r="C145" s="138"/>
      <c r="D145" s="138"/>
      <c r="E145" s="138"/>
      <c r="F145" s="138"/>
      <c r="G145" s="138"/>
      <c r="H145" s="138"/>
      <c r="I145" s="138"/>
      <c r="J145" s="138"/>
      <c r="K145" s="138"/>
      <c r="L145" s="138"/>
      <c r="M145" s="1599"/>
      <c r="N145" s="1600"/>
      <c r="O145" s="1600"/>
      <c r="P145" s="1600"/>
    </row>
    <row r="146" spans="1:16" ht="13.8" x14ac:dyDescent="0.25">
      <c r="A146" s="137"/>
      <c r="B146" s="137"/>
      <c r="C146" s="137"/>
      <c r="D146" s="137"/>
      <c r="E146" s="137"/>
      <c r="F146" s="137"/>
      <c r="G146" s="137"/>
      <c r="H146" s="137"/>
      <c r="I146" s="137"/>
      <c r="J146" s="137"/>
      <c r="K146" s="137"/>
      <c r="L146" s="137"/>
      <c r="M146" s="1599"/>
      <c r="N146" s="1600"/>
      <c r="O146" s="1600"/>
      <c r="P146" s="1600"/>
    </row>
    <row r="147" spans="1:16" ht="13.8" x14ac:dyDescent="0.25">
      <c r="A147" s="137"/>
      <c r="B147" s="137"/>
      <c r="C147" s="137"/>
      <c r="D147" s="137"/>
      <c r="E147" s="137"/>
      <c r="F147" s="137"/>
      <c r="G147" s="137"/>
      <c r="H147" s="137"/>
      <c r="I147" s="137"/>
      <c r="J147" s="137"/>
      <c r="K147" s="137"/>
      <c r="L147" s="137"/>
      <c r="M147" s="1599"/>
      <c r="N147" s="1600"/>
      <c r="O147" s="1600"/>
      <c r="P147" s="1600"/>
    </row>
    <row r="148" spans="1:16" ht="13.8" x14ac:dyDescent="0.25">
      <c r="A148" s="137"/>
      <c r="B148" s="137"/>
      <c r="C148" s="137"/>
      <c r="D148" s="137"/>
      <c r="E148" s="137"/>
      <c r="F148" s="137"/>
      <c r="G148" s="137"/>
      <c r="H148" s="137"/>
      <c r="I148" s="137"/>
      <c r="J148" s="137"/>
      <c r="K148" s="137"/>
      <c r="L148" s="137"/>
      <c r="M148" s="1599"/>
      <c r="N148" s="1600"/>
      <c r="O148" s="1600"/>
      <c r="P148" s="1600"/>
    </row>
    <row r="149" spans="1:16" ht="14.4" thickBot="1" x14ac:dyDescent="0.3">
      <c r="A149" s="123"/>
      <c r="B149" s="123"/>
      <c r="C149" s="123"/>
      <c r="D149" s="123"/>
      <c r="E149" s="2950" t="s">
        <v>10</v>
      </c>
      <c r="F149" s="2950"/>
      <c r="G149" s="2950"/>
      <c r="H149" s="2950"/>
      <c r="I149" s="2950"/>
      <c r="J149" s="2950"/>
      <c r="K149" s="2950"/>
      <c r="L149" s="136"/>
      <c r="M149" s="1601"/>
      <c r="N149" s="125"/>
      <c r="O149" s="125"/>
      <c r="P149" s="125"/>
    </row>
    <row r="150" spans="1:16" ht="46.2" thickBot="1" x14ac:dyDescent="0.3">
      <c r="A150" s="123"/>
      <c r="B150" s="123"/>
      <c r="C150" s="123"/>
      <c r="D150" s="123"/>
      <c r="E150" s="135"/>
      <c r="F150" s="134"/>
      <c r="G150" s="134"/>
      <c r="H150" s="1695"/>
      <c r="I150" s="897" t="s">
        <v>535</v>
      </c>
      <c r="J150" s="898" t="s">
        <v>76</v>
      </c>
      <c r="K150" s="897" t="s">
        <v>536</v>
      </c>
      <c r="L150" s="123"/>
      <c r="M150" s="125"/>
      <c r="N150" s="125"/>
      <c r="O150" s="125"/>
      <c r="P150" s="125"/>
    </row>
    <row r="151" spans="1:16" ht="14.4" thickBot="1" x14ac:dyDescent="0.3">
      <c r="A151" s="123"/>
      <c r="B151" s="123"/>
      <c r="C151" s="123"/>
      <c r="D151" s="123"/>
      <c r="E151" s="2956" t="s">
        <v>33</v>
      </c>
      <c r="F151" s="2957"/>
      <c r="G151" s="2957"/>
      <c r="H151" s="2958"/>
      <c r="I151" s="1814">
        <f>SUM(I152:I163)</f>
        <v>8345.8000000000011</v>
      </c>
      <c r="J151" s="1815">
        <f>SUM(J152:J163)</f>
        <v>8381.2999999999993</v>
      </c>
      <c r="K151" s="1814">
        <f>SUM(K152:K163)</f>
        <v>8807.5</v>
      </c>
      <c r="L151" s="130"/>
      <c r="M151" s="125"/>
      <c r="N151" s="125"/>
      <c r="O151" s="125"/>
      <c r="P151" s="125"/>
    </row>
    <row r="152" spans="1:16" ht="13.8" x14ac:dyDescent="0.25">
      <c r="A152" s="123"/>
      <c r="B152" s="123"/>
      <c r="C152" s="123"/>
      <c r="D152" s="123"/>
      <c r="E152" s="2941" t="s">
        <v>225</v>
      </c>
      <c r="F152" s="2942"/>
      <c r="G152" s="2942"/>
      <c r="H152" s="2943"/>
      <c r="I152" s="208">
        <v>7583.2</v>
      </c>
      <c r="J152" s="1816">
        <f>J13+J15+J17+J21+J31+J42+J52+J64+J76+J91+J97+J107+J117+J132+J135+J137</f>
        <v>7925.3</v>
      </c>
      <c r="K152" s="208">
        <f>K13+K15+K17+K21+K31+K42+K52+K64+K76+K91+K97+K107+K117+K132+K135+K137</f>
        <v>8324</v>
      </c>
      <c r="L152" s="1817"/>
      <c r="M152" s="1609"/>
      <c r="N152" s="125"/>
      <c r="O152" s="125"/>
      <c r="P152" s="125"/>
    </row>
    <row r="153" spans="1:16" ht="29.4" customHeight="1" x14ac:dyDescent="0.25">
      <c r="A153" s="123"/>
      <c r="B153" s="123"/>
      <c r="C153" s="123"/>
      <c r="D153" s="123"/>
      <c r="E153" s="2941" t="s">
        <v>623</v>
      </c>
      <c r="F153" s="2942"/>
      <c r="G153" s="2942"/>
      <c r="H153" s="2943"/>
      <c r="I153" s="658"/>
      <c r="J153" s="657"/>
      <c r="K153" s="658"/>
      <c r="L153" s="1817"/>
      <c r="M153" s="1609"/>
      <c r="N153" s="125"/>
      <c r="O153" s="125"/>
      <c r="P153" s="125"/>
    </row>
    <row r="154" spans="1:16" ht="13.8" x14ac:dyDescent="0.25">
      <c r="A154" s="123"/>
      <c r="B154" s="123"/>
      <c r="C154" s="123"/>
      <c r="D154" s="123"/>
      <c r="E154" s="2941" t="s">
        <v>224</v>
      </c>
      <c r="F154" s="2942"/>
      <c r="G154" s="2942"/>
      <c r="H154" s="2943"/>
      <c r="I154" s="1853">
        <v>533.79999999999995</v>
      </c>
      <c r="J154" s="207">
        <f>J23+J33+J44+J54+J66+J78+J99+J109+J119</f>
        <v>421</v>
      </c>
      <c r="K154" s="206">
        <f>K23+K33+K44+K54+K66+K78+K99+K109+K119</f>
        <v>446.5</v>
      </c>
      <c r="L154" s="123"/>
      <c r="M154" s="125"/>
      <c r="N154" s="125"/>
      <c r="O154" s="125"/>
      <c r="P154" s="125"/>
    </row>
    <row r="155" spans="1:16" ht="13.8" x14ac:dyDescent="0.25">
      <c r="A155" s="125"/>
      <c r="B155" s="123"/>
      <c r="C155" s="123"/>
      <c r="D155" s="123"/>
      <c r="E155" s="2941" t="s">
        <v>223</v>
      </c>
      <c r="F155" s="2942"/>
      <c r="G155" s="2942"/>
      <c r="H155" s="2943"/>
      <c r="I155" s="206">
        <v>33</v>
      </c>
      <c r="J155" s="207">
        <f>J22+J32+J43+J53+J65+J77+J98+J108+J118+J133</f>
        <v>35</v>
      </c>
      <c r="K155" s="206">
        <f>K22+K32+K43+K53+K65+K77+K98+K108+K118+K133</f>
        <v>37</v>
      </c>
      <c r="L155" s="125"/>
      <c r="M155" s="125"/>
      <c r="N155" s="125"/>
      <c r="O155" s="125"/>
      <c r="P155" s="125"/>
    </row>
    <row r="156" spans="1:16" ht="13.8" x14ac:dyDescent="0.25">
      <c r="A156" s="125"/>
      <c r="B156" s="123"/>
      <c r="C156" s="123"/>
      <c r="D156" s="123"/>
      <c r="E156" s="2941" t="s">
        <v>222</v>
      </c>
      <c r="F156" s="2942"/>
      <c r="G156" s="2942"/>
      <c r="H156" s="2943"/>
      <c r="I156" s="1818"/>
      <c r="J156" s="1819"/>
      <c r="K156" s="1818"/>
      <c r="L156" s="125"/>
      <c r="M156" s="125"/>
      <c r="N156" s="125"/>
      <c r="O156" s="125"/>
      <c r="P156" s="125"/>
    </row>
    <row r="157" spans="1:16" ht="13.8" x14ac:dyDescent="0.25">
      <c r="A157" s="125"/>
      <c r="B157" s="123"/>
      <c r="C157" s="123"/>
      <c r="D157" s="123"/>
      <c r="E157" s="2944" t="s">
        <v>221</v>
      </c>
      <c r="F157" s="2945"/>
      <c r="G157" s="2945"/>
      <c r="H157" s="2946"/>
      <c r="I157" s="1820"/>
      <c r="J157" s="1821"/>
      <c r="K157" s="1822"/>
      <c r="L157" s="125"/>
      <c r="M157" s="125"/>
      <c r="N157" s="125"/>
      <c r="O157" s="125"/>
      <c r="P157" s="125"/>
    </row>
    <row r="158" spans="1:16" ht="13.8" x14ac:dyDescent="0.25">
      <c r="A158" s="125"/>
      <c r="B158" s="123"/>
      <c r="C158" s="123"/>
      <c r="D158" s="123"/>
      <c r="E158" s="1823" t="s">
        <v>220</v>
      </c>
      <c r="F158" s="1824"/>
      <c r="G158" s="1824"/>
      <c r="H158" s="1825"/>
      <c r="I158" s="1818"/>
      <c r="J158" s="1819"/>
      <c r="K158" s="1818"/>
      <c r="L158" s="125"/>
      <c r="M158" s="125"/>
      <c r="N158" s="125"/>
      <c r="O158" s="125"/>
      <c r="P158" s="125"/>
    </row>
    <row r="159" spans="1:16" ht="13.8" x14ac:dyDescent="0.25">
      <c r="A159" s="125"/>
      <c r="B159" s="123"/>
      <c r="C159" s="123"/>
      <c r="D159" s="123"/>
      <c r="E159" s="2941" t="s">
        <v>219</v>
      </c>
      <c r="F159" s="2942"/>
      <c r="G159" s="2942"/>
      <c r="H159" s="2943"/>
      <c r="I159" s="1818"/>
      <c r="J159" s="1819"/>
      <c r="K159" s="1818"/>
      <c r="L159" s="125"/>
      <c r="M159" s="125"/>
      <c r="N159" s="1613"/>
      <c r="O159" s="1613"/>
      <c r="P159" s="1613"/>
    </row>
    <row r="160" spans="1:16" ht="13.8" x14ac:dyDescent="0.25">
      <c r="A160" s="125"/>
      <c r="B160" s="123"/>
      <c r="C160" s="123"/>
      <c r="D160" s="123"/>
      <c r="E160" s="2941" t="s">
        <v>218</v>
      </c>
      <c r="F160" s="2942"/>
      <c r="G160" s="2942"/>
      <c r="H160" s="2943"/>
      <c r="I160" s="1826"/>
      <c r="J160" s="1827"/>
      <c r="K160" s="1826"/>
      <c r="L160" s="125"/>
      <c r="M160" s="125"/>
      <c r="N160" s="125"/>
      <c r="O160" s="125"/>
      <c r="P160" s="125"/>
    </row>
    <row r="161" spans="1:16" ht="13.8" x14ac:dyDescent="0.25">
      <c r="A161" s="125"/>
      <c r="B161" s="123"/>
      <c r="C161" s="123"/>
      <c r="D161" s="123"/>
      <c r="E161" s="2941" t="s">
        <v>217</v>
      </c>
      <c r="F161" s="2942"/>
      <c r="G161" s="2942"/>
      <c r="H161" s="2943"/>
      <c r="I161" s="1826"/>
      <c r="J161" s="1827"/>
      <c r="K161" s="1826"/>
      <c r="L161" s="125"/>
      <c r="M161" s="125"/>
      <c r="N161" s="125"/>
      <c r="O161" s="125"/>
      <c r="P161" s="125"/>
    </row>
    <row r="162" spans="1:16" ht="13.8" x14ac:dyDescent="0.25">
      <c r="A162" s="125"/>
      <c r="B162" s="123"/>
      <c r="C162" s="123"/>
      <c r="D162" s="123"/>
      <c r="E162" s="2941" t="s">
        <v>216</v>
      </c>
      <c r="F162" s="2942"/>
      <c r="G162" s="2942"/>
      <c r="H162" s="2943"/>
      <c r="I162" s="2806">
        <v>48.1</v>
      </c>
      <c r="J162" s="1827"/>
      <c r="K162" s="1826"/>
      <c r="L162" s="125"/>
      <c r="M162" s="125"/>
      <c r="N162" s="125"/>
      <c r="O162" s="125"/>
      <c r="P162" s="125"/>
    </row>
    <row r="163" spans="1:16" ht="13.8" x14ac:dyDescent="0.25">
      <c r="A163" s="1615"/>
      <c r="B163" s="1824"/>
      <c r="C163" s="1824"/>
      <c r="D163" s="1824"/>
      <c r="E163" s="2941" t="s">
        <v>215</v>
      </c>
      <c r="F163" s="2942"/>
      <c r="G163" s="2942"/>
      <c r="H163" s="2943"/>
      <c r="I163" s="206">
        <v>147.69999999999999</v>
      </c>
      <c r="J163" s="207"/>
      <c r="K163" s="206"/>
      <c r="L163" s="125"/>
      <c r="M163" s="125"/>
      <c r="N163" s="1615"/>
      <c r="O163" s="1615"/>
      <c r="P163" s="1615"/>
    </row>
    <row r="164" spans="1:16" ht="29.4" customHeight="1" thickBot="1" x14ac:dyDescent="0.3">
      <c r="A164" s="1615"/>
      <c r="B164" s="1824"/>
      <c r="C164" s="1824"/>
      <c r="D164" s="1824"/>
      <c r="E164" s="2941" t="s">
        <v>624</v>
      </c>
      <c r="F164" s="2942"/>
      <c r="G164" s="2942"/>
      <c r="H164" s="2943"/>
      <c r="I164" s="1457"/>
      <c r="J164" s="1836"/>
      <c r="K164" s="1457"/>
      <c r="L164" s="125"/>
      <c r="M164" s="125"/>
      <c r="N164" s="1615"/>
      <c r="O164" s="1615"/>
      <c r="P164" s="1615"/>
    </row>
    <row r="165" spans="1:16" ht="14.4" thickBot="1" x14ac:dyDescent="0.3">
      <c r="A165" s="1615"/>
      <c r="B165" s="1824"/>
      <c r="C165" s="1824"/>
      <c r="D165" s="1824"/>
      <c r="E165" s="3374" t="s">
        <v>34</v>
      </c>
      <c r="F165" s="3375"/>
      <c r="G165" s="3375"/>
      <c r="H165" s="3375"/>
      <c r="I165" s="205"/>
      <c r="J165" s="1491"/>
      <c r="K165" s="205"/>
      <c r="L165" s="125"/>
      <c r="M165" s="125"/>
      <c r="N165" s="1615"/>
      <c r="O165" s="1615"/>
      <c r="P165" s="1615"/>
    </row>
    <row r="166" spans="1:16" ht="14.4" thickBot="1" x14ac:dyDescent="0.3">
      <c r="A166" s="1615"/>
      <c r="B166" s="1824"/>
      <c r="C166" s="1824"/>
      <c r="D166" s="1824"/>
      <c r="E166" s="2947" t="s">
        <v>773</v>
      </c>
      <c r="F166" s="2948"/>
      <c r="G166" s="2948"/>
      <c r="H166" s="2949"/>
      <c r="I166" s="1828"/>
      <c r="J166" s="1829"/>
      <c r="K166" s="1830"/>
      <c r="L166" s="1615"/>
      <c r="M166" s="1615"/>
      <c r="N166" s="1615"/>
      <c r="O166" s="1615"/>
      <c r="P166" s="1615"/>
    </row>
    <row r="167" spans="1:16" ht="14.4" thickBot="1" x14ac:dyDescent="0.3">
      <c r="A167" s="1615"/>
      <c r="B167" s="1824"/>
      <c r="C167" s="1824"/>
      <c r="D167" s="1824"/>
      <c r="E167" s="3609"/>
      <c r="F167" s="3610"/>
      <c r="G167" s="3610"/>
      <c r="H167" s="3611"/>
      <c r="I167" s="1831"/>
      <c r="J167" s="1831"/>
      <c r="K167" s="1832"/>
      <c r="L167" s="1615"/>
      <c r="M167" s="1615"/>
      <c r="N167" s="1615"/>
      <c r="O167" s="1615"/>
      <c r="P167" s="1615"/>
    </row>
  </sheetData>
  <mergeCells count="171">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B8:K8"/>
    <mergeCell ref="A9:A10"/>
    <mergeCell ref="C11:L11"/>
    <mergeCell ref="A13:A14"/>
    <mergeCell ref="B13:B14"/>
    <mergeCell ref="C13:C14"/>
    <mergeCell ref="E13:E14"/>
    <mergeCell ref="F13:F14"/>
    <mergeCell ref="G13:G14"/>
    <mergeCell ref="A17:A20"/>
    <mergeCell ref="B17:B20"/>
    <mergeCell ref="C17:C20"/>
    <mergeCell ref="E17:E20"/>
    <mergeCell ref="F17:F20"/>
    <mergeCell ref="G17:G20"/>
    <mergeCell ref="A15:A16"/>
    <mergeCell ref="B15:B16"/>
    <mergeCell ref="C15:C16"/>
    <mergeCell ref="E15:E16"/>
    <mergeCell ref="F15:F16"/>
    <mergeCell ref="G15:G16"/>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A95:A96"/>
    <mergeCell ref="B95:B96"/>
    <mergeCell ref="C95:C96"/>
    <mergeCell ref="E95:E96"/>
    <mergeCell ref="F95:F96"/>
    <mergeCell ref="G95:G96"/>
    <mergeCell ref="H82:H83"/>
    <mergeCell ref="I82:I83"/>
    <mergeCell ref="F107:F115"/>
    <mergeCell ref="G107:G115"/>
    <mergeCell ref="H114:H115"/>
    <mergeCell ref="I114:I115"/>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L144:P144"/>
    <mergeCell ref="E149:K149"/>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E151:H151"/>
    <mergeCell ref="E152:H152"/>
    <mergeCell ref="E154:H154"/>
    <mergeCell ref="E155:H155"/>
    <mergeCell ref="E156:H156"/>
    <mergeCell ref="E157:H157"/>
    <mergeCell ref="C141:G141"/>
    <mergeCell ref="C142:G142"/>
    <mergeCell ref="C143:G143"/>
    <mergeCell ref="A144:H144"/>
    <mergeCell ref="E166:H166"/>
    <mergeCell ref="E167:H167"/>
    <mergeCell ref="E153:H153"/>
    <mergeCell ref="E164:H164"/>
    <mergeCell ref="E159:H159"/>
    <mergeCell ref="E160:H160"/>
    <mergeCell ref="E161:H161"/>
    <mergeCell ref="E162:H162"/>
    <mergeCell ref="E163:H163"/>
    <mergeCell ref="E165:H165"/>
  </mergeCells>
  <pageMargins left="0.7" right="0.7" top="0.75" bottom="0.75" header="0.3" footer="0.3"/>
  <pageSetup paperSize="9" scale="7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topLeftCell="A19" workbookViewId="0">
      <selection activeCell="C26" sqref="C26"/>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6.8" customHeight="1" x14ac:dyDescent="0.25">
      <c r="L1" s="2866" t="s">
        <v>1164</v>
      </c>
      <c r="M1" s="2866"/>
      <c r="N1" s="2866"/>
      <c r="O1" s="2866"/>
      <c r="P1" s="204"/>
    </row>
    <row r="2" spans="1:16" ht="13.8" x14ac:dyDescent="0.25">
      <c r="A2" s="3286" t="s">
        <v>1084</v>
      </c>
      <c r="B2" s="3286"/>
      <c r="C2" s="3286"/>
      <c r="D2" s="3286"/>
      <c r="E2" s="3286"/>
      <c r="F2" s="3286"/>
      <c r="G2" s="3286"/>
      <c r="H2" s="3286"/>
      <c r="I2" s="3286"/>
      <c r="J2" s="3286"/>
      <c r="K2" s="3286"/>
      <c r="L2" s="3286"/>
      <c r="M2" s="3286"/>
      <c r="N2" s="3286"/>
      <c r="O2" s="583"/>
      <c r="P2" s="583"/>
    </row>
    <row r="3" spans="1:16" ht="13.8" x14ac:dyDescent="0.25">
      <c r="A3" s="2887" t="s">
        <v>35</v>
      </c>
      <c r="B3" s="2887"/>
      <c r="C3" s="2887"/>
      <c r="D3" s="2887"/>
      <c r="E3" s="2887"/>
      <c r="F3" s="2887"/>
      <c r="G3" s="2887"/>
      <c r="H3" s="2887"/>
      <c r="I3" s="2887"/>
      <c r="J3" s="2887"/>
      <c r="K3" s="2887"/>
      <c r="L3" s="2887"/>
      <c r="M3" s="2887"/>
      <c r="N3" s="2887"/>
      <c r="O3" s="2887"/>
      <c r="P3" s="2887"/>
    </row>
    <row r="4" spans="1:16" ht="16.2" thickBot="1" x14ac:dyDescent="0.3">
      <c r="A4" s="656"/>
      <c r="B4" s="656"/>
      <c r="C4" s="656"/>
      <c r="D4" s="656"/>
      <c r="E4" s="656"/>
      <c r="F4" s="656"/>
      <c r="G4" s="656"/>
      <c r="H4" s="656"/>
      <c r="I4" s="656"/>
      <c r="J4" s="656"/>
      <c r="K4" s="656"/>
      <c r="L4" s="13"/>
      <c r="M4" s="656"/>
      <c r="N4" s="14"/>
      <c r="O4" s="3656" t="s">
        <v>294</v>
      </c>
      <c r="P4" s="3656"/>
    </row>
    <row r="5" spans="1:16" ht="14.4" thickBot="1" x14ac:dyDescent="0.3">
      <c r="A5" s="2881" t="s">
        <v>0</v>
      </c>
      <c r="B5" s="2881" t="s">
        <v>1</v>
      </c>
      <c r="C5" s="2884" t="s">
        <v>2</v>
      </c>
      <c r="D5" s="2881" t="s">
        <v>32</v>
      </c>
      <c r="E5" s="2974" t="s">
        <v>54</v>
      </c>
      <c r="F5" s="2878" t="s">
        <v>3</v>
      </c>
      <c r="G5" s="2884" t="s">
        <v>4</v>
      </c>
      <c r="H5" s="2878" t="s">
        <v>5</v>
      </c>
      <c r="I5" s="2925" t="s">
        <v>522</v>
      </c>
      <c r="J5" s="2878" t="s">
        <v>76</v>
      </c>
      <c r="K5" s="2878" t="s">
        <v>523</v>
      </c>
      <c r="L5" s="2888" t="s">
        <v>11</v>
      </c>
      <c r="M5" s="2889"/>
      <c r="N5" s="2889"/>
      <c r="O5" s="2889"/>
      <c r="P5" s="2890"/>
    </row>
    <row r="6" spans="1:16" ht="13.8" x14ac:dyDescent="0.25">
      <c r="A6" s="2882"/>
      <c r="B6" s="2882"/>
      <c r="C6" s="2885"/>
      <c r="D6" s="2882"/>
      <c r="E6" s="2975"/>
      <c r="F6" s="2879"/>
      <c r="G6" s="2885"/>
      <c r="H6" s="2879"/>
      <c r="I6" s="2926"/>
      <c r="J6" s="2879"/>
      <c r="K6" s="2879"/>
      <c r="L6" s="2891" t="s">
        <v>37</v>
      </c>
      <c r="M6" s="2898" t="s">
        <v>36</v>
      </c>
      <c r="N6" s="2932" t="s">
        <v>38</v>
      </c>
      <c r="O6" s="2932"/>
      <c r="P6" s="2933"/>
    </row>
    <row r="7" spans="1:16" ht="138" customHeight="1" thickBot="1" x14ac:dyDescent="0.3">
      <c r="A7" s="2883"/>
      <c r="B7" s="2883"/>
      <c r="C7" s="2886"/>
      <c r="D7" s="2883"/>
      <c r="E7" s="2976"/>
      <c r="F7" s="2880"/>
      <c r="G7" s="2886"/>
      <c r="H7" s="2880"/>
      <c r="I7" s="2927"/>
      <c r="J7" s="2880"/>
      <c r="K7" s="2880"/>
      <c r="L7" s="2892"/>
      <c r="M7" s="2899"/>
      <c r="N7" s="20" t="s">
        <v>524</v>
      </c>
      <c r="O7" s="20" t="s">
        <v>52</v>
      </c>
      <c r="P7" s="21" t="s">
        <v>525</v>
      </c>
    </row>
    <row r="8" spans="1:16" ht="16.2" thickBot="1" x14ac:dyDescent="0.35">
      <c r="A8" s="861" t="s">
        <v>6</v>
      </c>
      <c r="B8" s="211" t="s">
        <v>1085</v>
      </c>
      <c r="C8" s="720"/>
      <c r="D8" s="16"/>
      <c r="E8" s="720"/>
      <c r="F8" s="16"/>
      <c r="G8" s="16"/>
      <c r="H8" s="16"/>
      <c r="I8" s="16"/>
      <c r="J8" s="720"/>
      <c r="K8" s="16"/>
      <c r="L8" s="2539"/>
      <c r="M8" s="40"/>
      <c r="N8" s="908"/>
      <c r="O8" s="909"/>
      <c r="P8" s="910"/>
    </row>
    <row r="9" spans="1:16" ht="27" thickBot="1" x14ac:dyDescent="0.3">
      <c r="A9" s="911"/>
      <c r="B9" s="652"/>
      <c r="C9" s="653"/>
      <c r="D9" s="653"/>
      <c r="E9" s="654"/>
      <c r="F9" s="653"/>
      <c r="G9" s="653"/>
      <c r="H9" s="653"/>
      <c r="I9" s="2540"/>
      <c r="J9" s="2540"/>
      <c r="K9" s="2541"/>
      <c r="L9" s="2542" t="s">
        <v>1086</v>
      </c>
      <c r="M9" s="1001" t="s">
        <v>1087</v>
      </c>
      <c r="N9" s="877">
        <v>17000</v>
      </c>
      <c r="O9" s="877">
        <v>17500</v>
      </c>
      <c r="P9" s="983">
        <v>18000</v>
      </c>
    </row>
    <row r="10" spans="1:16" ht="13.8" thickBot="1" x14ac:dyDescent="0.3">
      <c r="A10" s="617" t="s">
        <v>6</v>
      </c>
      <c r="B10" s="869" t="s">
        <v>6</v>
      </c>
      <c r="C10" s="2543" t="s">
        <v>1088</v>
      </c>
      <c r="D10" s="38"/>
      <c r="E10" s="39"/>
      <c r="F10" s="2544"/>
      <c r="G10" s="2544"/>
      <c r="H10" s="2544"/>
      <c r="I10" s="2544"/>
      <c r="J10" s="2544"/>
      <c r="K10" s="2544"/>
      <c r="L10" s="2544"/>
      <c r="M10" s="2544"/>
      <c r="N10" s="2544"/>
      <c r="O10" s="2544"/>
      <c r="P10" s="2545"/>
    </row>
    <row r="11" spans="1:16" ht="13.8" thickBot="1" x14ac:dyDescent="0.3">
      <c r="A11" s="2349"/>
      <c r="B11" s="2546"/>
      <c r="C11" s="3657"/>
      <c r="D11" s="3658"/>
      <c r="E11" s="3658"/>
      <c r="F11" s="3658"/>
      <c r="G11" s="3658"/>
      <c r="H11" s="3658"/>
      <c r="I11" s="3658"/>
      <c r="J11" s="3658"/>
      <c r="K11" s="3658"/>
      <c r="L11" s="2547" t="s">
        <v>1089</v>
      </c>
      <c r="M11" s="2548" t="s">
        <v>81</v>
      </c>
      <c r="N11" s="2549">
        <v>600</v>
      </c>
      <c r="O11" s="2549">
        <v>600</v>
      </c>
      <c r="P11" s="2550">
        <v>600</v>
      </c>
    </row>
    <row r="12" spans="1:16" ht="26.4" x14ac:dyDescent="0.25">
      <c r="A12" s="3331" t="s">
        <v>6</v>
      </c>
      <c r="B12" s="3332" t="s">
        <v>6</v>
      </c>
      <c r="C12" s="3659" t="s">
        <v>6</v>
      </c>
      <c r="D12" s="623"/>
      <c r="E12" s="3302" t="s">
        <v>1090</v>
      </c>
      <c r="F12" s="3661" t="s">
        <v>1091</v>
      </c>
      <c r="G12" s="3662" t="s">
        <v>1092</v>
      </c>
      <c r="H12" s="893"/>
      <c r="I12" s="2551"/>
      <c r="J12" s="2552"/>
      <c r="K12" s="2553"/>
      <c r="L12" s="2554" t="s">
        <v>1093</v>
      </c>
      <c r="M12" s="45" t="s">
        <v>204</v>
      </c>
      <c r="N12" s="37">
        <v>1</v>
      </c>
      <c r="O12" s="37">
        <v>1</v>
      </c>
      <c r="P12" s="2555">
        <v>1</v>
      </c>
    </row>
    <row r="13" spans="1:16" x14ac:dyDescent="0.25">
      <c r="A13" s="3183"/>
      <c r="B13" s="3186"/>
      <c r="C13" s="3659"/>
      <c r="D13" s="623"/>
      <c r="E13" s="3303"/>
      <c r="F13" s="3306"/>
      <c r="G13" s="3663"/>
      <c r="H13" s="893" t="s">
        <v>48</v>
      </c>
      <c r="I13" s="2551">
        <v>2985.6</v>
      </c>
      <c r="J13" s="2556">
        <v>3020</v>
      </c>
      <c r="K13" s="2557">
        <v>3171</v>
      </c>
      <c r="L13" s="15" t="s">
        <v>1094</v>
      </c>
      <c r="M13" s="2558" t="s">
        <v>1087</v>
      </c>
      <c r="N13" s="37">
        <v>1230</v>
      </c>
      <c r="O13" s="37">
        <v>1250</v>
      </c>
      <c r="P13" s="2555">
        <v>1270</v>
      </c>
    </row>
    <row r="14" spans="1:16" ht="26.4" x14ac:dyDescent="0.25">
      <c r="A14" s="3183"/>
      <c r="B14" s="3186"/>
      <c r="C14" s="3659"/>
      <c r="D14" s="623"/>
      <c r="E14" s="3303"/>
      <c r="F14" s="3306"/>
      <c r="G14" s="3663"/>
      <c r="H14" s="893" t="s">
        <v>48</v>
      </c>
      <c r="I14" s="2551">
        <v>400</v>
      </c>
      <c r="J14" s="2552">
        <v>441</v>
      </c>
      <c r="K14" s="2553">
        <v>463</v>
      </c>
      <c r="L14" s="15" t="s">
        <v>1095</v>
      </c>
      <c r="M14" s="2558" t="s">
        <v>1087</v>
      </c>
      <c r="N14" s="37">
        <v>450</v>
      </c>
      <c r="O14" s="37">
        <v>470</v>
      </c>
      <c r="P14" s="2555">
        <v>490</v>
      </c>
    </row>
    <row r="15" spans="1:16" x14ac:dyDescent="0.25">
      <c r="A15" s="3183"/>
      <c r="B15" s="3186"/>
      <c r="C15" s="3659"/>
      <c r="D15" s="623"/>
      <c r="E15" s="3303"/>
      <c r="F15" s="3306"/>
      <c r="G15" s="3663"/>
      <c r="H15" s="624" t="s">
        <v>56</v>
      </c>
      <c r="I15" s="2560"/>
      <c r="J15" s="2561"/>
      <c r="K15" s="2562"/>
      <c r="L15" s="15" t="s">
        <v>1096</v>
      </c>
      <c r="M15" s="43"/>
      <c r="N15" s="2563"/>
      <c r="O15" s="2563"/>
      <c r="P15" s="2564"/>
    </row>
    <row r="16" spans="1:16" ht="26.4" x14ac:dyDescent="0.25">
      <c r="A16" s="3183"/>
      <c r="B16" s="3186"/>
      <c r="C16" s="3659"/>
      <c r="D16" s="623"/>
      <c r="E16" s="3303"/>
      <c r="F16" s="3306"/>
      <c r="G16" s="3663"/>
      <c r="H16" s="624" t="s">
        <v>79</v>
      </c>
      <c r="I16" s="2560">
        <v>350</v>
      </c>
      <c r="J16" s="2565">
        <v>368</v>
      </c>
      <c r="K16" s="2566">
        <v>386</v>
      </c>
      <c r="L16" s="56" t="s">
        <v>1097</v>
      </c>
      <c r="M16" s="44"/>
      <c r="N16" s="2563"/>
      <c r="O16" s="2563"/>
      <c r="P16" s="2564"/>
    </row>
    <row r="17" spans="1:16" x14ac:dyDescent="0.25">
      <c r="A17" s="3183"/>
      <c r="B17" s="3186"/>
      <c r="C17" s="3659"/>
      <c r="D17" s="623"/>
      <c r="E17" s="3303"/>
      <c r="F17" s="3306"/>
      <c r="G17" s="3663"/>
      <c r="H17" s="624" t="s">
        <v>57</v>
      </c>
      <c r="I17" s="2567">
        <v>56</v>
      </c>
      <c r="J17" s="2561"/>
      <c r="K17" s="2562"/>
      <c r="L17" s="2568"/>
      <c r="M17" s="2569"/>
      <c r="N17" s="2489"/>
      <c r="O17" s="2489"/>
      <c r="P17" s="2570"/>
    </row>
    <row r="18" spans="1:16" ht="13.8" thickBot="1" x14ac:dyDescent="0.3">
      <c r="A18" s="3184"/>
      <c r="B18" s="3187"/>
      <c r="C18" s="3660"/>
      <c r="D18" s="642"/>
      <c r="E18" s="3304"/>
      <c r="F18" s="3307"/>
      <c r="G18" s="3664"/>
      <c r="H18" s="628" t="s">
        <v>7</v>
      </c>
      <c r="I18" s="101">
        <f>SUM(I13:I17)</f>
        <v>3791.6</v>
      </c>
      <c r="J18" s="101">
        <f>SUM(J13:J16)</f>
        <v>3829</v>
      </c>
      <c r="K18" s="2571">
        <f>SUM(K13:K16)</f>
        <v>4020</v>
      </c>
      <c r="L18" s="2572"/>
      <c r="M18" s="2573"/>
      <c r="N18" s="2574"/>
      <c r="O18" s="2574"/>
      <c r="P18" s="697"/>
    </row>
    <row r="19" spans="1:16" x14ac:dyDescent="0.25">
      <c r="A19" s="3182" t="s">
        <v>6</v>
      </c>
      <c r="B19" s="3332" t="s">
        <v>6</v>
      </c>
      <c r="C19" s="3659" t="s">
        <v>8</v>
      </c>
      <c r="D19" s="623"/>
      <c r="E19" s="3302" t="s">
        <v>1098</v>
      </c>
      <c r="F19" s="3670" t="s">
        <v>62</v>
      </c>
      <c r="G19" s="3308" t="s">
        <v>1092</v>
      </c>
      <c r="H19" s="893" t="s">
        <v>48</v>
      </c>
      <c r="I19" s="892"/>
      <c r="J19" s="99"/>
      <c r="K19" s="913"/>
      <c r="L19" s="3665" t="s">
        <v>1099</v>
      </c>
      <c r="M19" s="2575" t="s">
        <v>81</v>
      </c>
      <c r="N19" s="914" t="s">
        <v>69</v>
      </c>
      <c r="O19" s="914" t="s">
        <v>71</v>
      </c>
      <c r="P19" s="915" t="s">
        <v>71</v>
      </c>
    </row>
    <row r="20" spans="1:16" x14ac:dyDescent="0.25">
      <c r="A20" s="3183"/>
      <c r="B20" s="3186"/>
      <c r="C20" s="3659"/>
      <c r="D20" s="623"/>
      <c r="E20" s="3303"/>
      <c r="F20" s="3306"/>
      <c r="G20" s="3309"/>
      <c r="H20" s="624" t="s">
        <v>56</v>
      </c>
      <c r="I20" s="98"/>
      <c r="J20" s="676"/>
      <c r="K20" s="916"/>
      <c r="L20" s="3666"/>
      <c r="M20" s="2575"/>
      <c r="N20" s="2576"/>
      <c r="O20" s="2576"/>
      <c r="P20" s="2577"/>
    </row>
    <row r="21" spans="1:16" ht="26.4" x14ac:dyDescent="0.25">
      <c r="A21" s="3183"/>
      <c r="B21" s="3186"/>
      <c r="C21" s="3659"/>
      <c r="D21" s="623"/>
      <c r="E21" s="3303"/>
      <c r="F21" s="3306"/>
      <c r="G21" s="3309"/>
      <c r="H21" s="624" t="s">
        <v>79</v>
      </c>
      <c r="I21" s="98"/>
      <c r="J21" s="676"/>
      <c r="K21" s="916"/>
      <c r="L21" s="48" t="s">
        <v>1100</v>
      </c>
      <c r="M21" s="2575" t="s">
        <v>81</v>
      </c>
      <c r="N21" s="2578" t="s">
        <v>631</v>
      </c>
      <c r="O21" s="2578" t="s">
        <v>69</v>
      </c>
      <c r="P21" s="915" t="s">
        <v>69</v>
      </c>
    </row>
    <row r="22" spans="1:16" ht="13.8" thickBot="1" x14ac:dyDescent="0.3">
      <c r="A22" s="3184"/>
      <c r="B22" s="3187"/>
      <c r="C22" s="3660"/>
      <c r="D22" s="642"/>
      <c r="E22" s="3304"/>
      <c r="F22" s="3307"/>
      <c r="G22" s="3310"/>
      <c r="H22" s="917" t="s">
        <v>7</v>
      </c>
      <c r="I22" s="918">
        <f>SUM(I19:I21)</f>
        <v>0</v>
      </c>
      <c r="J22" s="918">
        <f>SUM(J19:J21)</f>
        <v>0</v>
      </c>
      <c r="K22" s="918">
        <f>SUM(K19:K21)</f>
        <v>0</v>
      </c>
      <c r="L22" s="2579"/>
      <c r="M22" s="2580"/>
      <c r="N22" s="2581"/>
      <c r="O22" s="2581"/>
      <c r="P22" s="2582"/>
    </row>
    <row r="23" spans="1:16" ht="26.4" x14ac:dyDescent="0.25">
      <c r="A23" s="3500" t="s">
        <v>6</v>
      </c>
      <c r="B23" s="3502" t="s">
        <v>6</v>
      </c>
      <c r="C23" s="3668" t="s">
        <v>49</v>
      </c>
      <c r="D23" s="619"/>
      <c r="E23" s="3302" t="s">
        <v>1101</v>
      </c>
      <c r="F23" s="3329" t="s">
        <v>62</v>
      </c>
      <c r="G23" s="3308" t="s">
        <v>1092</v>
      </c>
      <c r="H23" s="620" t="s">
        <v>48</v>
      </c>
      <c r="I23" s="97">
        <v>45</v>
      </c>
      <c r="J23" s="677">
        <v>47</v>
      </c>
      <c r="K23" s="886">
        <v>50</v>
      </c>
      <c r="L23" s="2347" t="s">
        <v>1102</v>
      </c>
      <c r="M23" s="2583" t="s">
        <v>81</v>
      </c>
      <c r="N23" s="46">
        <v>25</v>
      </c>
      <c r="O23" s="46">
        <v>27</v>
      </c>
      <c r="P23" s="2584">
        <v>30</v>
      </c>
    </row>
    <row r="24" spans="1:16" ht="13.8" thickBot="1" x14ac:dyDescent="0.3">
      <c r="A24" s="3667"/>
      <c r="B24" s="3511"/>
      <c r="C24" s="3669"/>
      <c r="D24" s="642"/>
      <c r="E24" s="3304"/>
      <c r="F24" s="3330"/>
      <c r="G24" s="3310"/>
      <c r="H24" s="628" t="s">
        <v>7</v>
      </c>
      <c r="I24" s="101">
        <f>SUM(I23:I23)</f>
        <v>45</v>
      </c>
      <c r="J24" s="101">
        <f t="shared" ref="J24:K24" si="0">SUM(J23:J23)</f>
        <v>47</v>
      </c>
      <c r="K24" s="101">
        <f t="shared" si="0"/>
        <v>50</v>
      </c>
      <c r="L24" s="919"/>
      <c r="M24" s="2580"/>
      <c r="N24" s="2574"/>
      <c r="O24" s="2574"/>
      <c r="P24" s="697"/>
    </row>
    <row r="25" spans="1:16" ht="13.8" thickBot="1" x14ac:dyDescent="0.3">
      <c r="A25" s="617" t="s">
        <v>6</v>
      </c>
      <c r="B25" s="629" t="s">
        <v>6</v>
      </c>
      <c r="C25" s="630"/>
      <c r="D25" s="631"/>
      <c r="E25" s="3203" t="s">
        <v>31</v>
      </c>
      <c r="F25" s="3203"/>
      <c r="G25" s="3204"/>
      <c r="H25" s="632" t="s">
        <v>7</v>
      </c>
      <c r="I25" s="102">
        <f>I18+I22+I24</f>
        <v>3836.6</v>
      </c>
      <c r="J25" s="102">
        <f>J18+J22+J24</f>
        <v>3876</v>
      </c>
      <c r="K25" s="102">
        <f>K18+K22+K24</f>
        <v>4070</v>
      </c>
      <c r="L25" s="633"/>
      <c r="M25" s="634"/>
      <c r="N25" s="635"/>
      <c r="O25" s="635"/>
      <c r="P25" s="636"/>
    </row>
    <row r="26" spans="1:16" ht="13.8" thickBot="1" x14ac:dyDescent="0.3">
      <c r="A26" s="617" t="s">
        <v>6</v>
      </c>
      <c r="B26" s="629" t="s">
        <v>8</v>
      </c>
      <c r="C26" s="77" t="s">
        <v>1103</v>
      </c>
      <c r="D26" s="38"/>
      <c r="E26" s="637"/>
      <c r="F26" s="637"/>
      <c r="G26" s="637"/>
      <c r="H26" s="637"/>
      <c r="I26" s="637"/>
      <c r="J26" s="637"/>
      <c r="K26" s="637"/>
      <c r="L26" s="637"/>
      <c r="M26" s="637"/>
      <c r="N26" s="637"/>
      <c r="O26" s="637"/>
      <c r="P26" s="638"/>
    </row>
    <row r="27" spans="1:16" ht="13.8" thickBot="1" x14ac:dyDescent="0.3">
      <c r="A27" s="903"/>
      <c r="B27" s="904"/>
      <c r="C27" s="2585"/>
      <c r="D27" s="905"/>
      <c r="E27" s="906"/>
      <c r="F27" s="906"/>
      <c r="G27" s="906"/>
      <c r="H27" s="640"/>
      <c r="I27" s="640"/>
      <c r="J27" s="640"/>
      <c r="K27" s="907"/>
      <c r="L27" s="2586" t="s">
        <v>1104</v>
      </c>
      <c r="M27" s="2587" t="s">
        <v>1087</v>
      </c>
      <c r="N27" s="2406">
        <v>282</v>
      </c>
      <c r="O27" s="2406">
        <v>285</v>
      </c>
      <c r="P27" s="2588">
        <v>288</v>
      </c>
    </row>
    <row r="28" spans="1:16" ht="39.6" x14ac:dyDescent="0.25">
      <c r="A28" s="3182" t="s">
        <v>6</v>
      </c>
      <c r="B28" s="3185" t="s">
        <v>8</v>
      </c>
      <c r="C28" s="3671" t="s">
        <v>6</v>
      </c>
      <c r="D28" s="619"/>
      <c r="E28" s="3302" t="s">
        <v>1105</v>
      </c>
      <c r="F28" s="3384" t="s">
        <v>62</v>
      </c>
      <c r="G28" s="3308" t="s">
        <v>1092</v>
      </c>
      <c r="H28" s="1842" t="s">
        <v>48</v>
      </c>
      <c r="I28" s="1843">
        <v>175.7</v>
      </c>
      <c r="J28" s="677">
        <v>115</v>
      </c>
      <c r="K28" s="886">
        <v>120</v>
      </c>
      <c r="L28" s="2589" t="s">
        <v>1106</v>
      </c>
      <c r="M28" s="46" t="s">
        <v>81</v>
      </c>
      <c r="N28" s="52">
        <v>40</v>
      </c>
      <c r="O28" s="52">
        <v>45</v>
      </c>
      <c r="P28" s="2517">
        <v>50</v>
      </c>
    </row>
    <row r="29" spans="1:16" ht="13.8" thickBot="1" x14ac:dyDescent="0.3">
      <c r="A29" s="3184"/>
      <c r="B29" s="3187"/>
      <c r="C29" s="3660"/>
      <c r="D29" s="642"/>
      <c r="E29" s="3304"/>
      <c r="F29" s="3307"/>
      <c r="G29" s="3310"/>
      <c r="H29" s="643" t="s">
        <v>7</v>
      </c>
      <c r="I29" s="101">
        <f>I28*1</f>
        <v>175.7</v>
      </c>
      <c r="J29" s="101">
        <f>J28*1</f>
        <v>115</v>
      </c>
      <c r="K29" s="101">
        <f>K28*1</f>
        <v>120</v>
      </c>
      <c r="L29" s="2590"/>
      <c r="M29" s="2591"/>
      <c r="N29" s="2591"/>
      <c r="O29" s="2591"/>
      <c r="P29" s="697"/>
    </row>
    <row r="30" spans="1:16" ht="26.4" x14ac:dyDescent="0.25">
      <c r="A30" s="3331" t="s">
        <v>6</v>
      </c>
      <c r="B30" s="3332" t="s">
        <v>8</v>
      </c>
      <c r="C30" s="3659" t="s">
        <v>8</v>
      </c>
      <c r="D30" s="623"/>
      <c r="E30" s="3302" t="s">
        <v>1107</v>
      </c>
      <c r="F30" s="3670" t="s">
        <v>62</v>
      </c>
      <c r="G30" s="3308" t="s">
        <v>1092</v>
      </c>
      <c r="H30" s="2298" t="s">
        <v>48</v>
      </c>
      <c r="I30" s="2559">
        <v>75</v>
      </c>
      <c r="J30" s="2552">
        <v>53</v>
      </c>
      <c r="K30" s="2592">
        <v>56</v>
      </c>
      <c r="L30" s="2348" t="s">
        <v>1108</v>
      </c>
      <c r="M30" s="52" t="s">
        <v>81</v>
      </c>
      <c r="N30" s="37">
        <v>12</v>
      </c>
      <c r="O30" s="37">
        <v>14</v>
      </c>
      <c r="P30" s="2555">
        <v>15</v>
      </c>
    </row>
    <row r="31" spans="1:16" ht="13.8" thickBot="1" x14ac:dyDescent="0.3">
      <c r="A31" s="3184"/>
      <c r="B31" s="3187"/>
      <c r="C31" s="3660"/>
      <c r="D31" s="642"/>
      <c r="E31" s="3304"/>
      <c r="F31" s="3307"/>
      <c r="G31" s="3310"/>
      <c r="H31" s="2593" t="s">
        <v>7</v>
      </c>
      <c r="I31" s="2594">
        <f>I30*1</f>
        <v>75</v>
      </c>
      <c r="J31" s="2594">
        <f>J30*1</f>
        <v>53</v>
      </c>
      <c r="K31" s="2594">
        <f>K30*1</f>
        <v>56</v>
      </c>
      <c r="L31" s="919"/>
      <c r="M31" s="2580"/>
      <c r="N31" s="2574"/>
      <c r="O31" s="2574"/>
      <c r="P31" s="697"/>
    </row>
    <row r="32" spans="1:16" ht="66" x14ac:dyDescent="0.25">
      <c r="A32" s="3182" t="s">
        <v>6</v>
      </c>
      <c r="B32" s="3185" t="s">
        <v>8</v>
      </c>
      <c r="C32" s="3671" t="s">
        <v>49</v>
      </c>
      <c r="D32" s="619"/>
      <c r="E32" s="584" t="s">
        <v>1109</v>
      </c>
      <c r="F32" s="3384" t="s">
        <v>62</v>
      </c>
      <c r="G32" s="3308" t="s">
        <v>1092</v>
      </c>
      <c r="H32" s="2608" t="s">
        <v>48</v>
      </c>
      <c r="I32" s="2609">
        <v>1025</v>
      </c>
      <c r="J32" s="2595">
        <v>971</v>
      </c>
      <c r="K32" s="2596">
        <v>1020</v>
      </c>
      <c r="L32" s="2597" t="s">
        <v>1110</v>
      </c>
      <c r="M32" s="52" t="s">
        <v>81</v>
      </c>
      <c r="N32" s="46">
        <v>32</v>
      </c>
      <c r="O32" s="46">
        <v>35</v>
      </c>
      <c r="P32" s="2584">
        <v>37</v>
      </c>
    </row>
    <row r="33" spans="1:16" ht="13.8" thickBot="1" x14ac:dyDescent="0.3">
      <c r="A33" s="3184"/>
      <c r="B33" s="3187"/>
      <c r="C33" s="3660"/>
      <c r="D33" s="642"/>
      <c r="E33" s="2346"/>
      <c r="F33" s="3307"/>
      <c r="G33" s="3310"/>
      <c r="H33" s="628" t="s">
        <v>7</v>
      </c>
      <c r="I33" s="101">
        <f>I32*1</f>
        <v>1025</v>
      </c>
      <c r="J33" s="101">
        <f>J32*1</f>
        <v>971</v>
      </c>
      <c r="K33" s="101">
        <f>K32*1</f>
        <v>1020</v>
      </c>
      <c r="L33" s="2579"/>
      <c r="M33" s="2598"/>
      <c r="N33" s="2574"/>
      <c r="O33" s="2574"/>
      <c r="P33" s="697"/>
    </row>
    <row r="34" spans="1:16" ht="13.8" thickBot="1" x14ac:dyDescent="0.3">
      <c r="A34" s="617" t="s">
        <v>6</v>
      </c>
      <c r="B34" s="629" t="s">
        <v>8</v>
      </c>
      <c r="C34" s="3203" t="s">
        <v>31</v>
      </c>
      <c r="D34" s="3203"/>
      <c r="E34" s="3203"/>
      <c r="F34" s="3203"/>
      <c r="G34" s="3204"/>
      <c r="H34" s="632" t="s">
        <v>7</v>
      </c>
      <c r="I34" s="102">
        <f>I29+I31+I33</f>
        <v>1275.7</v>
      </c>
      <c r="J34" s="102">
        <f>J29+J31+J33</f>
        <v>1139</v>
      </c>
      <c r="K34" s="102">
        <f>K29+K31+K33</f>
        <v>1196</v>
      </c>
      <c r="L34" s="3672"/>
      <c r="M34" s="3673"/>
      <c r="N34" s="3673"/>
      <c r="O34" s="3673"/>
      <c r="P34" s="3674"/>
    </row>
    <row r="35" spans="1:16" ht="13.8" thickBot="1" x14ac:dyDescent="0.3">
      <c r="A35" s="594" t="s">
        <v>6</v>
      </c>
      <c r="B35" s="3675" t="s">
        <v>74</v>
      </c>
      <c r="C35" s="3676"/>
      <c r="D35" s="3676"/>
      <c r="E35" s="3676"/>
      <c r="F35" s="3676"/>
      <c r="G35" s="3676"/>
      <c r="H35" s="3677"/>
      <c r="I35" s="106">
        <f>I25+I34</f>
        <v>5112.3</v>
      </c>
      <c r="J35" s="106">
        <f>J25+J34</f>
        <v>5015</v>
      </c>
      <c r="K35" s="106">
        <f>K25+K34</f>
        <v>5266</v>
      </c>
      <c r="L35" s="645"/>
      <c r="M35" s="645"/>
      <c r="N35" s="645"/>
      <c r="O35" s="645"/>
      <c r="P35" s="646"/>
    </row>
    <row r="36" spans="1:16" ht="13.8" thickBot="1" x14ac:dyDescent="0.3">
      <c r="A36" s="594"/>
      <c r="B36" s="3675" t="s">
        <v>78</v>
      </c>
      <c r="C36" s="3676"/>
      <c r="D36" s="3676"/>
      <c r="E36" s="3676"/>
      <c r="F36" s="3676"/>
      <c r="G36" s="3676"/>
      <c r="H36" s="3677"/>
      <c r="I36" s="106">
        <f>I37-I17</f>
        <v>5056.3</v>
      </c>
      <c r="J36" s="106">
        <f>J37-J17</f>
        <v>5015</v>
      </c>
      <c r="K36" s="106">
        <f>K37-K17</f>
        <v>5266</v>
      </c>
      <c r="L36" s="645"/>
      <c r="M36" s="645"/>
      <c r="N36" s="645"/>
      <c r="O36" s="645"/>
      <c r="P36" s="646"/>
    </row>
    <row r="37" spans="1:16" ht="13.8" thickBot="1" x14ac:dyDescent="0.3">
      <c r="A37" s="3222" t="s">
        <v>9</v>
      </c>
      <c r="B37" s="3223"/>
      <c r="C37" s="3223"/>
      <c r="D37" s="3223"/>
      <c r="E37" s="3223"/>
      <c r="F37" s="3223"/>
      <c r="G37" s="3223"/>
      <c r="H37" s="3224"/>
      <c r="I37" s="595">
        <f>I35*1</f>
        <v>5112.3</v>
      </c>
      <c r="J37" s="595">
        <f>J35*1</f>
        <v>5015</v>
      </c>
      <c r="K37" s="595">
        <f>K35*1</f>
        <v>5266</v>
      </c>
      <c r="L37" s="3229"/>
      <c r="M37" s="3230"/>
      <c r="N37" s="3230"/>
      <c r="O37" s="3230"/>
      <c r="P37" s="3231"/>
    </row>
    <row r="38" spans="1:16" x14ac:dyDescent="0.25">
      <c r="A38" s="579" t="s">
        <v>300</v>
      </c>
      <c r="B38" s="579"/>
      <c r="C38" s="579"/>
      <c r="D38" s="579"/>
      <c r="E38" s="579"/>
      <c r="F38" s="579"/>
      <c r="G38" s="579"/>
      <c r="H38" s="579"/>
      <c r="I38" s="579"/>
      <c r="J38" s="579"/>
      <c r="K38" s="579"/>
      <c r="L38" s="579"/>
      <c r="M38" s="596"/>
      <c r="N38" s="647"/>
      <c r="O38" s="647"/>
      <c r="P38" s="647"/>
    </row>
    <row r="39" spans="1:16" x14ac:dyDescent="0.25">
      <c r="A39" s="596"/>
      <c r="B39" s="596"/>
      <c r="C39" s="596"/>
      <c r="D39" s="596"/>
      <c r="E39" s="596"/>
      <c r="F39" s="596"/>
      <c r="G39" s="596"/>
      <c r="H39" s="596"/>
      <c r="I39" s="596"/>
      <c r="J39" s="596"/>
      <c r="K39" s="596"/>
      <c r="L39" s="596"/>
      <c r="M39" s="596"/>
      <c r="N39" s="647"/>
      <c r="O39" s="647"/>
      <c r="P39" s="647"/>
    </row>
    <row r="40" spans="1:16" ht="16.2" thickBot="1" x14ac:dyDescent="0.3">
      <c r="A40" s="583"/>
      <c r="B40" s="583"/>
      <c r="C40" s="583"/>
      <c r="D40" s="583"/>
      <c r="E40" s="3232" t="s">
        <v>10</v>
      </c>
      <c r="F40" s="3232"/>
      <c r="G40" s="3232"/>
      <c r="H40" s="3232"/>
      <c r="I40" s="3232"/>
      <c r="J40" s="3232"/>
      <c r="K40" s="3232"/>
      <c r="L40" s="648"/>
      <c r="M40" s="648"/>
      <c r="N40" s="583"/>
      <c r="O40" s="583"/>
      <c r="P40" s="583"/>
    </row>
    <row r="41" spans="1:16" ht="31.2" thickBot="1" x14ac:dyDescent="0.3">
      <c r="A41" s="10"/>
      <c r="B41" s="10"/>
      <c r="C41" s="10"/>
      <c r="D41" s="10"/>
      <c r="E41" s="608"/>
      <c r="F41" s="609"/>
      <c r="G41" s="609"/>
      <c r="H41" s="610"/>
      <c r="I41" s="582" t="s">
        <v>535</v>
      </c>
      <c r="J41" s="581" t="s">
        <v>76</v>
      </c>
      <c r="K41" s="582" t="s">
        <v>536</v>
      </c>
      <c r="L41" s="583"/>
      <c r="M41" s="10"/>
      <c r="N41" s="10"/>
      <c r="O41" s="10"/>
      <c r="P41" s="10"/>
    </row>
    <row r="42" spans="1:16" ht="13.8" thickBot="1" x14ac:dyDescent="0.3">
      <c r="A42" s="10"/>
      <c r="B42" s="10"/>
      <c r="C42" s="10"/>
      <c r="D42" s="10"/>
      <c r="E42" s="3233" t="s">
        <v>33</v>
      </c>
      <c r="F42" s="3234"/>
      <c r="G42" s="3234"/>
      <c r="H42" s="3235"/>
      <c r="I42" s="599">
        <f>SUM(I43:I54)</f>
        <v>5112.3</v>
      </c>
      <c r="J42" s="1478">
        <f>SUM(J43:J54)</f>
        <v>5015</v>
      </c>
      <c r="K42" s="599">
        <f>SUM(K43:K54)</f>
        <v>5266</v>
      </c>
      <c r="L42" s="649"/>
      <c r="M42" s="10"/>
      <c r="N42" s="10"/>
      <c r="O42" s="10"/>
      <c r="P42" s="10"/>
    </row>
    <row r="43" spans="1:16" x14ac:dyDescent="0.25">
      <c r="A43" s="10"/>
      <c r="B43" s="10"/>
      <c r="C43" s="10"/>
      <c r="D43" s="10"/>
      <c r="E43" s="3236" t="s">
        <v>39</v>
      </c>
      <c r="F43" s="3237"/>
      <c r="G43" s="3237"/>
      <c r="H43" s="3238"/>
      <c r="I43" s="1844">
        <v>4706.3</v>
      </c>
      <c r="J43" s="601">
        <v>4647</v>
      </c>
      <c r="K43" s="600">
        <v>4880</v>
      </c>
      <c r="L43" s="583"/>
      <c r="M43" s="2599"/>
      <c r="N43" s="10"/>
      <c r="O43" s="10"/>
      <c r="P43" s="10"/>
    </row>
    <row r="44" spans="1:16" x14ac:dyDescent="0.25">
      <c r="A44" s="10"/>
      <c r="B44" s="10"/>
      <c r="C44" s="10"/>
      <c r="D44" s="10"/>
      <c r="E44" s="3236" t="s">
        <v>638</v>
      </c>
      <c r="F44" s="3237"/>
      <c r="G44" s="3237"/>
      <c r="H44" s="3238"/>
      <c r="I44" s="2600"/>
      <c r="J44" s="1479"/>
      <c r="K44" s="1480"/>
      <c r="L44" s="583"/>
      <c r="M44" s="2599"/>
      <c r="N44" s="10"/>
      <c r="O44" s="10"/>
      <c r="P44" s="10"/>
    </row>
    <row r="45" spans="1:16" x14ac:dyDescent="0.25">
      <c r="A45" s="10"/>
      <c r="B45" s="10"/>
      <c r="C45" s="10"/>
      <c r="D45" s="10"/>
      <c r="E45" s="3236" t="s">
        <v>40</v>
      </c>
      <c r="F45" s="3237"/>
      <c r="G45" s="3237"/>
      <c r="H45" s="3238"/>
      <c r="I45" s="602">
        <v>350</v>
      </c>
      <c r="J45" s="603">
        <v>368</v>
      </c>
      <c r="K45" s="602">
        <v>386</v>
      </c>
      <c r="L45" s="583"/>
      <c r="M45" s="10"/>
      <c r="N45" s="10"/>
      <c r="O45" s="10"/>
      <c r="P45" s="10"/>
    </row>
    <row r="46" spans="1:16" x14ac:dyDescent="0.25">
      <c r="A46" s="10"/>
      <c r="B46" s="10"/>
      <c r="C46" s="10"/>
      <c r="D46" s="10"/>
      <c r="E46" s="3236" t="s">
        <v>41</v>
      </c>
      <c r="F46" s="3237"/>
      <c r="G46" s="3237"/>
      <c r="H46" s="3238"/>
      <c r="I46" s="602"/>
      <c r="J46" s="603"/>
      <c r="K46" s="602"/>
      <c r="L46" s="583"/>
      <c r="M46" s="10"/>
      <c r="N46" s="10"/>
      <c r="O46" s="10"/>
      <c r="P46" s="10"/>
    </row>
    <row r="47" spans="1:16" x14ac:dyDescent="0.25">
      <c r="A47" s="10"/>
      <c r="B47" s="10"/>
      <c r="C47" s="10"/>
      <c r="D47" s="10"/>
      <c r="E47" s="3236" t="s">
        <v>42</v>
      </c>
      <c r="F47" s="3237"/>
      <c r="G47" s="3237"/>
      <c r="H47" s="3238"/>
      <c r="I47" s="602"/>
      <c r="J47" s="603"/>
      <c r="K47" s="602"/>
      <c r="L47" s="583"/>
      <c r="M47" s="10"/>
      <c r="N47" s="10"/>
      <c r="O47" s="10"/>
      <c r="P47" s="10"/>
    </row>
    <row r="48" spans="1:16" x14ac:dyDescent="0.25">
      <c r="A48" s="10"/>
      <c r="B48" s="10"/>
      <c r="C48" s="10"/>
      <c r="D48" s="10"/>
      <c r="E48" s="3248" t="s">
        <v>43</v>
      </c>
      <c r="F48" s="3249"/>
      <c r="G48" s="3249"/>
      <c r="H48" s="3250"/>
      <c r="I48" s="604"/>
      <c r="J48" s="605"/>
      <c r="K48" s="604"/>
      <c r="L48" s="583"/>
      <c r="M48" s="10"/>
      <c r="N48" s="10"/>
      <c r="O48" s="10"/>
      <c r="P48" s="10"/>
    </row>
    <row r="49" spans="1:16" x14ac:dyDescent="0.25">
      <c r="A49" s="10"/>
      <c r="B49" s="10"/>
      <c r="C49" s="10"/>
      <c r="D49" s="10"/>
      <c r="E49" s="2601" t="s">
        <v>44</v>
      </c>
      <c r="F49" s="2602"/>
      <c r="G49" s="2602"/>
      <c r="H49" s="2603"/>
      <c r="I49" s="602"/>
      <c r="J49" s="603"/>
      <c r="K49" s="602"/>
      <c r="L49" s="583"/>
      <c r="M49" s="10"/>
      <c r="N49" s="10"/>
      <c r="O49" s="10"/>
      <c r="P49" s="10"/>
    </row>
    <row r="50" spans="1:16" x14ac:dyDescent="0.25">
      <c r="A50" s="10"/>
      <c r="B50" s="10"/>
      <c r="C50" s="10"/>
      <c r="D50" s="10"/>
      <c r="E50" s="3236" t="s">
        <v>63</v>
      </c>
      <c r="F50" s="3237"/>
      <c r="G50" s="3237"/>
      <c r="H50" s="3238"/>
      <c r="I50" s="602"/>
      <c r="J50" s="603"/>
      <c r="K50" s="602"/>
      <c r="L50" s="583"/>
      <c r="M50" s="10"/>
      <c r="N50" s="858"/>
      <c r="O50" s="858"/>
      <c r="P50" s="858"/>
    </row>
    <row r="51" spans="1:16" x14ac:dyDescent="0.25">
      <c r="A51" s="10"/>
      <c r="B51" s="10"/>
      <c r="C51" s="10"/>
      <c r="D51" s="10"/>
      <c r="E51" s="3236" t="s">
        <v>64</v>
      </c>
      <c r="F51" s="3237"/>
      <c r="G51" s="3237"/>
      <c r="H51" s="3238"/>
      <c r="I51" s="606"/>
      <c r="J51" s="607"/>
      <c r="K51" s="606"/>
      <c r="L51" s="583"/>
      <c r="M51" s="10"/>
      <c r="N51" s="10"/>
      <c r="O51" s="10"/>
      <c r="P51" s="10"/>
    </row>
    <row r="52" spans="1:16" x14ac:dyDescent="0.25">
      <c r="A52" s="10"/>
      <c r="B52" s="10"/>
      <c r="C52" s="10"/>
      <c r="D52" s="10"/>
      <c r="E52" s="3236" t="s">
        <v>47</v>
      </c>
      <c r="F52" s="3237"/>
      <c r="G52" s="3237"/>
      <c r="H52" s="3238"/>
      <c r="I52" s="606"/>
      <c r="J52" s="607"/>
      <c r="K52" s="606"/>
      <c r="L52" s="583"/>
      <c r="M52" s="10"/>
      <c r="N52" s="10"/>
      <c r="O52" s="10"/>
      <c r="P52" s="10"/>
    </row>
    <row r="53" spans="1:16" x14ac:dyDescent="0.25">
      <c r="A53" s="10"/>
      <c r="B53" s="10"/>
      <c r="C53" s="10"/>
      <c r="D53" s="10"/>
      <c r="E53" s="3236" t="s">
        <v>45</v>
      </c>
      <c r="F53" s="3237"/>
      <c r="G53" s="3237"/>
      <c r="H53" s="3238"/>
      <c r="I53" s="606"/>
      <c r="J53" s="607"/>
      <c r="K53" s="606"/>
      <c r="L53" s="583"/>
      <c r="M53" s="10"/>
      <c r="N53" s="10"/>
      <c r="O53" s="10"/>
      <c r="P53" s="10"/>
    </row>
    <row r="54" spans="1:16" x14ac:dyDescent="0.25">
      <c r="A54" s="160"/>
      <c r="B54" s="160"/>
      <c r="C54" s="160"/>
      <c r="D54" s="160"/>
      <c r="E54" s="3236" t="s">
        <v>65</v>
      </c>
      <c r="F54" s="3237"/>
      <c r="G54" s="3237"/>
      <c r="H54" s="3238"/>
      <c r="I54" s="602">
        <v>56</v>
      </c>
      <c r="J54" s="603"/>
      <c r="K54" s="602"/>
      <c r="L54" s="583"/>
      <c r="M54" s="10"/>
      <c r="N54" s="160"/>
      <c r="O54" s="160"/>
      <c r="P54" s="160"/>
    </row>
    <row r="55" spans="1:16" ht="13.8" thickBot="1" x14ac:dyDescent="0.3">
      <c r="A55" s="160"/>
      <c r="B55" s="160"/>
      <c r="C55" s="160"/>
      <c r="D55" s="160"/>
      <c r="E55" s="3678" t="s">
        <v>627</v>
      </c>
      <c r="F55" s="3679"/>
      <c r="G55" s="3679"/>
      <c r="H55" s="3680"/>
      <c r="I55" s="1481"/>
      <c r="J55" s="1482"/>
      <c r="K55" s="1481"/>
      <c r="L55" s="583"/>
      <c r="M55" s="10"/>
      <c r="N55" s="160"/>
      <c r="O55" s="160"/>
      <c r="P55" s="160"/>
    </row>
    <row r="56" spans="1:16" ht="13.8" thickBot="1" x14ac:dyDescent="0.3">
      <c r="A56" s="160"/>
      <c r="B56" s="160"/>
      <c r="C56" s="160"/>
      <c r="D56" s="160"/>
      <c r="E56" s="3251" t="s">
        <v>34</v>
      </c>
      <c r="F56" s="3252"/>
      <c r="G56" s="3252"/>
      <c r="H56" s="3252"/>
      <c r="I56" s="920"/>
      <c r="J56" s="1483"/>
      <c r="K56" s="920"/>
      <c r="L56" s="583"/>
      <c r="M56" s="10"/>
      <c r="N56" s="160"/>
      <c r="O56" s="160"/>
      <c r="P56" s="160"/>
    </row>
    <row r="57" spans="1:16" ht="13.8" thickBot="1" x14ac:dyDescent="0.3">
      <c r="A57" s="160"/>
      <c r="B57" s="160"/>
      <c r="C57" s="160"/>
      <c r="D57" s="160"/>
      <c r="E57" s="3681" t="s">
        <v>46</v>
      </c>
      <c r="F57" s="3682"/>
      <c r="G57" s="3682"/>
      <c r="H57" s="3683"/>
      <c r="I57" s="2604"/>
      <c r="J57" s="2605"/>
      <c r="K57" s="2604"/>
      <c r="L57" s="17"/>
      <c r="M57" s="160"/>
      <c r="N57" s="160"/>
      <c r="O57" s="160"/>
      <c r="P57" s="160"/>
    </row>
    <row r="58" spans="1:16" ht="13.8" thickBot="1" x14ac:dyDescent="0.3">
      <c r="A58" s="160"/>
      <c r="B58" s="160"/>
      <c r="C58" s="160"/>
      <c r="D58" s="160"/>
      <c r="E58" s="3684"/>
      <c r="F58" s="3685"/>
      <c r="G58" s="3685"/>
      <c r="H58" s="3686"/>
      <c r="I58" s="2606"/>
      <c r="J58" s="2607"/>
      <c r="K58" s="2606"/>
      <c r="L58" s="17"/>
      <c r="M58" s="160"/>
      <c r="N58" s="160"/>
      <c r="O58" s="160"/>
      <c r="P58" s="160"/>
    </row>
  </sheetData>
  <mergeCells count="80">
    <mergeCell ref="E55:H55"/>
    <mergeCell ref="E56:H56"/>
    <mergeCell ref="E57:H57"/>
    <mergeCell ref="E58:H58"/>
    <mergeCell ref="E48:H48"/>
    <mergeCell ref="E50:H50"/>
    <mergeCell ref="E51:H51"/>
    <mergeCell ref="E52:H52"/>
    <mergeCell ref="E53:H53"/>
    <mergeCell ref="E54:H54"/>
    <mergeCell ref="E47:H47"/>
    <mergeCell ref="L34:P34"/>
    <mergeCell ref="B35:H35"/>
    <mergeCell ref="B36:H36"/>
    <mergeCell ref="A37:H37"/>
    <mergeCell ref="L37:P37"/>
    <mergeCell ref="E40:K40"/>
    <mergeCell ref="C34:G34"/>
    <mergeCell ref="E42:H42"/>
    <mergeCell ref="E43:H43"/>
    <mergeCell ref="E44:H44"/>
    <mergeCell ref="E45:H45"/>
    <mergeCell ref="E46:H46"/>
    <mergeCell ref="A32:A33"/>
    <mergeCell ref="B32:B33"/>
    <mergeCell ref="C32:C33"/>
    <mergeCell ref="F32:F33"/>
    <mergeCell ref="G32:G33"/>
    <mergeCell ref="G30:G31"/>
    <mergeCell ref="E25:G25"/>
    <mergeCell ref="A28:A29"/>
    <mergeCell ref="B28:B29"/>
    <mergeCell ref="C28:C29"/>
    <mergeCell ref="E28:E29"/>
    <mergeCell ref="F28:F29"/>
    <mergeCell ref="G28:G29"/>
    <mergeCell ref="A30:A31"/>
    <mergeCell ref="B30:B31"/>
    <mergeCell ref="C30:C31"/>
    <mergeCell ref="E30:E31"/>
    <mergeCell ref="F30:F31"/>
    <mergeCell ref="L19:L20"/>
    <mergeCell ref="A23:A24"/>
    <mergeCell ref="B23:B24"/>
    <mergeCell ref="C23:C24"/>
    <mergeCell ref="E23:E24"/>
    <mergeCell ref="F23:F24"/>
    <mergeCell ref="G23:G24"/>
    <mergeCell ref="A19:A22"/>
    <mergeCell ref="B19:B22"/>
    <mergeCell ref="C19:C22"/>
    <mergeCell ref="E19:E22"/>
    <mergeCell ref="F19:F22"/>
    <mergeCell ref="G19:G22"/>
    <mergeCell ref="I5:I7"/>
    <mergeCell ref="J5:J7"/>
    <mergeCell ref="K5:K7"/>
    <mergeCell ref="C11:K11"/>
    <mergeCell ref="A12:A18"/>
    <mergeCell ref="B12:B18"/>
    <mergeCell ref="C12:C18"/>
    <mergeCell ref="E12:E18"/>
    <mergeCell ref="F12:F18"/>
    <mergeCell ref="G12:G18"/>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13</vt:i4>
      </vt:variant>
    </vt:vector>
  </HeadingPairs>
  <TitlesOfParts>
    <vt:vector size="13" baseType="lpstr">
      <vt:lpstr>01</vt:lpstr>
      <vt:lpstr>02</vt:lpstr>
      <vt:lpstr>03</vt:lpstr>
      <vt:lpstr>06</vt:lpstr>
      <vt:lpstr>08</vt:lpstr>
      <vt:lpstr>09</vt:lpstr>
      <vt:lpstr>10</vt:lpstr>
      <vt:lpstr>11</vt:lpstr>
      <vt:lpstr>12</vt:lpstr>
      <vt:lpstr>13</vt:lpstr>
      <vt:lpstr>14</vt: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2023-11-15T07:01:02Z</cp:lastPrinted>
  <dcterms:created xsi:type="dcterms:W3CDTF">1996-10-14T23:33:28Z</dcterms:created>
  <dcterms:modified xsi:type="dcterms:W3CDTF">2023-11-20T06:49:30Z</dcterms:modified>
</cp:coreProperties>
</file>