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12-28\"/>
    </mc:Choice>
  </mc:AlternateContent>
  <xr:revisionPtr revIDLastSave="0" documentId="8_{F6A6AD83-A924-4DF9-A174-12CD25343BB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priedas'!$5:$5</definedName>
    <definedName name="_xlnm.Print_Titles" localSheetId="1">'2 priedas'!$4:$6</definedName>
    <definedName name="_xlnm.Print_Titles" localSheetId="2">'3 priedas'!$6:$8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6" i="2" l="1"/>
  <c r="B416" i="2"/>
  <c r="C296" i="2"/>
  <c r="B296" i="2"/>
  <c r="B127" i="2"/>
  <c r="C97" i="2"/>
  <c r="B97" i="2"/>
  <c r="C70" i="2"/>
  <c r="B70" i="2"/>
  <c r="B63" i="2"/>
  <c r="E79" i="3" l="1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79" i="3" l="1"/>
  <c r="C413" i="2" l="1"/>
  <c r="B413" i="2"/>
  <c r="C407" i="2"/>
  <c r="B407" i="2"/>
  <c r="B72" i="2"/>
  <c r="C27" i="2"/>
  <c r="B27" i="2"/>
  <c r="C67" i="2" l="1"/>
  <c r="C69" i="2" s="1"/>
  <c r="B67" i="2"/>
  <c r="B69" i="2" s="1"/>
  <c r="B474" i="2"/>
  <c r="B462" i="2"/>
  <c r="C451" i="2"/>
  <c r="B451" i="2"/>
  <c r="C424" i="2"/>
  <c r="C419" i="2"/>
  <c r="C422" i="2" s="1"/>
  <c r="C383" i="2"/>
  <c r="B383" i="2"/>
  <c r="C366" i="2"/>
  <c r="B366" i="2"/>
  <c r="C352" i="2"/>
  <c r="B352" i="2"/>
  <c r="C347" i="2"/>
  <c r="B347" i="2"/>
  <c r="C342" i="2"/>
  <c r="B342" i="2"/>
  <c r="C336" i="2"/>
  <c r="B336" i="2"/>
  <c r="C331" i="2"/>
  <c r="B331" i="2"/>
  <c r="C325" i="2"/>
  <c r="B325" i="2"/>
  <c r="C315" i="2"/>
  <c r="B315" i="2"/>
  <c r="C300" i="2"/>
  <c r="B300" i="2"/>
  <c r="C162" i="2"/>
  <c r="B162" i="2"/>
  <c r="B25" i="2"/>
  <c r="C459" i="2" l="1"/>
  <c r="C488" i="2" s="1"/>
  <c r="B459" i="2"/>
  <c r="B430" i="2"/>
  <c r="B419" i="2"/>
  <c r="B424" i="2"/>
  <c r="C377" i="2"/>
  <c r="B377" i="2"/>
  <c r="C371" i="2"/>
  <c r="B371" i="2"/>
  <c r="C361" i="2"/>
  <c r="B361" i="2"/>
  <c r="C320" i="2"/>
  <c r="B320" i="2"/>
  <c r="C305" i="2"/>
  <c r="B305" i="2"/>
  <c r="C291" i="2"/>
  <c r="B291" i="2"/>
  <c r="C282" i="2"/>
  <c r="B282" i="2"/>
  <c r="C277" i="2"/>
  <c r="B277" i="2"/>
  <c r="C272" i="2"/>
  <c r="B272" i="2"/>
  <c r="C267" i="2"/>
  <c r="B267" i="2"/>
  <c r="C262" i="2"/>
  <c r="B262" i="2"/>
  <c r="C257" i="2"/>
  <c r="B257" i="2"/>
  <c r="C247" i="2"/>
  <c r="B247" i="2"/>
  <c r="C222" i="2"/>
  <c r="B222" i="2"/>
  <c r="C217" i="2"/>
  <c r="B217" i="2"/>
  <c r="C187" i="2"/>
  <c r="B187" i="2"/>
  <c r="C182" i="2"/>
  <c r="B182" i="2"/>
  <c r="C172" i="2"/>
  <c r="B172" i="2"/>
  <c r="C101" i="2"/>
  <c r="B101" i="2"/>
  <c r="B105" i="2"/>
  <c r="C105" i="2"/>
  <c r="C444" i="2" l="1"/>
  <c r="B444" i="2"/>
  <c r="C439" i="2"/>
  <c r="B439" i="2"/>
  <c r="C434" i="2" l="1"/>
  <c r="B434" i="2"/>
  <c r="C252" i="2" l="1"/>
  <c r="B252" i="2"/>
  <c r="C242" i="2"/>
  <c r="B242" i="2"/>
  <c r="C237" i="2"/>
  <c r="B237" i="2"/>
  <c r="C232" i="2"/>
  <c r="B232" i="2"/>
  <c r="C227" i="2"/>
  <c r="B227" i="2"/>
  <c r="C212" i="2"/>
  <c r="B212" i="2"/>
  <c r="C207" i="2"/>
  <c r="B207" i="2"/>
  <c r="C202" i="2"/>
  <c r="B202" i="2"/>
  <c r="C197" i="2"/>
  <c r="B197" i="2"/>
  <c r="C192" i="2"/>
  <c r="B192" i="2"/>
  <c r="C177" i="2"/>
  <c r="B177" i="2"/>
  <c r="C167" i="2"/>
  <c r="B167" i="2"/>
  <c r="C157" i="2"/>
  <c r="B157" i="2"/>
  <c r="C152" i="2"/>
  <c r="B152" i="2"/>
  <c r="C143" i="2"/>
  <c r="B143" i="2"/>
  <c r="B138" i="2" l="1"/>
  <c r="B56" i="2"/>
  <c r="B51" i="2"/>
  <c r="C10" i="2"/>
  <c r="B10" i="2"/>
  <c r="B43" i="2" l="1"/>
  <c r="B34" i="2"/>
  <c r="C473" i="2"/>
  <c r="B473" i="2"/>
  <c r="C464" i="2"/>
  <c r="B464" i="2"/>
  <c r="C414" i="2"/>
  <c r="B414" i="2"/>
  <c r="C412" i="2"/>
  <c r="B412" i="2"/>
  <c r="C403" i="2"/>
  <c r="B403" i="2"/>
  <c r="C400" i="2"/>
  <c r="B400" i="2"/>
  <c r="C397" i="2"/>
  <c r="B397" i="2"/>
  <c r="C393" i="2"/>
  <c r="B393" i="2"/>
  <c r="C389" i="2"/>
  <c r="B389" i="2"/>
  <c r="C357" i="2"/>
  <c r="B357" i="2"/>
  <c r="C310" i="2"/>
  <c r="B310" i="2"/>
  <c r="C287" i="2"/>
  <c r="B287" i="2"/>
  <c r="C148" i="2"/>
  <c r="B148" i="2"/>
  <c r="C131" i="2"/>
  <c r="B131" i="2"/>
  <c r="B125" i="2"/>
  <c r="B488" i="2" s="1"/>
  <c r="C114" i="2"/>
  <c r="B114" i="2"/>
  <c r="C111" i="2"/>
  <c r="B111" i="2"/>
  <c r="C108" i="2"/>
  <c r="B108" i="2"/>
  <c r="B84" i="2"/>
  <c r="B411" i="2" l="1"/>
  <c r="B29" i="2" l="1"/>
  <c r="C411" i="2" l="1"/>
  <c r="C126" i="2" l="1"/>
  <c r="B126" i="2"/>
  <c r="B117" i="2"/>
  <c r="C477" i="2" l="1"/>
  <c r="B477" i="2"/>
  <c r="C476" i="2"/>
  <c r="B476" i="2"/>
  <c r="B475" i="2"/>
  <c r="C466" i="2"/>
  <c r="B466" i="2"/>
  <c r="B472" i="2" s="1"/>
  <c r="C461" i="2"/>
  <c r="B461" i="2"/>
  <c r="C460" i="2"/>
  <c r="B460" i="2"/>
  <c r="C458" i="2"/>
  <c r="B458" i="2"/>
  <c r="C457" i="2"/>
  <c r="B457" i="2"/>
  <c r="C456" i="2"/>
  <c r="B456" i="2"/>
  <c r="B426" i="2"/>
  <c r="B423" i="2"/>
  <c r="B422" i="2"/>
  <c r="C417" i="2"/>
  <c r="B417" i="2"/>
  <c r="C415" i="2"/>
  <c r="B415" i="2"/>
  <c r="B136" i="2"/>
  <c r="C135" i="2"/>
  <c r="B135" i="2"/>
  <c r="C134" i="2"/>
  <c r="B129" i="2"/>
  <c r="C124" i="2"/>
  <c r="B124" i="2"/>
  <c r="C120" i="2"/>
  <c r="B120" i="2"/>
  <c r="C117" i="2"/>
  <c r="C93" i="2"/>
  <c r="B93" i="2"/>
  <c r="B91" i="2"/>
  <c r="B89" i="2"/>
  <c r="B486" i="2" s="1"/>
  <c r="B88" i="2"/>
  <c r="B87" i="2"/>
  <c r="B82" i="2"/>
  <c r="B79" i="2"/>
  <c r="B81" i="2" s="1"/>
  <c r="B77" i="2"/>
  <c r="B74" i="2"/>
  <c r="B76" i="2" s="1"/>
  <c r="B71" i="2"/>
  <c r="B61" i="2"/>
  <c r="B58" i="2"/>
  <c r="B60" i="2" s="1"/>
  <c r="B55" i="2"/>
  <c r="B480" i="2" s="1"/>
  <c r="B54" i="2"/>
  <c r="B49" i="2"/>
  <c r="B46" i="2"/>
  <c r="B48" i="2" s="1"/>
  <c r="C44" i="2"/>
  <c r="B44" i="2"/>
  <c r="B487" i="2"/>
  <c r="B42" i="2"/>
  <c r="B485" i="2" s="1"/>
  <c r="C41" i="2"/>
  <c r="B41" i="2"/>
  <c r="B37" i="2"/>
  <c r="C29" i="2"/>
  <c r="C40" i="2" s="1"/>
  <c r="C26" i="2"/>
  <c r="B26" i="2"/>
  <c r="C25" i="2"/>
  <c r="C22" i="2"/>
  <c r="B22" i="2"/>
  <c r="B19" i="2"/>
  <c r="C8" i="2"/>
  <c r="B8" i="2"/>
  <c r="B40" i="1"/>
  <c r="B38" i="1"/>
  <c r="B35" i="1"/>
  <c r="B31" i="1"/>
  <c r="B27" i="1"/>
  <c r="B22" i="1"/>
  <c r="B17" i="1"/>
  <c r="B13" i="1"/>
  <c r="B9" i="1"/>
  <c r="B7" i="1"/>
  <c r="B489" i="2" l="1"/>
  <c r="C479" i="2"/>
  <c r="C489" i="2"/>
  <c r="B479" i="2"/>
  <c r="C481" i="2"/>
  <c r="B24" i="2"/>
  <c r="B123" i="2"/>
  <c r="C483" i="2"/>
  <c r="B481" i="2"/>
  <c r="C482" i="2"/>
  <c r="B40" i="2"/>
  <c r="B134" i="2"/>
  <c r="B484" i="2"/>
  <c r="C455" i="2"/>
  <c r="C24" i="2"/>
  <c r="B455" i="2"/>
  <c r="C484" i="2"/>
  <c r="B483" i="2"/>
  <c r="C472" i="2"/>
  <c r="C123" i="2"/>
  <c r="B482" i="2"/>
  <c r="B26" i="1"/>
  <c r="B16" i="1"/>
  <c r="B15" i="1" s="1"/>
  <c r="B6" i="1"/>
  <c r="B478" i="2" l="1"/>
  <c r="C478" i="2"/>
  <c r="C490" i="2" s="1"/>
  <c r="B43" i="1"/>
  <c r="B490" i="2" l="1"/>
</calcChain>
</file>

<file path=xl/sharedStrings.xml><?xml version="1.0" encoding="utf-8"?>
<sst xmlns="http://schemas.openxmlformats.org/spreadsheetml/2006/main" count="607" uniqueCount="237">
  <si>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</si>
  <si>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</si>
  <si>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</si>
  <si>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</si>
  <si>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</si>
  <si>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</si>
  <si>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</si>
  <si>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</si>
  <si>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</si>
  <si>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</si>
  <si>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</si>
  <si>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</si>
  <si>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</si>
  <si>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</si>
  <si>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</si>
  <si>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</si>
  <si>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</si>
  <si>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</si>
  <si>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</si>
  <si>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</si>
  <si>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</si>
  <si>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</si>
  <si>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</si>
  <si>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</si>
  <si>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</si>
  <si>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</si>
  <si>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</si>
  <si>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</si>
  <si>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</si>
  <si>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</si>
  <si>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</si>
  <si>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</si>
  <si>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</si>
  <si>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</si>
  <si>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</si>
  <si>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</si>
  <si>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</si>
  <si>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</si>
  <si>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</si>
  <si>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</si>
  <si>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</si>
  <si>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</si>
  <si>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</si>
  <si>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</si>
  <si>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</si>
  <si>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</si>
  <si>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</si>
  <si>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</si>
  <si>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</si>
  <si>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</si>
  <si>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</si>
  <si>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</si>
  <si>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</si>
  <si>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</si>
  <si>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</si>
  <si>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</si>
  <si>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</si>
  <si>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</si>
  <si>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</si>
  <si>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</si>
  <si>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</si>
  <si>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</si>
  <si>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</si>
  <si>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</si>
  <si>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</si>
  <si>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</si>
  <si>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</si>
  <si>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</si>
  <si>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</si>
  <si>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</si>
  <si>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</si>
  <si>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</si>
  <si>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</si>
  <si>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</si>
  <si>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</si>
  <si>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</si>
  <si>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</si>
  <si>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</si>
  <si>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</si>
  <si>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</si>
  <si>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</si>
  <si>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</si>
  <si>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</si>
  <si>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</si>
  <si>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</si>
  <si>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</si>
  <si>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</si>
  <si>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</si>
  <si>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</si>
  <si>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</si>
  <si>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</si>
  <si>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</si>
  <si>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</si>
  <si>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</si>
  <si>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</si>
  <si>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</si>
  <si>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</si>
  <si>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</si>
  <si>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</si>
  <si>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</si>
  <si>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</si>
  <si>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</si>
  <si>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</si>
  <si>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</si>
  <si>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</si>
  <si>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</si>
  <si>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</si>
  <si>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</si>
  <si>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</si>
  <si>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</si>
  <si>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</si>
  <si>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</si>
  <si>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</si>
  <si>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</si>
  <si>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</si>
  <si>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</si>
  <si>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</si>
  <si>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</si>
  <si>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</si>
  <si>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</si>
  <si>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</si>
  <si>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</si>
  <si>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</si>
  <si>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</si>
  <si>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</si>
  <si>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</si>
  <si>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</si>
  <si>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</si>
  <si>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</si>
  <si>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</si>
  <si>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</si>
  <si>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</si>
  <si>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</si>
  <si>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</si>
  <si>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</si>
  <si>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</si>
  <si>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</si>
  <si>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</si>
  <si>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</si>
  <si>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</si>
  <si>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</si>
  <si>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</si>
  <si>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</si>
  <si>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</si>
  <si>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</si>
  <si>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</si>
  <si>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</si>
  <si>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</si>
  <si>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</si>
  <si>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</si>
  <si>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</si>
  <si>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</si>
  <si>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</si>
  <si>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</si>
  <si>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</si>
  <si>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</si>
  <si>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</si>
  <si>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</si>
  <si>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</si>
  <si>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</si>
  <si>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</si>
  <si>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 xml:space="preserve">        PANEVĖŽIO MIESTO SAVIVALDYBĖS 2023 METŲ BIUDŽETAS           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</si>
  <si>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</si>
  <si>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</si>
  <si>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</si>
  <si>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</si>
  <si>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</si>
  <si>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</si>
  <si>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</si>
  <si>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</si>
  <si>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</si>
  <si>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>16 VISUOMENĖS SVEIKATOS RĖMIMO 
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</si>
  <si>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</si>
  <si>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</si>
  <si>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</si>
  <si>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</si>
  <si>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</si>
  <si>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</si>
  <si>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</si>
  <si>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</si>
  <si>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</si>
  <si>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</si>
  <si>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</si>
  <si>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</si>
  <si>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</si>
  <si>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</si>
  <si>
    <t>Panevėžio nekilnojamojo turto valdymo centras</t>
  </si>
  <si>
    <t xml:space="preserve">           pajamos už prekes ir paslaugas</t>
  </si>
  <si>
    <t xml:space="preserve">         Valstybės  biudžeto lėšos Tarybos, Mero, jo politinio (asmeninio) pasitikėjimo tarnautojų darbui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</si>
  <si>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</si>
  <si>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</si>
  <si>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</si>
  <si>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</si>
  <si>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</si>
  <si>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</si>
  <si>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</si>
  <si>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</si>
  <si>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</si>
  <si>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</si>
  <si>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</si>
  <si>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</si>
  <si>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</si>
  <si>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</si>
  <si>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</si>
  <si>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</si>
  <si>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</si>
  <si>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</si>
  <si>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</si>
  <si>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</si>
  <si>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</si>
  <si>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</si>
  <si>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</si>
  <si>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</si>
  <si>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</si>
  <si>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</si>
  <si>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</si>
  <si>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</si>
  <si>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</si>
  <si>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</si>
  <si>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</si>
  <si>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</si>
  <si>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</si>
  <si>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</si>
  <si>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</si>
  <si>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</si>
  <si>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</si>
  <si>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</si>
  <si>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</si>
  <si>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</si>
  <si>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</si>
  <si>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</si>
  <si>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</si>
  <si>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</si>
  <si>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</si>
  <si>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</si>
  <si>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</si>
  <si>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Panevėžio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</si>
</sst>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164" fontId="1" fillId="2" borderId="4" xfId="0" applyNumberFormat="1" applyFont="1" applyFill="1" applyBorder="1" applyAlignment="1">
      <alignment wrapText="1"/>
    </xf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gruodžio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gruodžio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2895600</xdr:colOff>
      <xdr:row>0</xdr:row>
      <xdr:rowOff>152400</xdr:rowOff>
    </xdr:from>
    <xdr:to>
      <xdr:col>4</xdr:col>
      <xdr:colOff>761999</xdr:colOff>
      <xdr:row>1</xdr:row>
      <xdr:rowOff>609600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EBB3BE3-B197-471F-BBC3-B16E646F7E37}"/>
            </a:ext>
          </a:extLst>
        </xdr:cNvPr>
        <xdr:cNvSpPr txBox="1">
          <a:spLocks noChangeArrowheads="1"/>
        </xdr:cNvSpPr>
      </xdr:nvSpPr>
      <xdr:spPr bwMode="auto">
        <a:xfrm>
          <a:off x="2895600" y="152400"/>
          <a:ext cx="2828924" cy="13239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gruodžio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topLeftCell="A19" workbookViewId="0">
      <selection activeCell="C37" sqref="C37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85" t="s">
        <v>161</v>
      </c>
      <c r="B2" s="85"/>
    </row>
    <row r="3" spans="1:2" ht="13.8" x14ac:dyDescent="0.25">
      <c r="A3" s="86"/>
      <c r="B3" s="86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81549.399999999994</v>
      </c>
    </row>
    <row r="7" spans="1:2" ht="15.75" customHeight="1" x14ac:dyDescent="0.25">
      <c r="A7" s="5" t="s">
        <v>3</v>
      </c>
      <c r="B7" s="6">
        <f>SUM(B8:B8)</f>
        <v>77229.399999999994</v>
      </c>
    </row>
    <row r="8" spans="1:2" ht="17.25" customHeight="1" x14ac:dyDescent="0.25">
      <c r="A8" s="7" t="s">
        <v>4</v>
      </c>
      <c r="B8" s="8">
        <v>77229.399999999994</v>
      </c>
    </row>
    <row r="9" spans="1:2" ht="15.75" customHeight="1" x14ac:dyDescent="0.25">
      <c r="A9" s="5" t="s">
        <v>5</v>
      </c>
      <c r="B9" s="6">
        <f>SUM(B10:B12)</f>
        <v>4040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160</v>
      </c>
    </row>
    <row r="12" spans="1:2" ht="16.5" customHeight="1" x14ac:dyDescent="0.25">
      <c r="A12" s="7" t="s">
        <v>8</v>
      </c>
      <c r="B12" s="8">
        <v>3300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162</v>
      </c>
      <c r="B14" s="8">
        <v>280</v>
      </c>
    </row>
    <row r="15" spans="1:2" ht="16.5" customHeight="1" x14ac:dyDescent="0.25">
      <c r="A15" s="5" t="s">
        <v>10</v>
      </c>
      <c r="B15" s="6">
        <f>B16</f>
        <v>79181.399999999994</v>
      </c>
    </row>
    <row r="16" spans="1:2" ht="13.8" x14ac:dyDescent="0.25">
      <c r="A16" s="5" t="s">
        <v>11</v>
      </c>
      <c r="B16" s="6">
        <f>SUM(B17+B22+B21)</f>
        <v>79181.399999999994</v>
      </c>
    </row>
    <row r="17" spans="1:2" ht="13.8" x14ac:dyDescent="0.25">
      <c r="A17" s="5" t="s">
        <v>12</v>
      </c>
      <c r="B17" s="6">
        <f>B18+B19+B20</f>
        <v>51516.2</v>
      </c>
    </row>
    <row r="18" spans="1:2" ht="27.75" customHeight="1" x14ac:dyDescent="0.25">
      <c r="A18" s="7" t="s">
        <v>13</v>
      </c>
      <c r="B18" s="8">
        <v>9152</v>
      </c>
    </row>
    <row r="19" spans="1:2" ht="16.5" customHeight="1" x14ac:dyDescent="0.25">
      <c r="A19" s="7" t="s">
        <v>14</v>
      </c>
      <c r="B19" s="8">
        <v>39745.899999999994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10207.700000000001</v>
      </c>
    </row>
    <row r="22" spans="1:2" ht="16.5" customHeight="1" x14ac:dyDescent="0.25">
      <c r="A22" s="5" t="s">
        <v>17</v>
      </c>
      <c r="B22" s="6">
        <f>B23+B24+B25</f>
        <v>17457.5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4266.6000000000004</v>
      </c>
    </row>
    <row r="26" spans="1:2" ht="13.8" x14ac:dyDescent="0.25">
      <c r="A26" s="5" t="s">
        <v>20</v>
      </c>
      <c r="B26" s="6">
        <f>SUM(B27+B31+B35+B38+B40)</f>
        <v>6875.6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4419.1000000000004</v>
      </c>
    </row>
    <row r="32" spans="1:2" ht="17.25" customHeight="1" x14ac:dyDescent="0.25">
      <c r="A32" s="7" t="s">
        <v>26</v>
      </c>
      <c r="B32" s="9">
        <v>793.7</v>
      </c>
    </row>
    <row r="33" spans="1:2" ht="14.4" customHeight="1" x14ac:dyDescent="0.25">
      <c r="A33" s="7" t="s">
        <v>27</v>
      </c>
      <c r="B33" s="9">
        <v>827</v>
      </c>
    </row>
    <row r="34" spans="1:2" ht="16.2" customHeight="1" x14ac:dyDescent="0.25">
      <c r="A34" s="7" t="s">
        <v>28</v>
      </c>
      <c r="B34" s="9">
        <v>2798.4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150</v>
      </c>
    </row>
    <row r="39" spans="1:2" ht="13.8" x14ac:dyDescent="0.25">
      <c r="A39" s="7" t="s">
        <v>32</v>
      </c>
      <c r="B39" s="8">
        <v>150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250</v>
      </c>
    </row>
    <row r="43" spans="1:2" ht="18" customHeight="1" x14ac:dyDescent="0.25">
      <c r="A43" s="5" t="s">
        <v>35</v>
      </c>
      <c r="B43" s="6">
        <f>B6+B15+B26+B42</f>
        <v>167856.4</v>
      </c>
    </row>
    <row r="51" spans="2:2" x14ac:dyDescent="0.25">
      <c r="B51" s="56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4"/>
  <sheetViews>
    <sheetView topLeftCell="A178" workbookViewId="0">
      <selection activeCell="A111" sqref="A111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90" t="s">
        <v>36</v>
      </c>
      <c r="B2" s="91"/>
      <c r="C2" s="91"/>
    </row>
    <row r="4" spans="1:3" ht="12.75" customHeight="1" x14ac:dyDescent="0.25">
      <c r="A4" s="92" t="s">
        <v>37</v>
      </c>
      <c r="B4" s="92" t="s">
        <v>1</v>
      </c>
      <c r="C4" s="92" t="s">
        <v>38</v>
      </c>
    </row>
    <row r="5" spans="1:3" ht="12.75" customHeight="1" x14ac:dyDescent="0.25">
      <c r="A5" s="93"/>
      <c r="B5" s="92"/>
      <c r="C5" s="92"/>
    </row>
    <row r="6" spans="1:3" ht="18" customHeight="1" x14ac:dyDescent="0.25">
      <c r="A6" s="94"/>
      <c r="B6" s="95"/>
      <c r="C6" s="92"/>
    </row>
    <row r="7" spans="1:3" ht="24" customHeight="1" x14ac:dyDescent="0.25">
      <c r="A7" s="96" t="s">
        <v>39</v>
      </c>
      <c r="B7" s="97"/>
      <c r="C7" s="97"/>
    </row>
    <row r="8" spans="1:3" ht="19.5" customHeight="1" x14ac:dyDescent="0.25">
      <c r="A8" s="12" t="s">
        <v>40</v>
      </c>
      <c r="B8" s="13">
        <f>B9</f>
        <v>335.4</v>
      </c>
      <c r="C8" s="13">
        <f t="shared" ref="C8" si="0">C9</f>
        <v>315.60000000000002</v>
      </c>
    </row>
    <row r="9" spans="1:3" ht="14.25" customHeight="1" x14ac:dyDescent="0.25">
      <c r="A9" s="14" t="s">
        <v>41</v>
      </c>
      <c r="B9" s="15">
        <v>335.4</v>
      </c>
      <c r="C9" s="16">
        <v>315.60000000000002</v>
      </c>
    </row>
    <row r="10" spans="1:3" ht="20.25" customHeight="1" x14ac:dyDescent="0.25">
      <c r="A10" s="12" t="s">
        <v>42</v>
      </c>
      <c r="B10" s="17">
        <f>SUM(B11:B18)</f>
        <v>8511.2999999999993</v>
      </c>
      <c r="C10" s="17">
        <f>SUM(C11:C18)</f>
        <v>6986.9</v>
      </c>
    </row>
    <row r="11" spans="1:3" ht="29.25" customHeight="1" x14ac:dyDescent="0.25">
      <c r="A11" s="14" t="s">
        <v>184</v>
      </c>
      <c r="B11" s="18">
        <v>647.6</v>
      </c>
      <c r="C11" s="19">
        <v>564.1</v>
      </c>
    </row>
    <row r="12" spans="1:3" ht="29.25" customHeight="1" x14ac:dyDescent="0.25">
      <c r="A12" s="14" t="s">
        <v>188</v>
      </c>
      <c r="B12" s="18">
        <v>12.2</v>
      </c>
      <c r="C12" s="19">
        <v>12.1</v>
      </c>
    </row>
    <row r="13" spans="1:3" ht="17.25" customHeight="1" x14ac:dyDescent="0.25">
      <c r="A13" s="14" t="s">
        <v>43</v>
      </c>
      <c r="B13" s="18">
        <v>20</v>
      </c>
      <c r="C13" s="19"/>
    </row>
    <row r="14" spans="1:3" ht="17.25" customHeight="1" x14ac:dyDescent="0.25">
      <c r="A14" s="14" t="s">
        <v>185</v>
      </c>
      <c r="B14" s="18">
        <v>32.599999999999994</v>
      </c>
      <c r="C14" s="19"/>
    </row>
    <row r="15" spans="1:3" ht="15.75" customHeight="1" x14ac:dyDescent="0.25">
      <c r="A15" s="14" t="s">
        <v>44</v>
      </c>
      <c r="B15" s="18">
        <v>6970.4</v>
      </c>
      <c r="C15" s="19">
        <v>5850</v>
      </c>
    </row>
    <row r="16" spans="1:3" ht="32.25" customHeight="1" x14ac:dyDescent="0.25">
      <c r="A16" s="14" t="s">
        <v>172</v>
      </c>
      <c r="B16" s="18">
        <v>586</v>
      </c>
      <c r="C16" s="19">
        <v>511.89999999999992</v>
      </c>
    </row>
    <row r="17" spans="1:3" ht="21.6" customHeight="1" x14ac:dyDescent="0.25">
      <c r="A17" s="14" t="s">
        <v>163</v>
      </c>
      <c r="B17" s="18">
        <v>51.400000000000006</v>
      </c>
      <c r="C17" s="19">
        <v>48.800000000000004</v>
      </c>
    </row>
    <row r="18" spans="1:3" ht="18" customHeight="1" x14ac:dyDescent="0.25">
      <c r="A18" s="14" t="s">
        <v>45</v>
      </c>
      <c r="B18" s="18">
        <v>191.10000000000002</v>
      </c>
      <c r="C18" s="19"/>
    </row>
    <row r="19" spans="1:3" ht="35.25" customHeight="1" x14ac:dyDescent="0.25">
      <c r="A19" s="12" t="s">
        <v>46</v>
      </c>
      <c r="B19" s="17">
        <f>SUM(B20:B21)</f>
        <v>3658.2000000000003</v>
      </c>
      <c r="C19" s="17"/>
    </row>
    <row r="20" spans="1:3" ht="17.25" customHeight="1" x14ac:dyDescent="0.25">
      <c r="A20" s="14" t="s">
        <v>47</v>
      </c>
      <c r="B20" s="20">
        <v>3528.8</v>
      </c>
      <c r="C20" s="21"/>
    </row>
    <row r="21" spans="1:3" ht="28.5" customHeight="1" x14ac:dyDescent="0.25">
      <c r="A21" s="22" t="s">
        <v>48</v>
      </c>
      <c r="B21" s="19">
        <v>129.4</v>
      </c>
      <c r="C21" s="19"/>
    </row>
    <row r="22" spans="1:3" ht="19.95" customHeight="1" x14ac:dyDescent="0.25">
      <c r="A22" s="12" t="s">
        <v>49</v>
      </c>
      <c r="B22" s="17">
        <f>SUM(B23)</f>
        <v>1293.7</v>
      </c>
      <c r="C22" s="17">
        <f>SUM(C23)</f>
        <v>1134.9000000000001</v>
      </c>
    </row>
    <row r="23" spans="1:3" ht="16.2" customHeight="1" x14ac:dyDescent="0.25">
      <c r="A23" s="23" t="s">
        <v>41</v>
      </c>
      <c r="B23" s="18">
        <v>1293.7</v>
      </c>
      <c r="C23" s="19">
        <v>1134.9000000000001</v>
      </c>
    </row>
    <row r="24" spans="1:3" ht="18" customHeight="1" x14ac:dyDescent="0.25">
      <c r="A24" s="12" t="s">
        <v>50</v>
      </c>
      <c r="B24" s="17">
        <f>B8+B10+B19+B22</f>
        <v>13798.6</v>
      </c>
      <c r="C24" s="17">
        <f>C8+C10+C19+C22</f>
        <v>8437.4</v>
      </c>
    </row>
    <row r="25" spans="1:3" ht="18" customHeight="1" x14ac:dyDescent="0.25">
      <c r="A25" s="14" t="s">
        <v>51</v>
      </c>
      <c r="B25" s="18">
        <f>B9+B11+B14+B13+B15+B18+B20+B21+B23</f>
        <v>13149.000000000002</v>
      </c>
      <c r="C25" s="18">
        <f>C9+C11+C13+C15+C18+C20+C21+C23</f>
        <v>7864.6</v>
      </c>
    </row>
    <row r="26" spans="1:3" ht="26.25" customHeight="1" x14ac:dyDescent="0.25">
      <c r="A26" s="22" t="s">
        <v>181</v>
      </c>
      <c r="B26" s="19">
        <f>B16</f>
        <v>586</v>
      </c>
      <c r="C26" s="19">
        <f>C16</f>
        <v>511.89999999999992</v>
      </c>
    </row>
    <row r="27" spans="1:3" ht="26.25" customHeight="1" x14ac:dyDescent="0.25">
      <c r="A27" s="22" t="s">
        <v>163</v>
      </c>
      <c r="B27" s="19">
        <f>B12+B17</f>
        <v>63.600000000000009</v>
      </c>
      <c r="C27" s="19">
        <f>C12+C17</f>
        <v>60.900000000000006</v>
      </c>
    </row>
    <row r="28" spans="1:3" ht="26.4" customHeight="1" x14ac:dyDescent="0.25">
      <c r="A28" s="87" t="s">
        <v>52</v>
      </c>
      <c r="B28" s="98"/>
      <c r="C28" s="99"/>
    </row>
    <row r="29" spans="1:3" x14ac:dyDescent="0.25">
      <c r="A29" s="24" t="s">
        <v>42</v>
      </c>
      <c r="B29" s="57">
        <f>B30+B32+B31+B33</f>
        <v>19136.100000000002</v>
      </c>
      <c r="C29" s="57">
        <f>C30+C32+C31+C33</f>
        <v>100.4</v>
      </c>
    </row>
    <row r="30" spans="1:3" ht="21" customHeight="1" x14ac:dyDescent="0.25">
      <c r="A30" s="14" t="s">
        <v>51</v>
      </c>
      <c r="B30" s="20">
        <v>77.900000000000006</v>
      </c>
      <c r="C30" s="21">
        <v>19.399999999999999</v>
      </c>
    </row>
    <row r="31" spans="1:3" ht="16.5" customHeight="1" x14ac:dyDescent="0.25">
      <c r="A31" s="14" t="s">
        <v>53</v>
      </c>
      <c r="B31" s="20">
        <v>6716</v>
      </c>
      <c r="C31" s="19"/>
    </row>
    <row r="32" spans="1:3" ht="15.75" customHeight="1" x14ac:dyDescent="0.25">
      <c r="A32" s="14" t="s">
        <v>159</v>
      </c>
      <c r="B32" s="20">
        <v>5665.8</v>
      </c>
      <c r="C32" s="21"/>
    </row>
    <row r="33" spans="1:3" ht="15.75" customHeight="1" x14ac:dyDescent="0.25">
      <c r="A33" s="23" t="s">
        <v>54</v>
      </c>
      <c r="B33" s="20">
        <v>6676.4000000000005</v>
      </c>
      <c r="C33" s="19">
        <v>81</v>
      </c>
    </row>
    <row r="34" spans="1:3" x14ac:dyDescent="0.25">
      <c r="A34" s="24" t="s">
        <v>55</v>
      </c>
      <c r="B34" s="58">
        <f>B35+B36</f>
        <v>1700</v>
      </c>
      <c r="C34" s="57"/>
    </row>
    <row r="35" spans="1:3" x14ac:dyDescent="0.25">
      <c r="A35" s="14" t="s">
        <v>51</v>
      </c>
      <c r="B35" s="20">
        <v>800</v>
      </c>
      <c r="C35" s="59"/>
    </row>
    <row r="36" spans="1:3" ht="15.75" customHeight="1" x14ac:dyDescent="0.25">
      <c r="A36" s="23" t="s">
        <v>91</v>
      </c>
      <c r="B36" s="20">
        <v>900</v>
      </c>
      <c r="C36" s="19"/>
    </row>
    <row r="37" spans="1:3" ht="15.75" customHeight="1" x14ac:dyDescent="0.25">
      <c r="A37" s="24" t="s">
        <v>57</v>
      </c>
      <c r="B37" s="58">
        <f>B39+B38</f>
        <v>2291.6999999999998</v>
      </c>
      <c r="C37" s="58"/>
    </row>
    <row r="38" spans="1:3" ht="15.75" customHeight="1" x14ac:dyDescent="0.25">
      <c r="A38" s="14" t="s">
        <v>51</v>
      </c>
      <c r="B38" s="20">
        <v>110</v>
      </c>
      <c r="C38" s="58"/>
    </row>
    <row r="39" spans="1:3" ht="15.75" customHeight="1" x14ac:dyDescent="0.25">
      <c r="A39" s="23" t="s">
        <v>91</v>
      </c>
      <c r="B39" s="20">
        <v>2181.6999999999998</v>
      </c>
      <c r="C39" s="18"/>
    </row>
    <row r="40" spans="1:3" ht="21" customHeight="1" x14ac:dyDescent="0.25">
      <c r="A40" s="25" t="s">
        <v>58</v>
      </c>
      <c r="B40" s="17">
        <f>B29+B34+B37</f>
        <v>23127.800000000003</v>
      </c>
      <c r="C40" s="17">
        <f>C29+C34+C37</f>
        <v>100.4</v>
      </c>
    </row>
    <row r="41" spans="1:3" ht="21" customHeight="1" x14ac:dyDescent="0.25">
      <c r="A41" s="14" t="s">
        <v>51</v>
      </c>
      <c r="B41" s="18">
        <f>B30+B35+B38</f>
        <v>987.9</v>
      </c>
      <c r="C41" s="18">
        <f>C30</f>
        <v>19.399999999999999</v>
      </c>
    </row>
    <row r="42" spans="1:3" ht="15.75" customHeight="1" x14ac:dyDescent="0.25">
      <c r="A42" s="14" t="s">
        <v>53</v>
      </c>
      <c r="B42" s="18">
        <f>B31</f>
        <v>6716</v>
      </c>
      <c r="C42" s="18"/>
    </row>
    <row r="43" spans="1:3" ht="15.75" customHeight="1" x14ac:dyDescent="0.25">
      <c r="A43" s="14" t="s">
        <v>159</v>
      </c>
      <c r="B43" s="18">
        <f>B32</f>
        <v>5665.8</v>
      </c>
      <c r="C43" s="18"/>
    </row>
    <row r="44" spans="1:3" ht="15.75" customHeight="1" x14ac:dyDescent="0.25">
      <c r="A44" s="23" t="s">
        <v>54</v>
      </c>
      <c r="B44" s="19">
        <f>B33+B36+B39</f>
        <v>9758.1</v>
      </c>
      <c r="C44" s="19">
        <f>C33+C36+C39</f>
        <v>81</v>
      </c>
    </row>
    <row r="45" spans="1:3" ht="27" customHeight="1" x14ac:dyDescent="0.25">
      <c r="A45" s="87" t="s">
        <v>59</v>
      </c>
      <c r="B45" s="100"/>
      <c r="C45" s="101"/>
    </row>
    <row r="46" spans="1:3" ht="19.5" customHeight="1" x14ac:dyDescent="0.25">
      <c r="A46" s="24" t="s">
        <v>42</v>
      </c>
      <c r="B46" s="17">
        <f>B47</f>
        <v>292.2</v>
      </c>
      <c r="C46" s="17"/>
    </row>
    <row r="47" spans="1:3" ht="17.25" customHeight="1" x14ac:dyDescent="0.25">
      <c r="A47" s="14" t="s">
        <v>60</v>
      </c>
      <c r="B47" s="18">
        <v>292.2</v>
      </c>
      <c r="C47" s="19"/>
    </row>
    <row r="48" spans="1:3" ht="19.5" customHeight="1" x14ac:dyDescent="0.25">
      <c r="A48" s="12" t="s">
        <v>61</v>
      </c>
      <c r="B48" s="17">
        <f>B46</f>
        <v>292.2</v>
      </c>
      <c r="C48" s="17"/>
    </row>
    <row r="49" spans="1:3" ht="19.5" customHeight="1" x14ac:dyDescent="0.25">
      <c r="A49" s="23" t="s">
        <v>60</v>
      </c>
      <c r="B49" s="20">
        <f>B47</f>
        <v>292.2</v>
      </c>
      <c r="C49" s="21"/>
    </row>
    <row r="50" spans="1:3" ht="29.4" customHeight="1" x14ac:dyDescent="0.25">
      <c r="A50" s="87" t="s">
        <v>170</v>
      </c>
      <c r="B50" s="100"/>
      <c r="C50" s="101"/>
    </row>
    <row r="51" spans="1:3" ht="21" customHeight="1" x14ac:dyDescent="0.25">
      <c r="A51" s="26" t="s">
        <v>42</v>
      </c>
      <c r="B51" s="27">
        <f>B52+B53</f>
        <v>673.2</v>
      </c>
      <c r="C51" s="27"/>
    </row>
    <row r="52" spans="1:3" ht="29.25" customHeight="1" x14ac:dyDescent="0.25">
      <c r="A52" s="22" t="s">
        <v>182</v>
      </c>
      <c r="B52" s="19">
        <v>252</v>
      </c>
      <c r="C52" s="19"/>
    </row>
    <row r="53" spans="1:3" ht="17.25" customHeight="1" x14ac:dyDescent="0.25">
      <c r="A53" s="22" t="s">
        <v>163</v>
      </c>
      <c r="B53" s="19">
        <v>421.2</v>
      </c>
      <c r="C53" s="19"/>
    </row>
    <row r="54" spans="1:3" ht="18" customHeight="1" x14ac:dyDescent="0.25">
      <c r="A54" s="28" t="s">
        <v>62</v>
      </c>
      <c r="B54" s="27">
        <f>B51</f>
        <v>673.2</v>
      </c>
      <c r="C54" s="27"/>
    </row>
    <row r="55" spans="1:3" ht="26.25" customHeight="1" x14ac:dyDescent="0.25">
      <c r="A55" s="22" t="s">
        <v>182</v>
      </c>
      <c r="B55" s="19">
        <f>B52</f>
        <v>252</v>
      </c>
      <c r="C55" s="19"/>
    </row>
    <row r="56" spans="1:3" ht="19.2" customHeight="1" x14ac:dyDescent="0.25">
      <c r="A56" s="22" t="s">
        <v>163</v>
      </c>
      <c r="B56" s="19">
        <f>B53</f>
        <v>421.2</v>
      </c>
      <c r="C56" s="19"/>
    </row>
    <row r="57" spans="1:3" ht="31.95" customHeight="1" x14ac:dyDescent="0.25">
      <c r="A57" s="87" t="s">
        <v>64</v>
      </c>
      <c r="B57" s="88"/>
      <c r="C57" s="89"/>
    </row>
    <row r="58" spans="1:3" ht="19.5" customHeight="1" x14ac:dyDescent="0.25">
      <c r="A58" s="24" t="s">
        <v>65</v>
      </c>
      <c r="B58" s="13">
        <f>SUM(B59:B59)</f>
        <v>2829.2</v>
      </c>
      <c r="C58" s="13"/>
    </row>
    <row r="59" spans="1:3" ht="17.399999999999999" customHeight="1" x14ac:dyDescent="0.25">
      <c r="A59" s="14" t="s">
        <v>60</v>
      </c>
      <c r="B59" s="18">
        <v>2829.2</v>
      </c>
      <c r="C59" s="19"/>
    </row>
    <row r="60" spans="1:3" ht="23.25" customHeight="1" x14ac:dyDescent="0.25">
      <c r="A60" s="24" t="s">
        <v>66</v>
      </c>
      <c r="B60" s="17">
        <f>SUM(B58)</f>
        <v>2829.2</v>
      </c>
      <c r="C60" s="17"/>
    </row>
    <row r="61" spans="1:3" ht="18.600000000000001" customHeight="1" x14ac:dyDescent="0.25">
      <c r="A61" s="23" t="s">
        <v>60</v>
      </c>
      <c r="B61" s="19">
        <f>B59</f>
        <v>2829.2</v>
      </c>
      <c r="C61" s="19"/>
    </row>
    <row r="62" spans="1:3" ht="27" customHeight="1" x14ac:dyDescent="0.25">
      <c r="A62" s="102" t="s">
        <v>67</v>
      </c>
      <c r="B62" s="100"/>
      <c r="C62" s="101"/>
    </row>
    <row r="63" spans="1:3" ht="15" customHeight="1" x14ac:dyDescent="0.25">
      <c r="A63" s="24" t="s">
        <v>42</v>
      </c>
      <c r="B63" s="13">
        <f>SUM(B64:B66)</f>
        <v>376</v>
      </c>
      <c r="C63" s="13"/>
    </row>
    <row r="64" spans="1:3" ht="15" customHeight="1" x14ac:dyDescent="0.25">
      <c r="A64" s="84" t="s">
        <v>51</v>
      </c>
      <c r="B64" s="15">
        <v>15</v>
      </c>
      <c r="C64" s="13"/>
    </row>
    <row r="65" spans="1:3" ht="18" customHeight="1" x14ac:dyDescent="0.25">
      <c r="A65" s="34" t="s">
        <v>169</v>
      </c>
      <c r="B65" s="18">
        <v>260</v>
      </c>
      <c r="C65" s="19"/>
    </row>
    <row r="66" spans="1:3" ht="18" customHeight="1" x14ac:dyDescent="0.25">
      <c r="A66" s="23" t="s">
        <v>163</v>
      </c>
      <c r="B66" s="18">
        <v>101</v>
      </c>
      <c r="C66" s="18"/>
    </row>
    <row r="67" spans="1:3" ht="30.75" customHeight="1" x14ac:dyDescent="0.25">
      <c r="A67" s="65" t="s">
        <v>186</v>
      </c>
      <c r="B67" s="17">
        <f>SUM(B68)</f>
        <v>33.4</v>
      </c>
      <c r="C67" s="17">
        <f>SUM(C68)</f>
        <v>22</v>
      </c>
    </row>
    <row r="68" spans="1:3" ht="18" customHeight="1" x14ac:dyDescent="0.25">
      <c r="A68" s="34" t="s">
        <v>60</v>
      </c>
      <c r="B68" s="18">
        <v>33.4</v>
      </c>
      <c r="C68" s="19">
        <v>22</v>
      </c>
    </row>
    <row r="69" spans="1:3" ht="17.25" customHeight="1" x14ac:dyDescent="0.25">
      <c r="A69" s="12" t="s">
        <v>68</v>
      </c>
      <c r="B69" s="17">
        <f>B63+B67</f>
        <v>409.4</v>
      </c>
      <c r="C69" s="27">
        <f>C63+C67</f>
        <v>22</v>
      </c>
    </row>
    <row r="70" spans="1:3" ht="17.25" customHeight="1" x14ac:dyDescent="0.25">
      <c r="A70" s="14" t="s">
        <v>51</v>
      </c>
      <c r="B70" s="18">
        <f>B64+B68</f>
        <v>48.4</v>
      </c>
      <c r="C70" s="18">
        <f>C64+C68</f>
        <v>22</v>
      </c>
    </row>
    <row r="71" spans="1:3" ht="15.75" customHeight="1" x14ac:dyDescent="0.25">
      <c r="A71" s="34" t="s">
        <v>187</v>
      </c>
      <c r="B71" s="18">
        <f>B65</f>
        <v>260</v>
      </c>
      <c r="C71" s="19"/>
    </row>
    <row r="72" spans="1:3" ht="15.75" customHeight="1" x14ac:dyDescent="0.25">
      <c r="A72" s="23" t="s">
        <v>163</v>
      </c>
      <c r="B72" s="18">
        <f>B66</f>
        <v>101</v>
      </c>
      <c r="C72" s="19"/>
    </row>
    <row r="73" spans="1:3" ht="23.4" customHeight="1" x14ac:dyDescent="0.25">
      <c r="A73" s="103" t="s">
        <v>69</v>
      </c>
      <c r="B73" s="88"/>
      <c r="C73" s="89"/>
    </row>
    <row r="74" spans="1:3" x14ac:dyDescent="0.25">
      <c r="A74" s="24" t="s">
        <v>42</v>
      </c>
      <c r="B74" s="27">
        <f>B75</f>
        <v>297.5</v>
      </c>
      <c r="C74" s="27"/>
    </row>
    <row r="75" spans="1:3" x14ac:dyDescent="0.25">
      <c r="A75" s="23" t="s">
        <v>60</v>
      </c>
      <c r="B75" s="19">
        <v>297.5</v>
      </c>
      <c r="C75" s="19"/>
    </row>
    <row r="76" spans="1:3" ht="15.6" x14ac:dyDescent="0.25">
      <c r="A76" s="12" t="s">
        <v>70</v>
      </c>
      <c r="B76" s="27">
        <f>B74</f>
        <v>297.5</v>
      </c>
      <c r="C76" s="27"/>
    </row>
    <row r="77" spans="1:3" x14ac:dyDescent="0.25">
      <c r="A77" s="23" t="s">
        <v>60</v>
      </c>
      <c r="B77" s="19">
        <f>B75</f>
        <v>297.5</v>
      </c>
      <c r="C77" s="19"/>
    </row>
    <row r="78" spans="1:3" ht="30.6" customHeight="1" x14ac:dyDescent="0.25">
      <c r="A78" s="87" t="s">
        <v>71</v>
      </c>
      <c r="B78" s="88"/>
      <c r="C78" s="89"/>
    </row>
    <row r="79" spans="1:3" x14ac:dyDescent="0.25">
      <c r="A79" s="24" t="s">
        <v>42</v>
      </c>
      <c r="B79" s="17">
        <f>B80</f>
        <v>190</v>
      </c>
      <c r="C79" s="17"/>
    </row>
    <row r="80" spans="1:3" x14ac:dyDescent="0.25">
      <c r="A80" s="23" t="s">
        <v>60</v>
      </c>
      <c r="B80" s="18">
        <v>190</v>
      </c>
      <c r="C80" s="19"/>
    </row>
    <row r="81" spans="1:3" ht="15.6" x14ac:dyDescent="0.25">
      <c r="A81" s="25" t="s">
        <v>72</v>
      </c>
      <c r="B81" s="30">
        <f>B79</f>
        <v>190</v>
      </c>
      <c r="C81" s="30"/>
    </row>
    <row r="82" spans="1:3" x14ac:dyDescent="0.25">
      <c r="A82" s="31" t="s">
        <v>60</v>
      </c>
      <c r="B82" s="32">
        <f>B80</f>
        <v>190</v>
      </c>
      <c r="C82" s="32"/>
    </row>
    <row r="83" spans="1:3" ht="33.6" customHeight="1" x14ac:dyDescent="0.25">
      <c r="A83" s="87" t="s">
        <v>73</v>
      </c>
      <c r="B83" s="104"/>
      <c r="C83" s="105"/>
    </row>
    <row r="84" spans="1:3" ht="16.5" customHeight="1" x14ac:dyDescent="0.25">
      <c r="A84" s="24" t="s">
        <v>42</v>
      </c>
      <c r="B84" s="13">
        <f>B85+B86</f>
        <v>19036.5</v>
      </c>
      <c r="C84" s="13"/>
    </row>
    <row r="85" spans="1:3" ht="21.6" customHeight="1" x14ac:dyDescent="0.25">
      <c r="A85" s="14" t="s">
        <v>51</v>
      </c>
      <c r="B85" s="18">
        <v>12561.6</v>
      </c>
      <c r="C85" s="19"/>
    </row>
    <row r="86" spans="1:3" ht="42.6" customHeight="1" x14ac:dyDescent="0.25">
      <c r="A86" s="23" t="s">
        <v>74</v>
      </c>
      <c r="B86" s="18">
        <v>6474.9</v>
      </c>
      <c r="C86" s="19"/>
    </row>
    <row r="87" spans="1:3" ht="18.75" customHeight="1" x14ac:dyDescent="0.25">
      <c r="A87" s="25" t="s">
        <v>75</v>
      </c>
      <c r="B87" s="27">
        <f>B84</f>
        <v>19036.5</v>
      </c>
      <c r="C87" s="27"/>
    </row>
    <row r="88" spans="1:3" ht="17.25" customHeight="1" x14ac:dyDescent="0.25">
      <c r="A88" s="14" t="s">
        <v>63</v>
      </c>
      <c r="B88" s="19">
        <f>B85</f>
        <v>12561.6</v>
      </c>
      <c r="C88" s="19"/>
    </row>
    <row r="89" spans="1:3" ht="42" customHeight="1" x14ac:dyDescent="0.25">
      <c r="A89" s="14" t="s">
        <v>77</v>
      </c>
      <c r="B89" s="21">
        <f>B86</f>
        <v>6474.9</v>
      </c>
      <c r="C89" s="21"/>
    </row>
    <row r="90" spans="1:3" ht="23.4" customHeight="1" x14ac:dyDescent="0.25">
      <c r="A90" s="87" t="s">
        <v>78</v>
      </c>
      <c r="B90" s="106"/>
      <c r="C90" s="107"/>
    </row>
    <row r="91" spans="1:3" ht="18.75" customHeight="1" x14ac:dyDescent="0.25">
      <c r="A91" s="24" t="s">
        <v>42</v>
      </c>
      <c r="B91" s="27">
        <f>B92</f>
        <v>169</v>
      </c>
      <c r="C91" s="27"/>
    </row>
    <row r="92" spans="1:3" ht="16.5" customHeight="1" x14ac:dyDescent="0.25">
      <c r="A92" s="14" t="s">
        <v>60</v>
      </c>
      <c r="B92" s="19">
        <v>169</v>
      </c>
      <c r="C92" s="19"/>
    </row>
    <row r="93" spans="1:3" ht="19.5" customHeight="1" x14ac:dyDescent="0.3">
      <c r="A93" s="33" t="s">
        <v>79</v>
      </c>
      <c r="B93" s="17">
        <f>B94+B96+B95</f>
        <v>1213.9000000000001</v>
      </c>
      <c r="C93" s="17">
        <f t="shared" ref="C93" si="1">C94+C96+C95</f>
        <v>1029.9000000000001</v>
      </c>
    </row>
    <row r="94" spans="1:3" x14ac:dyDescent="0.25">
      <c r="A94" s="14" t="s">
        <v>51</v>
      </c>
      <c r="B94" s="18">
        <v>1176.9000000000001</v>
      </c>
      <c r="C94" s="19">
        <v>1029.9000000000001</v>
      </c>
    </row>
    <row r="95" spans="1:3" x14ac:dyDescent="0.25">
      <c r="A95" s="14" t="s">
        <v>163</v>
      </c>
      <c r="B95" s="18">
        <v>33</v>
      </c>
      <c r="C95" s="19"/>
    </row>
    <row r="96" spans="1:3" ht="15.6" customHeight="1" x14ac:dyDescent="0.25">
      <c r="A96" s="34" t="s">
        <v>169</v>
      </c>
      <c r="B96" s="18">
        <v>4</v>
      </c>
      <c r="C96" s="19"/>
    </row>
    <row r="97" spans="1:3" ht="19.2" customHeight="1" x14ac:dyDescent="0.3">
      <c r="A97" s="33" t="s">
        <v>80</v>
      </c>
      <c r="B97" s="17">
        <f>B98+B99+B100</f>
        <v>414.8</v>
      </c>
      <c r="C97" s="17">
        <f>C98+C99+C100</f>
        <v>277.89999999999998</v>
      </c>
    </row>
    <row r="98" spans="1:3" ht="20.25" customHeight="1" x14ac:dyDescent="0.25">
      <c r="A98" s="14" t="s">
        <v>63</v>
      </c>
      <c r="B98" s="18">
        <v>356.7</v>
      </c>
      <c r="C98" s="19">
        <v>277.89999999999998</v>
      </c>
    </row>
    <row r="99" spans="1:3" ht="15.6" customHeight="1" x14ac:dyDescent="0.25">
      <c r="A99" s="34" t="s">
        <v>169</v>
      </c>
      <c r="B99" s="18">
        <v>15.299999999999999</v>
      </c>
      <c r="C99" s="19"/>
    </row>
    <row r="100" spans="1:3" ht="15.6" customHeight="1" x14ac:dyDescent="0.25">
      <c r="A100" s="34" t="s">
        <v>91</v>
      </c>
      <c r="B100" s="18">
        <v>42.8</v>
      </c>
      <c r="C100" s="18"/>
    </row>
    <row r="101" spans="1:3" ht="20.399999999999999" customHeight="1" x14ac:dyDescent="0.3">
      <c r="A101" s="33" t="s">
        <v>81</v>
      </c>
      <c r="B101" s="17">
        <f>B102+B103+B104</f>
        <v>745.8</v>
      </c>
      <c r="C101" s="17">
        <f>C102+C103+C104</f>
        <v>614.30000000000007</v>
      </c>
    </row>
    <row r="102" spans="1:3" ht="19.5" customHeight="1" x14ac:dyDescent="0.25">
      <c r="A102" s="14" t="s">
        <v>63</v>
      </c>
      <c r="B102" s="18">
        <v>725.5</v>
      </c>
      <c r="C102" s="19">
        <v>614.30000000000007</v>
      </c>
    </row>
    <row r="103" spans="1:3" ht="17.25" customHeight="1" x14ac:dyDescent="0.25">
      <c r="A103" s="34" t="s">
        <v>169</v>
      </c>
      <c r="B103" s="20">
        <v>15</v>
      </c>
      <c r="C103" s="21"/>
    </row>
    <row r="104" spans="1:3" ht="17.25" customHeight="1" x14ac:dyDescent="0.25">
      <c r="A104" s="23" t="s">
        <v>91</v>
      </c>
      <c r="B104" s="20">
        <v>5.3</v>
      </c>
      <c r="C104" s="20"/>
    </row>
    <row r="105" spans="1:3" ht="18.75" customHeight="1" x14ac:dyDescent="0.3">
      <c r="A105" s="33" t="s">
        <v>82</v>
      </c>
      <c r="B105" s="17">
        <f>B106+B107</f>
        <v>584.5</v>
      </c>
      <c r="C105" s="17">
        <f>C106+C107</f>
        <v>505.1</v>
      </c>
    </row>
    <row r="106" spans="1:3" ht="18" customHeight="1" x14ac:dyDescent="0.25">
      <c r="A106" s="14" t="s">
        <v>63</v>
      </c>
      <c r="B106" s="18">
        <v>536.5</v>
      </c>
      <c r="C106" s="19">
        <v>505.1</v>
      </c>
    </row>
    <row r="107" spans="1:3" ht="17.25" customHeight="1" x14ac:dyDescent="0.25">
      <c r="A107" s="29" t="s">
        <v>169</v>
      </c>
      <c r="B107" s="18">
        <v>48</v>
      </c>
      <c r="C107" s="19"/>
    </row>
    <row r="108" spans="1:3" ht="20.399999999999999" customHeight="1" x14ac:dyDescent="0.3">
      <c r="A108" s="33" t="s">
        <v>83</v>
      </c>
      <c r="B108" s="17">
        <f>B109+B110</f>
        <v>680.1</v>
      </c>
      <c r="C108" s="17">
        <f>C109+C110</f>
        <v>542.4</v>
      </c>
    </row>
    <row r="109" spans="1:3" ht="15" customHeight="1" x14ac:dyDescent="0.25">
      <c r="A109" s="14" t="s">
        <v>51</v>
      </c>
      <c r="B109" s="18">
        <v>630.1</v>
      </c>
      <c r="C109" s="19">
        <v>542.4</v>
      </c>
    </row>
    <row r="110" spans="1:3" ht="16.95" customHeight="1" x14ac:dyDescent="0.25">
      <c r="A110" s="29" t="s">
        <v>169</v>
      </c>
      <c r="B110" s="18">
        <v>50</v>
      </c>
      <c r="C110" s="19"/>
    </row>
    <row r="111" spans="1:3" ht="21.75" customHeight="1" x14ac:dyDescent="0.3">
      <c r="A111" s="35" t="s">
        <v>236</v>
      </c>
      <c r="B111" s="17">
        <f>B112+B113</f>
        <v>1269.5</v>
      </c>
      <c r="C111" s="17">
        <f>C112+C113</f>
        <v>764.19999999999993</v>
      </c>
    </row>
    <row r="112" spans="1:3" ht="18" customHeight="1" x14ac:dyDescent="0.25">
      <c r="A112" s="14" t="s">
        <v>51</v>
      </c>
      <c r="B112" s="18">
        <v>1090</v>
      </c>
      <c r="C112" s="19">
        <v>756.8</v>
      </c>
    </row>
    <row r="113" spans="1:3" ht="16.95" customHeight="1" x14ac:dyDescent="0.25">
      <c r="A113" s="34" t="s">
        <v>169</v>
      </c>
      <c r="B113" s="18">
        <v>179.5</v>
      </c>
      <c r="C113" s="19">
        <v>7.4</v>
      </c>
    </row>
    <row r="114" spans="1:3" ht="20.399999999999999" customHeight="1" x14ac:dyDescent="0.3">
      <c r="A114" s="33" t="s">
        <v>84</v>
      </c>
      <c r="B114" s="17">
        <f>B115+B116</f>
        <v>2026.2</v>
      </c>
      <c r="C114" s="17">
        <f>C115+C116</f>
        <v>1742.7</v>
      </c>
    </row>
    <row r="115" spans="1:3" x14ac:dyDescent="0.25">
      <c r="A115" s="14" t="s">
        <v>51</v>
      </c>
      <c r="B115" s="18">
        <v>1886.2</v>
      </c>
      <c r="C115" s="19">
        <v>1742.7</v>
      </c>
    </row>
    <row r="116" spans="1:3" ht="16.95" customHeight="1" x14ac:dyDescent="0.25">
      <c r="A116" s="29" t="s">
        <v>169</v>
      </c>
      <c r="B116" s="18">
        <v>140</v>
      </c>
      <c r="C116" s="19"/>
    </row>
    <row r="117" spans="1:3" ht="19.95" customHeight="1" x14ac:dyDescent="0.3">
      <c r="A117" s="35" t="s">
        <v>55</v>
      </c>
      <c r="B117" s="17">
        <f>B118+B119</f>
        <v>579.29999999999995</v>
      </c>
      <c r="C117" s="17">
        <f>C118</f>
        <v>213.5</v>
      </c>
    </row>
    <row r="118" spans="1:3" ht="19.5" customHeight="1" x14ac:dyDescent="0.25">
      <c r="A118" s="34" t="s">
        <v>51</v>
      </c>
      <c r="B118" s="18">
        <v>577.29999999999995</v>
      </c>
      <c r="C118" s="19">
        <v>213.5</v>
      </c>
    </row>
    <row r="119" spans="1:3" ht="19.5" customHeight="1" x14ac:dyDescent="0.25">
      <c r="A119" s="34" t="s">
        <v>169</v>
      </c>
      <c r="B119" s="18">
        <v>2</v>
      </c>
      <c r="C119" s="18"/>
    </row>
    <row r="120" spans="1:3" ht="18.600000000000001" customHeight="1" x14ac:dyDescent="0.3">
      <c r="A120" s="33" t="s">
        <v>85</v>
      </c>
      <c r="B120" s="17">
        <f>B121+B122</f>
        <v>431.7</v>
      </c>
      <c r="C120" s="17">
        <f>C121+C122</f>
        <v>270</v>
      </c>
    </row>
    <row r="121" spans="1:3" ht="18.75" customHeight="1" x14ac:dyDescent="0.25">
      <c r="A121" s="14" t="s">
        <v>51</v>
      </c>
      <c r="B121" s="18">
        <v>336.7</v>
      </c>
      <c r="C121" s="19">
        <v>270</v>
      </c>
    </row>
    <row r="122" spans="1:3" ht="15" customHeight="1" x14ac:dyDescent="0.25">
      <c r="A122" s="34" t="s">
        <v>169</v>
      </c>
      <c r="B122" s="18">
        <v>95</v>
      </c>
      <c r="C122" s="19"/>
    </row>
    <row r="123" spans="1:3" ht="21" customHeight="1" x14ac:dyDescent="0.25">
      <c r="A123" s="36" t="s">
        <v>86</v>
      </c>
      <c r="B123" s="17">
        <f>B91+B93+B97+B101+B105+B108+B111+B114+B120+B117</f>
        <v>8114.8</v>
      </c>
      <c r="C123" s="17">
        <f>C91+C93+C97+C101+C105+C108+C111+C114+C120+C117</f>
        <v>5960</v>
      </c>
    </row>
    <row r="124" spans="1:3" x14ac:dyDescent="0.25">
      <c r="A124" s="14" t="s">
        <v>51</v>
      </c>
      <c r="B124" s="18">
        <f>B92+B94+B98+B102+B106+B109+B112+B115+B121+B118</f>
        <v>7484.9000000000005</v>
      </c>
      <c r="C124" s="18">
        <f>C92+C94+C98+C102+C106+C109+C112+C115+C121+C118</f>
        <v>5952.6</v>
      </c>
    </row>
    <row r="125" spans="1:3" x14ac:dyDescent="0.25">
      <c r="A125" s="14" t="s">
        <v>163</v>
      </c>
      <c r="B125" s="20">
        <f>B95</f>
        <v>33</v>
      </c>
      <c r="C125" s="20"/>
    </row>
    <row r="126" spans="1:3" ht="16.95" customHeight="1" x14ac:dyDescent="0.25">
      <c r="A126" s="34" t="s">
        <v>169</v>
      </c>
      <c r="B126" s="18">
        <f>B96+B103+B107+B110+B113+B116+B122+B99+B119</f>
        <v>548.79999999999995</v>
      </c>
      <c r="C126" s="18">
        <f>C96+C103+C107+C110+C113+C116+C122+C99+C119</f>
        <v>7.4</v>
      </c>
    </row>
    <row r="127" spans="1:3" ht="16.95" customHeight="1" x14ac:dyDescent="0.25">
      <c r="A127" s="23" t="s">
        <v>91</v>
      </c>
      <c r="B127" s="19">
        <f>B100+B104</f>
        <v>48.099999999999994</v>
      </c>
      <c r="C127" s="19"/>
    </row>
    <row r="128" spans="1:3" ht="24" customHeight="1" x14ac:dyDescent="0.25">
      <c r="A128" s="103" t="s">
        <v>87</v>
      </c>
      <c r="B128" s="108"/>
      <c r="C128" s="109"/>
    </row>
    <row r="129" spans="1:3" ht="24.75" customHeight="1" x14ac:dyDescent="0.25">
      <c r="A129" s="24" t="s">
        <v>42</v>
      </c>
      <c r="B129" s="27">
        <f>B130</f>
        <v>1720.7</v>
      </c>
      <c r="C129" s="27"/>
    </row>
    <row r="130" spans="1:3" ht="15.75" customHeight="1" x14ac:dyDescent="0.25">
      <c r="A130" s="23" t="s">
        <v>60</v>
      </c>
      <c r="B130" s="19">
        <v>1720.7</v>
      </c>
      <c r="C130" s="19"/>
    </row>
    <row r="131" spans="1:3" ht="18.75" customHeight="1" x14ac:dyDescent="0.25">
      <c r="A131" s="36" t="s">
        <v>88</v>
      </c>
      <c r="B131" s="13">
        <f>B132+B133</f>
        <v>3355.6</v>
      </c>
      <c r="C131" s="13">
        <f>C132+C133</f>
        <v>2132.4</v>
      </c>
    </row>
    <row r="132" spans="1:3" ht="17.25" customHeight="1" x14ac:dyDescent="0.25">
      <c r="A132" s="14" t="s">
        <v>51</v>
      </c>
      <c r="B132" s="18">
        <v>3005.6</v>
      </c>
      <c r="C132" s="19">
        <v>2132.4</v>
      </c>
    </row>
    <row r="133" spans="1:3" ht="18" customHeight="1" x14ac:dyDescent="0.25">
      <c r="A133" s="34" t="s">
        <v>169</v>
      </c>
      <c r="B133" s="18">
        <v>350</v>
      </c>
      <c r="C133" s="19"/>
    </row>
    <row r="134" spans="1:3" ht="21.75" customHeight="1" x14ac:dyDescent="0.25">
      <c r="A134" s="36" t="s">
        <v>89</v>
      </c>
      <c r="B134" s="17">
        <f>B131+B129</f>
        <v>5076.3</v>
      </c>
      <c r="C134" s="17">
        <f>C131+C129</f>
        <v>2132.4</v>
      </c>
    </row>
    <row r="135" spans="1:3" ht="18.75" customHeight="1" x14ac:dyDescent="0.25">
      <c r="A135" s="14" t="s">
        <v>51</v>
      </c>
      <c r="B135" s="18">
        <f>B132+B130</f>
        <v>4726.3</v>
      </c>
      <c r="C135" s="18">
        <f>C132+C130</f>
        <v>2132.4</v>
      </c>
    </row>
    <row r="136" spans="1:3" ht="16.95" customHeight="1" x14ac:dyDescent="0.25">
      <c r="A136" s="34" t="s">
        <v>169</v>
      </c>
      <c r="B136" s="18">
        <f>B133</f>
        <v>350</v>
      </c>
      <c r="C136" s="18"/>
    </row>
    <row r="137" spans="1:3" ht="22.95" customHeight="1" x14ac:dyDescent="0.25">
      <c r="A137" s="87" t="s">
        <v>90</v>
      </c>
      <c r="B137" s="110"/>
      <c r="C137" s="111"/>
    </row>
    <row r="138" spans="1:3" ht="20.399999999999999" customHeight="1" x14ac:dyDescent="0.3">
      <c r="A138" s="33" t="s">
        <v>42</v>
      </c>
      <c r="B138" s="17">
        <f>SUM(B139:B142)</f>
        <v>3683.2</v>
      </c>
      <c r="C138" s="17"/>
    </row>
    <row r="139" spans="1:3" ht="19.95" customHeight="1" x14ac:dyDescent="0.25">
      <c r="A139" s="14" t="s">
        <v>63</v>
      </c>
      <c r="B139" s="18">
        <v>353.1</v>
      </c>
      <c r="C139" s="19"/>
    </row>
    <row r="140" spans="1:3" ht="21.6" customHeight="1" x14ac:dyDescent="0.25">
      <c r="A140" s="34" t="s">
        <v>166</v>
      </c>
      <c r="B140" s="18">
        <v>2380.4</v>
      </c>
      <c r="C140" s="19"/>
    </row>
    <row r="141" spans="1:3" ht="16.5" customHeight="1" x14ac:dyDescent="0.25">
      <c r="A141" s="14" t="s">
        <v>56</v>
      </c>
      <c r="B141" s="18">
        <v>250.9</v>
      </c>
      <c r="C141" s="19"/>
    </row>
    <row r="142" spans="1:3" ht="16.5" customHeight="1" x14ac:dyDescent="0.25">
      <c r="A142" s="14" t="s">
        <v>163</v>
      </c>
      <c r="B142" s="18">
        <v>698.8</v>
      </c>
      <c r="C142" s="18"/>
    </row>
    <row r="143" spans="1:3" ht="18" customHeight="1" x14ac:dyDescent="0.3">
      <c r="A143" s="33" t="s">
        <v>92</v>
      </c>
      <c r="B143" s="17">
        <f>B144+B145+B146+B147</f>
        <v>1730.6</v>
      </c>
      <c r="C143" s="17">
        <f>C144+C145+C146+C147</f>
        <v>1441.8999999999999</v>
      </c>
    </row>
    <row r="144" spans="1:3" x14ac:dyDescent="0.25">
      <c r="A144" s="14" t="s">
        <v>51</v>
      </c>
      <c r="B144" s="18">
        <v>982.3</v>
      </c>
      <c r="C144" s="19">
        <v>846.8</v>
      </c>
    </row>
    <row r="145" spans="1:3" ht="14.25" customHeight="1" x14ac:dyDescent="0.25">
      <c r="A145" s="34" t="s">
        <v>169</v>
      </c>
      <c r="B145" s="18">
        <v>130.6</v>
      </c>
      <c r="C145" s="19"/>
    </row>
    <row r="146" spans="1:3" ht="14.4" customHeight="1" x14ac:dyDescent="0.25">
      <c r="A146" s="34" t="s">
        <v>165</v>
      </c>
      <c r="B146" s="18">
        <v>605.20000000000005</v>
      </c>
      <c r="C146" s="19">
        <v>583.80000000000007</v>
      </c>
    </row>
    <row r="147" spans="1:3" ht="14.4" customHeight="1" x14ac:dyDescent="0.25">
      <c r="A147" s="29" t="s">
        <v>163</v>
      </c>
      <c r="B147" s="15">
        <v>12.5</v>
      </c>
      <c r="C147" s="15">
        <v>11.300000000000002</v>
      </c>
    </row>
    <row r="148" spans="1:3" ht="21" customHeight="1" x14ac:dyDescent="0.25">
      <c r="A148" s="25" t="s">
        <v>93</v>
      </c>
      <c r="B148" s="13">
        <f>B149+B150+B151</f>
        <v>662.5</v>
      </c>
      <c r="C148" s="13">
        <f>C149+C150+C151</f>
        <v>555.29999999999995</v>
      </c>
    </row>
    <row r="149" spans="1:3" x14ac:dyDescent="0.25">
      <c r="A149" s="14" t="s">
        <v>51</v>
      </c>
      <c r="B149" s="18">
        <v>354.4</v>
      </c>
      <c r="C149" s="19">
        <v>312.60000000000002</v>
      </c>
    </row>
    <row r="150" spans="1:3" x14ac:dyDescent="0.25">
      <c r="A150" s="34" t="s">
        <v>169</v>
      </c>
      <c r="B150" s="18">
        <v>55</v>
      </c>
      <c r="C150" s="19"/>
    </row>
    <row r="151" spans="1:3" ht="16.2" customHeight="1" x14ac:dyDescent="0.25">
      <c r="A151" s="34" t="s">
        <v>165</v>
      </c>
      <c r="B151" s="18">
        <v>253.1</v>
      </c>
      <c r="C151" s="19">
        <v>242.7</v>
      </c>
    </row>
    <row r="152" spans="1:3" ht="17.399999999999999" customHeight="1" x14ac:dyDescent="0.25">
      <c r="A152" s="12" t="s">
        <v>94</v>
      </c>
      <c r="B152" s="17">
        <f>B153+B154+B155+B156</f>
        <v>1365.5</v>
      </c>
      <c r="C152" s="17">
        <f>C153+C154+C155+C156</f>
        <v>1188.0999999999999</v>
      </c>
    </row>
    <row r="153" spans="1:3" ht="17.25" customHeight="1" x14ac:dyDescent="0.25">
      <c r="A153" s="14" t="s">
        <v>51</v>
      </c>
      <c r="B153" s="18">
        <v>726.3</v>
      </c>
      <c r="C153" s="19">
        <v>646.29999999999995</v>
      </c>
    </row>
    <row r="154" spans="1:3" ht="15.75" customHeight="1" x14ac:dyDescent="0.25">
      <c r="A154" s="34" t="s">
        <v>169</v>
      </c>
      <c r="B154" s="18">
        <v>79.2</v>
      </c>
      <c r="C154" s="19"/>
    </row>
    <row r="155" spans="1:3" ht="15.75" customHeight="1" x14ac:dyDescent="0.25">
      <c r="A155" s="34" t="s">
        <v>165</v>
      </c>
      <c r="B155" s="18">
        <v>557.4</v>
      </c>
      <c r="C155" s="19">
        <v>540.4</v>
      </c>
    </row>
    <row r="156" spans="1:3" ht="15.75" customHeight="1" x14ac:dyDescent="0.25">
      <c r="A156" s="29" t="s">
        <v>163</v>
      </c>
      <c r="B156" s="18">
        <v>2.6</v>
      </c>
      <c r="C156" s="18">
        <v>1.4</v>
      </c>
    </row>
    <row r="157" spans="1:3" ht="20.399999999999999" customHeight="1" x14ac:dyDescent="0.25">
      <c r="A157" s="12" t="s">
        <v>95</v>
      </c>
      <c r="B157" s="17">
        <f>B158+B159+B160+B161</f>
        <v>1048.5999999999999</v>
      </c>
      <c r="C157" s="17">
        <f>C158+C159+C160+C161</f>
        <v>870.7</v>
      </c>
    </row>
    <row r="158" spans="1:3" ht="16.5" customHeight="1" x14ac:dyDescent="0.25">
      <c r="A158" s="14" t="s">
        <v>51</v>
      </c>
      <c r="B158" s="18">
        <v>530.6</v>
      </c>
      <c r="C158" s="19">
        <v>454.9</v>
      </c>
    </row>
    <row r="159" spans="1:3" ht="15" customHeight="1" x14ac:dyDescent="0.25">
      <c r="A159" s="34" t="s">
        <v>169</v>
      </c>
      <c r="B159" s="18">
        <v>84</v>
      </c>
      <c r="C159" s="19"/>
    </row>
    <row r="160" spans="1:3" ht="15.75" customHeight="1" x14ac:dyDescent="0.25">
      <c r="A160" s="34" t="s">
        <v>165</v>
      </c>
      <c r="B160" s="18">
        <v>425.2</v>
      </c>
      <c r="C160" s="19">
        <v>408.3</v>
      </c>
    </row>
    <row r="161" spans="1:3" ht="15.75" customHeight="1" x14ac:dyDescent="0.25">
      <c r="A161" s="29" t="s">
        <v>163</v>
      </c>
      <c r="B161" s="18">
        <v>8.8000000000000007</v>
      </c>
      <c r="C161" s="18">
        <v>7.5</v>
      </c>
    </row>
    <row r="162" spans="1:3" ht="18" customHeight="1" x14ac:dyDescent="0.25">
      <c r="A162" s="12" t="s">
        <v>96</v>
      </c>
      <c r="B162" s="17">
        <f>B163+B164+B165+B166</f>
        <v>1166.9000000000001</v>
      </c>
      <c r="C162" s="17">
        <f>C163+C164+C165+C166</f>
        <v>950.3</v>
      </c>
    </row>
    <row r="163" spans="1:3" ht="17.25" customHeight="1" x14ac:dyDescent="0.25">
      <c r="A163" s="14" t="s">
        <v>51</v>
      </c>
      <c r="B163" s="18">
        <v>602.4</v>
      </c>
      <c r="C163" s="19">
        <v>510.90000000000003</v>
      </c>
    </row>
    <row r="164" spans="1:3" x14ac:dyDescent="0.25">
      <c r="A164" s="34" t="s">
        <v>169</v>
      </c>
      <c r="B164" s="18">
        <v>105</v>
      </c>
      <c r="C164" s="18"/>
    </row>
    <row r="165" spans="1:3" ht="18" customHeight="1" x14ac:dyDescent="0.25">
      <c r="A165" s="34" t="s">
        <v>165</v>
      </c>
      <c r="B165" s="18">
        <v>457.3</v>
      </c>
      <c r="C165" s="19">
        <v>438.1</v>
      </c>
    </row>
    <row r="166" spans="1:3" ht="18" customHeight="1" x14ac:dyDescent="0.25">
      <c r="A166" s="29" t="s">
        <v>163</v>
      </c>
      <c r="B166" s="18">
        <v>2.2000000000000002</v>
      </c>
      <c r="C166" s="18">
        <v>1.3</v>
      </c>
    </row>
    <row r="167" spans="1:3" ht="17.25" customHeight="1" x14ac:dyDescent="0.25">
      <c r="A167" s="12" t="s">
        <v>97</v>
      </c>
      <c r="B167" s="17">
        <f>B168+B169+B170+B171</f>
        <v>635.4</v>
      </c>
      <c r="C167" s="17">
        <f>C168+C169+C170+C171</f>
        <v>528.4</v>
      </c>
    </row>
    <row r="168" spans="1:3" ht="17.25" customHeight="1" x14ac:dyDescent="0.25">
      <c r="A168" s="14" t="s">
        <v>51</v>
      </c>
      <c r="B168" s="18">
        <v>321.5</v>
      </c>
      <c r="C168" s="19">
        <v>274.5</v>
      </c>
    </row>
    <row r="169" spans="1:3" ht="15" customHeight="1" x14ac:dyDescent="0.25">
      <c r="A169" s="34" t="s">
        <v>169</v>
      </c>
      <c r="B169" s="18">
        <v>47.6</v>
      </c>
      <c r="C169" s="19"/>
    </row>
    <row r="170" spans="1:3" ht="16.5" customHeight="1" x14ac:dyDescent="0.25">
      <c r="A170" s="34" t="s">
        <v>165</v>
      </c>
      <c r="B170" s="18">
        <v>257.2</v>
      </c>
      <c r="C170" s="19">
        <v>248.4</v>
      </c>
    </row>
    <row r="171" spans="1:3" ht="16.5" customHeight="1" x14ac:dyDescent="0.25">
      <c r="A171" s="29" t="s">
        <v>163</v>
      </c>
      <c r="B171" s="15">
        <v>9.1</v>
      </c>
      <c r="C171" s="15">
        <v>5.5</v>
      </c>
    </row>
    <row r="172" spans="1:3" ht="15.6" x14ac:dyDescent="0.25">
      <c r="A172" s="25" t="s">
        <v>98</v>
      </c>
      <c r="B172" s="13">
        <f>B173+B174+B175+B176</f>
        <v>634.29999999999995</v>
      </c>
      <c r="C172" s="13">
        <f>C173+C174+C175+C176</f>
        <v>524.70000000000005</v>
      </c>
    </row>
    <row r="173" spans="1:3" ht="17.25" customHeight="1" x14ac:dyDescent="0.25">
      <c r="A173" s="14" t="s">
        <v>51</v>
      </c>
      <c r="B173" s="18">
        <v>343.1</v>
      </c>
      <c r="C173" s="19">
        <v>301.2</v>
      </c>
    </row>
    <row r="174" spans="1:3" ht="15" customHeight="1" x14ac:dyDescent="0.25">
      <c r="A174" s="34" t="s">
        <v>169</v>
      </c>
      <c r="B174" s="18">
        <v>55</v>
      </c>
      <c r="C174" s="19"/>
    </row>
    <row r="175" spans="1:3" ht="16.95" customHeight="1" x14ac:dyDescent="0.25">
      <c r="A175" s="34" t="s">
        <v>165</v>
      </c>
      <c r="B175" s="37">
        <v>232.29999999999998</v>
      </c>
      <c r="C175" s="60">
        <v>220.5</v>
      </c>
    </row>
    <row r="176" spans="1:3" ht="16.95" customHeight="1" x14ac:dyDescent="0.25">
      <c r="A176" s="29" t="s">
        <v>163</v>
      </c>
      <c r="B176" s="37">
        <v>3.9</v>
      </c>
      <c r="C176" s="63">
        <v>3</v>
      </c>
    </row>
    <row r="177" spans="1:3" ht="18" customHeight="1" x14ac:dyDescent="0.3">
      <c r="A177" s="38" t="s">
        <v>99</v>
      </c>
      <c r="B177" s="39">
        <f>B178+B179+B180+B181</f>
        <v>1041.0999999999999</v>
      </c>
      <c r="C177" s="39">
        <f>C178+C179+C180+C181</f>
        <v>872.5</v>
      </c>
    </row>
    <row r="178" spans="1:3" x14ac:dyDescent="0.25">
      <c r="A178" s="14" t="s">
        <v>51</v>
      </c>
      <c r="B178" s="37">
        <v>509.8</v>
      </c>
      <c r="C178" s="40">
        <v>442.3</v>
      </c>
    </row>
    <row r="179" spans="1:3" x14ac:dyDescent="0.25">
      <c r="A179" s="34" t="s">
        <v>169</v>
      </c>
      <c r="B179" s="37">
        <v>84.600000000000009</v>
      </c>
      <c r="C179" s="40"/>
    </row>
    <row r="180" spans="1:3" ht="17.399999999999999" customHeight="1" x14ac:dyDescent="0.25">
      <c r="A180" s="34" t="s">
        <v>165</v>
      </c>
      <c r="B180" s="37">
        <v>429.90000000000003</v>
      </c>
      <c r="C180" s="40">
        <v>414</v>
      </c>
    </row>
    <row r="181" spans="1:3" ht="17.399999999999999" customHeight="1" x14ac:dyDescent="0.25">
      <c r="A181" s="29" t="s">
        <v>163</v>
      </c>
      <c r="B181" s="37">
        <v>16.8</v>
      </c>
      <c r="C181" s="41">
        <v>16.200000000000003</v>
      </c>
    </row>
    <row r="182" spans="1:3" ht="19.2" customHeight="1" x14ac:dyDescent="0.3">
      <c r="A182" s="38" t="s">
        <v>100</v>
      </c>
      <c r="B182" s="39">
        <f>B183+B184+B185+B186</f>
        <v>1022.6</v>
      </c>
      <c r="C182" s="39">
        <f>C183+C184+C185+C186</f>
        <v>856.1</v>
      </c>
    </row>
    <row r="183" spans="1:3" x14ac:dyDescent="0.25">
      <c r="A183" s="14" t="s">
        <v>51</v>
      </c>
      <c r="B183" s="37">
        <v>529.30000000000007</v>
      </c>
      <c r="C183" s="40">
        <v>458.8</v>
      </c>
    </row>
    <row r="184" spans="1:3" x14ac:dyDescent="0.25">
      <c r="A184" s="34" t="s">
        <v>169</v>
      </c>
      <c r="B184" s="37">
        <v>80</v>
      </c>
      <c r="C184" s="40"/>
    </row>
    <row r="185" spans="1:3" ht="18.600000000000001" customHeight="1" x14ac:dyDescent="0.25">
      <c r="A185" s="34" t="s">
        <v>165</v>
      </c>
      <c r="B185" s="37">
        <v>400</v>
      </c>
      <c r="C185" s="40">
        <v>385.3</v>
      </c>
    </row>
    <row r="186" spans="1:3" ht="18.600000000000001" customHeight="1" x14ac:dyDescent="0.25">
      <c r="A186" s="29" t="s">
        <v>163</v>
      </c>
      <c r="B186" s="37">
        <v>13.299999999999999</v>
      </c>
      <c r="C186" s="41">
        <v>12</v>
      </c>
    </row>
    <row r="187" spans="1:3" ht="21" customHeight="1" x14ac:dyDescent="0.3">
      <c r="A187" s="38" t="s">
        <v>101</v>
      </c>
      <c r="B187" s="39">
        <f>B188+B189+B190+B191</f>
        <v>645.79999999999995</v>
      </c>
      <c r="C187" s="39">
        <f>C188+C189+C190+C191</f>
        <v>537.20000000000005</v>
      </c>
    </row>
    <row r="188" spans="1:3" x14ac:dyDescent="0.25">
      <c r="A188" s="14" t="s">
        <v>51</v>
      </c>
      <c r="B188" s="37">
        <v>315.5</v>
      </c>
      <c r="C188" s="40">
        <v>271.39999999999998</v>
      </c>
    </row>
    <row r="189" spans="1:3" x14ac:dyDescent="0.25">
      <c r="A189" s="34" t="s">
        <v>169</v>
      </c>
      <c r="B189" s="37">
        <v>55</v>
      </c>
      <c r="C189" s="40"/>
    </row>
    <row r="190" spans="1:3" ht="18" customHeight="1" x14ac:dyDescent="0.25">
      <c r="A190" s="34" t="s">
        <v>165</v>
      </c>
      <c r="B190" s="37">
        <v>269.8</v>
      </c>
      <c r="C190" s="40">
        <v>260.3</v>
      </c>
    </row>
    <row r="191" spans="1:3" ht="18" customHeight="1" x14ac:dyDescent="0.25">
      <c r="A191" s="29" t="s">
        <v>163</v>
      </c>
      <c r="B191" s="37">
        <v>5.5</v>
      </c>
      <c r="C191" s="41">
        <v>5.5</v>
      </c>
    </row>
    <row r="192" spans="1:3" ht="15.6" x14ac:dyDescent="0.3">
      <c r="A192" s="38" t="s">
        <v>102</v>
      </c>
      <c r="B192" s="39">
        <f>B193+B194+B195+B196</f>
        <v>656.40000000000009</v>
      </c>
      <c r="C192" s="39">
        <f>C193+C194+C195+C196</f>
        <v>555.59999999999991</v>
      </c>
    </row>
    <row r="193" spans="1:3" x14ac:dyDescent="0.25">
      <c r="A193" s="14" t="s">
        <v>51</v>
      </c>
      <c r="B193" s="37">
        <v>325.50000000000006</v>
      </c>
      <c r="C193" s="40">
        <v>286.79999999999995</v>
      </c>
    </row>
    <row r="194" spans="1:3" x14ac:dyDescent="0.25">
      <c r="A194" s="34" t="s">
        <v>169</v>
      </c>
      <c r="B194" s="37">
        <v>46.8</v>
      </c>
      <c r="C194" s="40"/>
    </row>
    <row r="195" spans="1:3" ht="17.399999999999999" customHeight="1" x14ac:dyDescent="0.25">
      <c r="A195" s="34" t="s">
        <v>165</v>
      </c>
      <c r="B195" s="37">
        <v>260.89999999999998</v>
      </c>
      <c r="C195" s="40">
        <v>251.39999999999998</v>
      </c>
    </row>
    <row r="196" spans="1:3" ht="17.399999999999999" customHeight="1" x14ac:dyDescent="0.25">
      <c r="A196" s="29" t="s">
        <v>163</v>
      </c>
      <c r="B196" s="61">
        <v>23.2</v>
      </c>
      <c r="C196" s="62">
        <v>17.399999999999999</v>
      </c>
    </row>
    <row r="197" spans="1:3" ht="18.600000000000001" customHeight="1" x14ac:dyDescent="0.3">
      <c r="A197" s="42" t="s">
        <v>103</v>
      </c>
      <c r="B197" s="43">
        <f>B198+B199+B200+B201</f>
        <v>1089.5</v>
      </c>
      <c r="C197" s="43">
        <f>C198+C199+C200+C201</f>
        <v>908.90000000000009</v>
      </c>
    </row>
    <row r="198" spans="1:3" x14ac:dyDescent="0.25">
      <c r="A198" s="14" t="s">
        <v>51</v>
      </c>
      <c r="B198" s="37">
        <v>552.9</v>
      </c>
      <c r="C198" s="40">
        <v>491.3</v>
      </c>
    </row>
    <row r="199" spans="1:3" x14ac:dyDescent="0.25">
      <c r="A199" s="34" t="s">
        <v>169</v>
      </c>
      <c r="B199" s="37">
        <v>101.7</v>
      </c>
      <c r="C199" s="40"/>
    </row>
    <row r="200" spans="1:3" ht="18.600000000000001" customHeight="1" x14ac:dyDescent="0.25">
      <c r="A200" s="34" t="s">
        <v>165</v>
      </c>
      <c r="B200" s="37">
        <v>433.1</v>
      </c>
      <c r="C200" s="40">
        <v>415.9</v>
      </c>
    </row>
    <row r="201" spans="1:3" ht="18.600000000000001" customHeight="1" x14ac:dyDescent="0.25">
      <c r="A201" s="34" t="s">
        <v>163</v>
      </c>
      <c r="B201" s="37">
        <v>1.8</v>
      </c>
      <c r="C201" s="41">
        <v>1.7</v>
      </c>
    </row>
    <row r="202" spans="1:3" ht="15.6" x14ac:dyDescent="0.3">
      <c r="A202" s="38" t="s">
        <v>104</v>
      </c>
      <c r="B202" s="39">
        <f>B203+B204+B205+B206</f>
        <v>612.59999999999991</v>
      </c>
      <c r="C202" s="39">
        <f>C203+C204+C205+C206</f>
        <v>517.29999999999995</v>
      </c>
    </row>
    <row r="203" spans="1:3" x14ac:dyDescent="0.25">
      <c r="A203" s="14" t="s">
        <v>51</v>
      </c>
      <c r="B203" s="37">
        <v>365.59999999999997</v>
      </c>
      <c r="C203" s="40">
        <v>325</v>
      </c>
    </row>
    <row r="204" spans="1:3" x14ac:dyDescent="0.25">
      <c r="A204" s="34" t="s">
        <v>169</v>
      </c>
      <c r="B204" s="37">
        <v>40</v>
      </c>
      <c r="C204" s="40"/>
    </row>
    <row r="205" spans="1:3" x14ac:dyDescent="0.25">
      <c r="A205" s="34" t="s">
        <v>165</v>
      </c>
      <c r="B205" s="37">
        <v>190.6</v>
      </c>
      <c r="C205" s="40">
        <v>178</v>
      </c>
    </row>
    <row r="206" spans="1:3" x14ac:dyDescent="0.25">
      <c r="A206" s="29" t="s">
        <v>163</v>
      </c>
      <c r="B206" s="61">
        <v>16.399999999999999</v>
      </c>
      <c r="C206" s="62">
        <v>14.3</v>
      </c>
    </row>
    <row r="207" spans="1:3" ht="19.95" customHeight="1" x14ac:dyDescent="0.3">
      <c r="A207" s="42" t="s">
        <v>105</v>
      </c>
      <c r="B207" s="43">
        <f>B208+B209+B210+B211</f>
        <v>790.2</v>
      </c>
      <c r="C207" s="43">
        <f>C208+C209+C210+C211</f>
        <v>663.4</v>
      </c>
    </row>
    <row r="208" spans="1:3" x14ac:dyDescent="0.25">
      <c r="A208" s="14" t="s">
        <v>51</v>
      </c>
      <c r="B208" s="37">
        <v>408.8</v>
      </c>
      <c r="C208" s="40">
        <v>362</v>
      </c>
    </row>
    <row r="209" spans="1:3" x14ac:dyDescent="0.25">
      <c r="A209" s="34" t="s">
        <v>169</v>
      </c>
      <c r="B209" s="37">
        <v>67</v>
      </c>
      <c r="C209" s="40"/>
    </row>
    <row r="210" spans="1:3" ht="16.2" customHeight="1" x14ac:dyDescent="0.25">
      <c r="A210" s="34" t="s">
        <v>165</v>
      </c>
      <c r="B210" s="37">
        <v>300.89999999999998</v>
      </c>
      <c r="C210" s="40">
        <v>290.60000000000002</v>
      </c>
    </row>
    <row r="211" spans="1:3" ht="16.2" customHeight="1" x14ac:dyDescent="0.25">
      <c r="A211" s="29" t="s">
        <v>163</v>
      </c>
      <c r="B211" s="37">
        <v>13.5</v>
      </c>
      <c r="C211" s="41">
        <v>10.8</v>
      </c>
    </row>
    <row r="212" spans="1:3" ht="19.2" customHeight="1" x14ac:dyDescent="0.3">
      <c r="A212" s="38" t="s">
        <v>106</v>
      </c>
      <c r="B212" s="39">
        <f>B213+B214+B215+B216</f>
        <v>1133.5999999999999</v>
      </c>
      <c r="C212" s="39">
        <f>C213+C214+C215+C216</f>
        <v>986.19999999999993</v>
      </c>
    </row>
    <row r="213" spans="1:3" x14ac:dyDescent="0.25">
      <c r="A213" s="14" t="s">
        <v>51</v>
      </c>
      <c r="B213" s="37">
        <v>662.09999999999991</v>
      </c>
      <c r="C213" s="40">
        <v>573.5</v>
      </c>
    </row>
    <row r="214" spans="1:3" x14ac:dyDescent="0.25">
      <c r="A214" s="34" t="s">
        <v>169</v>
      </c>
      <c r="B214" s="37">
        <v>45</v>
      </c>
      <c r="C214" s="40"/>
    </row>
    <row r="215" spans="1:3" ht="17.399999999999999" customHeight="1" x14ac:dyDescent="0.25">
      <c r="A215" s="34" t="s">
        <v>165</v>
      </c>
      <c r="B215" s="37">
        <v>416.59999999999997</v>
      </c>
      <c r="C215" s="40">
        <v>404.59999999999997</v>
      </c>
    </row>
    <row r="216" spans="1:3" ht="17.399999999999999" customHeight="1" x14ac:dyDescent="0.25">
      <c r="A216" s="34" t="s">
        <v>163</v>
      </c>
      <c r="B216" s="37">
        <v>9.8999999999999986</v>
      </c>
      <c r="C216" s="41">
        <v>8.1000000000000014</v>
      </c>
    </row>
    <row r="217" spans="1:3" ht="15.6" x14ac:dyDescent="0.3">
      <c r="A217" s="38" t="s">
        <v>107</v>
      </c>
      <c r="B217" s="39">
        <f>B218+B219+B220+B221</f>
        <v>1093.4000000000001</v>
      </c>
      <c r="C217" s="39">
        <f>C218+C219+C220+C221</f>
        <v>916.69999999999993</v>
      </c>
    </row>
    <row r="218" spans="1:3" x14ac:dyDescent="0.25">
      <c r="A218" s="14" t="s">
        <v>51</v>
      </c>
      <c r="B218" s="37">
        <v>537.9</v>
      </c>
      <c r="C218" s="40">
        <v>472</v>
      </c>
    </row>
    <row r="219" spans="1:3" x14ac:dyDescent="0.25">
      <c r="A219" s="34" t="s">
        <v>169</v>
      </c>
      <c r="B219" s="37">
        <v>92</v>
      </c>
      <c r="C219" s="40"/>
    </row>
    <row r="220" spans="1:3" ht="17.399999999999999" customHeight="1" x14ac:dyDescent="0.25">
      <c r="A220" s="34" t="s">
        <v>165</v>
      </c>
      <c r="B220" s="37">
        <v>455.59999999999997</v>
      </c>
      <c r="C220" s="40">
        <v>438.09999999999997</v>
      </c>
    </row>
    <row r="221" spans="1:3" ht="17.399999999999999" customHeight="1" x14ac:dyDescent="0.25">
      <c r="A221" s="29" t="s">
        <v>163</v>
      </c>
      <c r="B221" s="61">
        <v>7.9</v>
      </c>
      <c r="C221" s="62">
        <v>6.6</v>
      </c>
    </row>
    <row r="222" spans="1:3" ht="19.2" customHeight="1" x14ac:dyDescent="0.3">
      <c r="A222" s="42" t="s">
        <v>108</v>
      </c>
      <c r="B222" s="43">
        <f>B223+B224+B225+B226</f>
        <v>846.8</v>
      </c>
      <c r="C222" s="43">
        <f>C223+C224+C225+C226</f>
        <v>712.80000000000007</v>
      </c>
    </row>
    <row r="223" spans="1:3" x14ac:dyDescent="0.25">
      <c r="A223" s="14" t="s">
        <v>51</v>
      </c>
      <c r="B223" s="37">
        <v>482.8</v>
      </c>
      <c r="C223" s="40">
        <v>426</v>
      </c>
    </row>
    <row r="224" spans="1:3" x14ac:dyDescent="0.25">
      <c r="A224" s="34" t="s">
        <v>169</v>
      </c>
      <c r="B224" s="37">
        <v>66.2</v>
      </c>
      <c r="C224" s="40"/>
    </row>
    <row r="225" spans="1:3" ht="18" customHeight="1" x14ac:dyDescent="0.25">
      <c r="A225" s="34" t="s">
        <v>165</v>
      </c>
      <c r="B225" s="37">
        <v>293.39999999999998</v>
      </c>
      <c r="C225" s="40">
        <v>282.40000000000003</v>
      </c>
    </row>
    <row r="226" spans="1:3" ht="18" customHeight="1" x14ac:dyDescent="0.25">
      <c r="A226" s="29" t="s">
        <v>163</v>
      </c>
      <c r="B226" s="37">
        <v>4.4000000000000004</v>
      </c>
      <c r="C226" s="41">
        <v>4.4000000000000004</v>
      </c>
    </row>
    <row r="227" spans="1:3" ht="20.399999999999999" customHeight="1" x14ac:dyDescent="0.3">
      <c r="A227" s="38" t="s">
        <v>109</v>
      </c>
      <c r="B227" s="39">
        <f>B228+B229+B230+B231</f>
        <v>985.9</v>
      </c>
      <c r="C227" s="39">
        <f>C228+C229+C230+C231</f>
        <v>815.59999999999991</v>
      </c>
    </row>
    <row r="228" spans="1:3" x14ac:dyDescent="0.25">
      <c r="A228" s="14" t="s">
        <v>51</v>
      </c>
      <c r="B228" s="37">
        <v>528.20000000000005</v>
      </c>
      <c r="C228" s="40">
        <v>459.2</v>
      </c>
    </row>
    <row r="229" spans="1:3" x14ac:dyDescent="0.25">
      <c r="A229" s="34" t="s">
        <v>169</v>
      </c>
      <c r="B229" s="37">
        <v>73</v>
      </c>
      <c r="C229" s="40"/>
    </row>
    <row r="230" spans="1:3" ht="14.4" customHeight="1" x14ac:dyDescent="0.25">
      <c r="A230" s="34" t="s">
        <v>165</v>
      </c>
      <c r="B230" s="37">
        <v>361.59999999999997</v>
      </c>
      <c r="C230" s="40">
        <v>342.59999999999997</v>
      </c>
    </row>
    <row r="231" spans="1:3" ht="14.4" customHeight="1" x14ac:dyDescent="0.25">
      <c r="A231" s="29" t="s">
        <v>163</v>
      </c>
      <c r="B231" s="61">
        <v>23.1</v>
      </c>
      <c r="C231" s="62">
        <v>13.8</v>
      </c>
    </row>
    <row r="232" spans="1:3" ht="19.2" customHeight="1" x14ac:dyDescent="0.3">
      <c r="A232" s="42" t="s">
        <v>110</v>
      </c>
      <c r="B232" s="43">
        <f>B233+B234+B235+B236</f>
        <v>971.90000000000009</v>
      </c>
      <c r="C232" s="43">
        <f>C233+C234+C235+C236</f>
        <v>797.5</v>
      </c>
    </row>
    <row r="233" spans="1:3" x14ac:dyDescent="0.25">
      <c r="A233" s="14" t="s">
        <v>63</v>
      </c>
      <c r="B233" s="37">
        <v>577.40000000000009</v>
      </c>
      <c r="C233" s="40">
        <v>507.20000000000005</v>
      </c>
    </row>
    <row r="234" spans="1:3" x14ac:dyDescent="0.25">
      <c r="A234" s="34" t="s">
        <v>169</v>
      </c>
      <c r="B234" s="37">
        <v>75.7</v>
      </c>
      <c r="C234" s="40"/>
    </row>
    <row r="235" spans="1:3" ht="16.2" customHeight="1" x14ac:dyDescent="0.25">
      <c r="A235" s="34" t="s">
        <v>165</v>
      </c>
      <c r="B235" s="37">
        <v>294.09999999999997</v>
      </c>
      <c r="C235" s="40">
        <v>278.5</v>
      </c>
    </row>
    <row r="236" spans="1:3" ht="16.2" customHeight="1" x14ac:dyDescent="0.25">
      <c r="A236" s="34" t="s">
        <v>163</v>
      </c>
      <c r="B236" s="37">
        <v>24.7</v>
      </c>
      <c r="C236" s="41">
        <v>11.8</v>
      </c>
    </row>
    <row r="237" spans="1:3" ht="19.95" customHeight="1" x14ac:dyDescent="0.3">
      <c r="A237" s="38" t="s">
        <v>111</v>
      </c>
      <c r="B237" s="39">
        <f>B238+B239+B240+B241</f>
        <v>878.60000000000014</v>
      </c>
      <c r="C237" s="39">
        <f>C238+C239+C240+C241</f>
        <v>731.30000000000007</v>
      </c>
    </row>
    <row r="238" spans="1:3" x14ac:dyDescent="0.25">
      <c r="A238" s="14" t="s">
        <v>63</v>
      </c>
      <c r="B238" s="37">
        <v>474.8</v>
      </c>
      <c r="C238" s="40">
        <v>407.3</v>
      </c>
    </row>
    <row r="239" spans="1:3" x14ac:dyDescent="0.25">
      <c r="A239" s="34" t="s">
        <v>169</v>
      </c>
      <c r="B239" s="37">
        <v>64.400000000000006</v>
      </c>
      <c r="C239" s="40"/>
    </row>
    <row r="240" spans="1:3" ht="15.6" customHeight="1" x14ac:dyDescent="0.25">
      <c r="A240" s="34" t="s">
        <v>165</v>
      </c>
      <c r="B240" s="37">
        <v>323.90000000000003</v>
      </c>
      <c r="C240" s="40">
        <v>310.89999999999998</v>
      </c>
    </row>
    <row r="241" spans="1:3" ht="15.6" customHeight="1" x14ac:dyDescent="0.25">
      <c r="A241" s="29" t="s">
        <v>163</v>
      </c>
      <c r="B241" s="61">
        <v>15.5</v>
      </c>
      <c r="C241" s="62">
        <v>13.099999999999998</v>
      </c>
    </row>
    <row r="242" spans="1:3" ht="18" customHeight="1" x14ac:dyDescent="0.3">
      <c r="A242" s="42" t="s">
        <v>112</v>
      </c>
      <c r="B242" s="43">
        <f>B243+B244+B245+B246</f>
        <v>1183</v>
      </c>
      <c r="C242" s="43">
        <f>C243+C244+C245+C246</f>
        <v>1018.9999999999999</v>
      </c>
    </row>
    <row r="243" spans="1:3" x14ac:dyDescent="0.25">
      <c r="A243" s="14" t="s">
        <v>63</v>
      </c>
      <c r="B243" s="37">
        <v>693.4</v>
      </c>
      <c r="C243" s="40">
        <v>624.29999999999995</v>
      </c>
    </row>
    <row r="244" spans="1:3" x14ac:dyDescent="0.25">
      <c r="A244" s="34" t="s">
        <v>169</v>
      </c>
      <c r="B244" s="37">
        <v>77</v>
      </c>
      <c r="C244" s="40"/>
    </row>
    <row r="245" spans="1:3" ht="17.399999999999999" customHeight="1" x14ac:dyDescent="0.25">
      <c r="A245" s="34" t="s">
        <v>165</v>
      </c>
      <c r="B245" s="37">
        <v>410.09999999999997</v>
      </c>
      <c r="C245" s="40">
        <v>392.3</v>
      </c>
    </row>
    <row r="246" spans="1:3" ht="17.399999999999999" customHeight="1" x14ac:dyDescent="0.25">
      <c r="A246" s="34" t="s">
        <v>163</v>
      </c>
      <c r="B246" s="37">
        <v>2.5</v>
      </c>
      <c r="C246" s="41">
        <v>2.4</v>
      </c>
    </row>
    <row r="247" spans="1:3" ht="18" customHeight="1" x14ac:dyDescent="0.3">
      <c r="A247" s="38" t="s">
        <v>113</v>
      </c>
      <c r="B247" s="39">
        <f>B248+B249+B250+B251</f>
        <v>983.9</v>
      </c>
      <c r="C247" s="39">
        <f>C248+C249+C250+C251</f>
        <v>828.49999999999989</v>
      </c>
    </row>
    <row r="248" spans="1:3" x14ac:dyDescent="0.25">
      <c r="A248" s="14" t="s">
        <v>63</v>
      </c>
      <c r="B248" s="37">
        <v>505.8</v>
      </c>
      <c r="C248" s="40">
        <v>441.09999999999997</v>
      </c>
    </row>
    <row r="249" spans="1:3" x14ac:dyDescent="0.25">
      <c r="A249" s="34" t="s">
        <v>169</v>
      </c>
      <c r="B249" s="37">
        <v>77</v>
      </c>
      <c r="C249" s="40"/>
    </row>
    <row r="250" spans="1:3" ht="15" customHeight="1" x14ac:dyDescent="0.25">
      <c r="A250" s="34" t="s">
        <v>165</v>
      </c>
      <c r="B250" s="37">
        <v>397.7</v>
      </c>
      <c r="C250" s="40">
        <v>384</v>
      </c>
    </row>
    <row r="251" spans="1:3" ht="15" customHeight="1" x14ac:dyDescent="0.25">
      <c r="A251" s="29" t="s">
        <v>163</v>
      </c>
      <c r="B251" s="61">
        <v>3.4</v>
      </c>
      <c r="C251" s="62">
        <v>3.4</v>
      </c>
    </row>
    <row r="252" spans="1:3" ht="16.95" customHeight="1" x14ac:dyDescent="0.3">
      <c r="A252" s="42" t="s">
        <v>114</v>
      </c>
      <c r="B252" s="43">
        <f>B253+B254+B255+B256</f>
        <v>1032.5999999999999</v>
      </c>
      <c r="C252" s="43">
        <f>C253+C254+C255+C256</f>
        <v>838.8</v>
      </c>
    </row>
    <row r="253" spans="1:3" x14ac:dyDescent="0.25">
      <c r="A253" s="14" t="s">
        <v>63</v>
      </c>
      <c r="B253" s="37">
        <v>498.79999999999995</v>
      </c>
      <c r="C253" s="40">
        <v>427.09999999999997</v>
      </c>
    </row>
    <row r="254" spans="1:3" x14ac:dyDescent="0.25">
      <c r="A254" s="34" t="s">
        <v>169</v>
      </c>
      <c r="B254" s="37">
        <v>95.7</v>
      </c>
      <c r="C254" s="40"/>
    </row>
    <row r="255" spans="1:3" ht="15.6" customHeight="1" x14ac:dyDescent="0.25">
      <c r="A255" s="34" t="s">
        <v>165</v>
      </c>
      <c r="B255" s="37">
        <v>410.9</v>
      </c>
      <c r="C255" s="40">
        <v>394.40000000000003</v>
      </c>
    </row>
    <row r="256" spans="1:3" ht="15.6" customHeight="1" x14ac:dyDescent="0.25">
      <c r="A256" s="34" t="s">
        <v>163</v>
      </c>
      <c r="B256" s="37">
        <v>27.2</v>
      </c>
      <c r="C256" s="41">
        <v>17.3</v>
      </c>
    </row>
    <row r="257" spans="1:3" ht="17.399999999999999" customHeight="1" x14ac:dyDescent="0.3">
      <c r="A257" s="38" t="s">
        <v>115</v>
      </c>
      <c r="B257" s="39">
        <f>B258+B259+B260+B261</f>
        <v>1149.6000000000001</v>
      </c>
      <c r="C257" s="39">
        <f>C258+C259+C260+C261</f>
        <v>946.5</v>
      </c>
    </row>
    <row r="258" spans="1:3" x14ac:dyDescent="0.25">
      <c r="A258" s="14" t="s">
        <v>63</v>
      </c>
      <c r="B258" s="37">
        <v>600.1</v>
      </c>
      <c r="C258" s="40">
        <v>520.20000000000005</v>
      </c>
    </row>
    <row r="259" spans="1:3" x14ac:dyDescent="0.25">
      <c r="A259" s="34" t="s">
        <v>169</v>
      </c>
      <c r="B259" s="37">
        <v>101.3</v>
      </c>
      <c r="C259" s="40"/>
    </row>
    <row r="260" spans="1:3" ht="15.6" customHeight="1" x14ac:dyDescent="0.25">
      <c r="A260" s="34" t="s">
        <v>165</v>
      </c>
      <c r="B260" s="37">
        <v>440.3</v>
      </c>
      <c r="C260" s="40">
        <v>418.4</v>
      </c>
    </row>
    <row r="261" spans="1:3" ht="15.6" customHeight="1" x14ac:dyDescent="0.25">
      <c r="A261" s="29" t="s">
        <v>163</v>
      </c>
      <c r="B261" s="61">
        <v>7.9</v>
      </c>
      <c r="C261" s="62">
        <v>7.9</v>
      </c>
    </row>
    <row r="262" spans="1:3" ht="18.600000000000001" customHeight="1" x14ac:dyDescent="0.3">
      <c r="A262" s="42" t="s">
        <v>116</v>
      </c>
      <c r="B262" s="43">
        <f>B263+B264+B265+B266</f>
        <v>932.2</v>
      </c>
      <c r="C262" s="43">
        <f>C263+C264+C265+C266</f>
        <v>763.10000000000014</v>
      </c>
    </row>
    <row r="263" spans="1:3" x14ac:dyDescent="0.25">
      <c r="A263" s="14" t="s">
        <v>63</v>
      </c>
      <c r="B263" s="37">
        <v>444.20000000000005</v>
      </c>
      <c r="C263" s="40">
        <v>377.7</v>
      </c>
    </row>
    <row r="264" spans="1:3" x14ac:dyDescent="0.25">
      <c r="A264" s="34" t="s">
        <v>169</v>
      </c>
      <c r="B264" s="37">
        <v>87.5</v>
      </c>
      <c r="C264" s="40"/>
    </row>
    <row r="265" spans="1:3" ht="16.2" customHeight="1" x14ac:dyDescent="0.25">
      <c r="A265" s="34" t="s">
        <v>165</v>
      </c>
      <c r="B265" s="37">
        <v>398.3</v>
      </c>
      <c r="C265" s="40">
        <v>383.20000000000005</v>
      </c>
    </row>
    <row r="266" spans="1:3" ht="16.2" customHeight="1" x14ac:dyDescent="0.25">
      <c r="A266" s="34" t="s">
        <v>163</v>
      </c>
      <c r="B266" s="37">
        <v>2.2000000000000002</v>
      </c>
      <c r="C266" s="41">
        <v>2.2000000000000002</v>
      </c>
    </row>
    <row r="267" spans="1:3" ht="17.25" customHeight="1" x14ac:dyDescent="0.3">
      <c r="A267" s="38" t="s">
        <v>117</v>
      </c>
      <c r="B267" s="39">
        <f>B268+B269+B270+B271</f>
        <v>818.7</v>
      </c>
      <c r="C267" s="39">
        <f>C268+C269+C270+C271</f>
        <v>677.00000000000011</v>
      </c>
    </row>
    <row r="268" spans="1:3" x14ac:dyDescent="0.25">
      <c r="A268" s="14" t="s">
        <v>63</v>
      </c>
      <c r="B268" s="37">
        <v>400.1</v>
      </c>
      <c r="C268" s="40">
        <v>337.6</v>
      </c>
    </row>
    <row r="269" spans="1:3" x14ac:dyDescent="0.25">
      <c r="A269" s="34" t="s">
        <v>169</v>
      </c>
      <c r="B269" s="37">
        <v>67.2</v>
      </c>
      <c r="C269" s="40"/>
    </row>
    <row r="270" spans="1:3" ht="14.4" customHeight="1" x14ac:dyDescent="0.25">
      <c r="A270" s="34" t="s">
        <v>165</v>
      </c>
      <c r="B270" s="37">
        <v>350.7</v>
      </c>
      <c r="C270" s="40">
        <v>338.70000000000005</v>
      </c>
    </row>
    <row r="271" spans="1:3" ht="14.4" customHeight="1" x14ac:dyDescent="0.25">
      <c r="A271" s="29" t="s">
        <v>163</v>
      </c>
      <c r="B271" s="61">
        <v>0.7</v>
      </c>
      <c r="C271" s="62">
        <v>0.7</v>
      </c>
    </row>
    <row r="272" spans="1:3" ht="17.25" customHeight="1" x14ac:dyDescent="0.3">
      <c r="A272" s="42" t="s">
        <v>118</v>
      </c>
      <c r="B272" s="43">
        <f>B273+B274+B275+B276</f>
        <v>860.09999999999991</v>
      </c>
      <c r="C272" s="43">
        <f>C273+C274+C275+C276</f>
        <v>704.1</v>
      </c>
    </row>
    <row r="273" spans="1:3" x14ac:dyDescent="0.25">
      <c r="A273" s="14" t="s">
        <v>63</v>
      </c>
      <c r="B273" s="37">
        <v>471.5</v>
      </c>
      <c r="C273" s="40">
        <v>408.4</v>
      </c>
    </row>
    <row r="274" spans="1:3" x14ac:dyDescent="0.25">
      <c r="A274" s="34" t="s">
        <v>169</v>
      </c>
      <c r="B274" s="37">
        <v>78</v>
      </c>
      <c r="C274" s="40"/>
    </row>
    <row r="275" spans="1:3" ht="15" customHeight="1" x14ac:dyDescent="0.25">
      <c r="A275" s="34" t="s">
        <v>165</v>
      </c>
      <c r="B275" s="37">
        <v>296.8</v>
      </c>
      <c r="C275" s="40">
        <v>284.8</v>
      </c>
    </row>
    <row r="276" spans="1:3" ht="15" customHeight="1" x14ac:dyDescent="0.25">
      <c r="A276" s="34" t="s">
        <v>163</v>
      </c>
      <c r="B276" s="37">
        <v>13.8</v>
      </c>
      <c r="C276" s="41">
        <v>10.900000000000002</v>
      </c>
    </row>
    <row r="277" spans="1:3" ht="18" customHeight="1" x14ac:dyDescent="0.3">
      <c r="A277" s="38" t="s">
        <v>119</v>
      </c>
      <c r="B277" s="39">
        <f>B278+B279+B280+B281</f>
        <v>1036.3999999999999</v>
      </c>
      <c r="C277" s="39">
        <f>C278+C279+C280+C281</f>
        <v>854.40000000000009</v>
      </c>
    </row>
    <row r="278" spans="1:3" x14ac:dyDescent="0.25">
      <c r="A278" s="14" t="s">
        <v>51</v>
      </c>
      <c r="B278" s="37">
        <v>567.59999999999991</v>
      </c>
      <c r="C278" s="40">
        <v>494.7</v>
      </c>
    </row>
    <row r="279" spans="1:3" x14ac:dyDescent="0.25">
      <c r="A279" s="34" t="s">
        <v>169</v>
      </c>
      <c r="B279" s="37">
        <v>95.5</v>
      </c>
      <c r="C279" s="40"/>
    </row>
    <row r="280" spans="1:3" x14ac:dyDescent="0.25">
      <c r="A280" s="34" t="s">
        <v>165</v>
      </c>
      <c r="B280" s="37">
        <v>365.2</v>
      </c>
      <c r="C280" s="40">
        <v>351.70000000000005</v>
      </c>
    </row>
    <row r="281" spans="1:3" x14ac:dyDescent="0.25">
      <c r="A281" s="29" t="s">
        <v>163</v>
      </c>
      <c r="B281" s="61">
        <v>8.1</v>
      </c>
      <c r="C281" s="62">
        <v>8</v>
      </c>
    </row>
    <row r="282" spans="1:3" ht="15.6" x14ac:dyDescent="0.3">
      <c r="A282" s="42" t="s">
        <v>120</v>
      </c>
      <c r="B282" s="43">
        <f>B283+B284+B285+B286</f>
        <v>909.1</v>
      </c>
      <c r="C282" s="43">
        <f>C283+C284+C285+C286</f>
        <v>783.09999999999991</v>
      </c>
    </row>
    <row r="283" spans="1:3" x14ac:dyDescent="0.25">
      <c r="A283" s="14" t="s">
        <v>51</v>
      </c>
      <c r="B283" s="37">
        <v>547.29999999999995</v>
      </c>
      <c r="C283" s="40">
        <v>496.09999999999997</v>
      </c>
    </row>
    <row r="284" spans="1:3" x14ac:dyDescent="0.25">
      <c r="A284" s="34" t="s">
        <v>169</v>
      </c>
      <c r="B284" s="37">
        <v>64.599999999999994</v>
      </c>
      <c r="C284" s="40"/>
    </row>
    <row r="285" spans="1:3" x14ac:dyDescent="0.25">
      <c r="A285" s="34" t="s">
        <v>165</v>
      </c>
      <c r="B285" s="37">
        <v>292.8</v>
      </c>
      <c r="C285" s="40">
        <v>282.59999999999997</v>
      </c>
    </row>
    <row r="286" spans="1:3" x14ac:dyDescent="0.25">
      <c r="A286" s="29" t="s">
        <v>163</v>
      </c>
      <c r="B286" s="37">
        <v>4.4000000000000004</v>
      </c>
      <c r="C286" s="41">
        <v>4.4000000000000004</v>
      </c>
    </row>
    <row r="287" spans="1:3" ht="15.6" x14ac:dyDescent="0.3">
      <c r="A287" s="38" t="s">
        <v>121</v>
      </c>
      <c r="B287" s="39">
        <f>B288+B289+B290</f>
        <v>1953.5000000000002</v>
      </c>
      <c r="C287" s="39">
        <f>C288+C289+C290</f>
        <v>1749.6</v>
      </c>
    </row>
    <row r="288" spans="1:3" x14ac:dyDescent="0.25">
      <c r="A288" s="14" t="s">
        <v>51</v>
      </c>
      <c r="B288" s="37">
        <v>336.6</v>
      </c>
      <c r="C288" s="40">
        <v>221.5</v>
      </c>
    </row>
    <row r="289" spans="1:3" x14ac:dyDescent="0.25">
      <c r="A289" s="34" t="s">
        <v>169</v>
      </c>
      <c r="B289" s="37">
        <v>4.8</v>
      </c>
      <c r="C289" s="40"/>
    </row>
    <row r="290" spans="1:3" ht="16.95" customHeight="1" x14ac:dyDescent="0.25">
      <c r="A290" s="34" t="s">
        <v>165</v>
      </c>
      <c r="B290" s="37">
        <v>1612.1000000000001</v>
      </c>
      <c r="C290" s="40">
        <v>1528.1</v>
      </c>
    </row>
    <row r="291" spans="1:3" ht="19.2" customHeight="1" x14ac:dyDescent="0.3">
      <c r="A291" s="38" t="s">
        <v>122</v>
      </c>
      <c r="B291" s="39">
        <f>B292+B293+B294+B295</f>
        <v>2220.6000000000004</v>
      </c>
      <c r="C291" s="39">
        <f>C292+C293+C294+C295</f>
        <v>1950.4</v>
      </c>
    </row>
    <row r="292" spans="1:3" x14ac:dyDescent="0.25">
      <c r="A292" s="14" t="s">
        <v>51</v>
      </c>
      <c r="B292" s="37">
        <v>417.3</v>
      </c>
      <c r="C292" s="40">
        <v>280.59999999999997</v>
      </c>
    </row>
    <row r="293" spans="1:3" x14ac:dyDescent="0.25">
      <c r="A293" s="34" t="s">
        <v>169</v>
      </c>
      <c r="B293" s="37">
        <v>12.999999999999998</v>
      </c>
      <c r="C293" s="40">
        <v>5</v>
      </c>
    </row>
    <row r="294" spans="1:3" ht="16.2" customHeight="1" x14ac:dyDescent="0.25">
      <c r="A294" s="34" t="s">
        <v>165</v>
      </c>
      <c r="B294" s="37">
        <v>1781.5</v>
      </c>
      <c r="C294" s="40">
        <v>1660.5000000000002</v>
      </c>
    </row>
    <row r="295" spans="1:3" ht="16.2" customHeight="1" x14ac:dyDescent="0.25">
      <c r="A295" s="29" t="s">
        <v>163</v>
      </c>
      <c r="B295" s="37">
        <v>8.8000000000000007</v>
      </c>
      <c r="C295" s="41">
        <v>4.3</v>
      </c>
    </row>
    <row r="296" spans="1:3" ht="16.2" customHeight="1" x14ac:dyDescent="0.3">
      <c r="A296" s="38" t="s">
        <v>123</v>
      </c>
      <c r="B296" s="39">
        <f>B297+B298+B299</f>
        <v>1930.7</v>
      </c>
      <c r="C296" s="39">
        <f>C297+C298+C299</f>
        <v>1721.4</v>
      </c>
    </row>
    <row r="297" spans="1:3" x14ac:dyDescent="0.25">
      <c r="A297" s="14" t="s">
        <v>51</v>
      </c>
      <c r="B297" s="37">
        <v>339</v>
      </c>
      <c r="C297" s="40">
        <v>221</v>
      </c>
    </row>
    <row r="298" spans="1:3" x14ac:dyDescent="0.25">
      <c r="A298" s="34" t="s">
        <v>169</v>
      </c>
      <c r="B298" s="37">
        <v>6</v>
      </c>
      <c r="C298" s="40"/>
    </row>
    <row r="299" spans="1:3" x14ac:dyDescent="0.25">
      <c r="A299" s="34" t="s">
        <v>165</v>
      </c>
      <c r="B299" s="37">
        <v>1585.7</v>
      </c>
      <c r="C299" s="40">
        <v>1500.4</v>
      </c>
    </row>
    <row r="300" spans="1:3" ht="15.6" x14ac:dyDescent="0.3">
      <c r="A300" s="38" t="s">
        <v>124</v>
      </c>
      <c r="B300" s="39">
        <f>B301+B302+B303+B304</f>
        <v>2040.5000000000002</v>
      </c>
      <c r="C300" s="39">
        <f>C301+C302+C303+C304</f>
        <v>1845</v>
      </c>
    </row>
    <row r="301" spans="1:3" x14ac:dyDescent="0.25">
      <c r="A301" s="14" t="s">
        <v>51</v>
      </c>
      <c r="B301" s="37">
        <v>391.20000000000005</v>
      </c>
      <c r="C301" s="40">
        <v>277</v>
      </c>
    </row>
    <row r="302" spans="1:3" x14ac:dyDescent="0.25">
      <c r="A302" s="34" t="s">
        <v>169</v>
      </c>
      <c r="B302" s="37">
        <v>4.7</v>
      </c>
      <c r="C302" s="40"/>
    </row>
    <row r="303" spans="1:3" ht="16.2" customHeight="1" x14ac:dyDescent="0.25">
      <c r="A303" s="34" t="s">
        <v>165</v>
      </c>
      <c r="B303" s="37">
        <v>1643.6000000000001</v>
      </c>
      <c r="C303" s="40">
        <v>1568</v>
      </c>
    </row>
    <row r="304" spans="1:3" ht="16.2" customHeight="1" x14ac:dyDescent="0.25">
      <c r="A304" s="29" t="s">
        <v>163</v>
      </c>
      <c r="B304" s="61">
        <v>1</v>
      </c>
      <c r="C304" s="62"/>
    </row>
    <row r="305" spans="1:3" ht="18.600000000000001" customHeight="1" x14ac:dyDescent="0.3">
      <c r="A305" s="42" t="s">
        <v>125</v>
      </c>
      <c r="B305" s="43">
        <f>B306+B307+B308+B309</f>
        <v>1935.1000000000001</v>
      </c>
      <c r="C305" s="43">
        <f>C306+C307+C308+C309</f>
        <v>1718.3999999999999</v>
      </c>
    </row>
    <row r="306" spans="1:3" x14ac:dyDescent="0.25">
      <c r="A306" s="14" t="s">
        <v>51</v>
      </c>
      <c r="B306" s="37">
        <v>412.3</v>
      </c>
      <c r="C306" s="40">
        <v>271.3</v>
      </c>
    </row>
    <row r="307" spans="1:3" x14ac:dyDescent="0.25">
      <c r="A307" s="34" t="s">
        <v>169</v>
      </c>
      <c r="B307" s="37">
        <v>11</v>
      </c>
      <c r="C307" s="40"/>
    </row>
    <row r="308" spans="1:3" ht="15.6" customHeight="1" x14ac:dyDescent="0.25">
      <c r="A308" s="34" t="s">
        <v>165</v>
      </c>
      <c r="B308" s="37">
        <v>1505.6000000000001</v>
      </c>
      <c r="C308" s="40">
        <v>1440.8999999999999</v>
      </c>
    </row>
    <row r="309" spans="1:3" ht="15.6" customHeight="1" x14ac:dyDescent="0.25">
      <c r="A309" s="29" t="s">
        <v>163</v>
      </c>
      <c r="B309" s="37">
        <v>6.1999999999999993</v>
      </c>
      <c r="C309" s="41">
        <v>6.1999999999999993</v>
      </c>
    </row>
    <row r="310" spans="1:3" ht="19.5" customHeight="1" x14ac:dyDescent="0.3">
      <c r="A310" s="33" t="s">
        <v>126</v>
      </c>
      <c r="B310" s="39">
        <f>B311+B312+B314+B313</f>
        <v>2224.1999999999998</v>
      </c>
      <c r="C310" s="39">
        <f>C311+C312+C314+C313</f>
        <v>1715.8</v>
      </c>
    </row>
    <row r="311" spans="1:3" x14ac:dyDescent="0.25">
      <c r="A311" s="14" t="s">
        <v>51</v>
      </c>
      <c r="B311" s="37">
        <v>40.300000000000004</v>
      </c>
      <c r="C311" s="40"/>
    </row>
    <row r="312" spans="1:3" x14ac:dyDescent="0.25">
      <c r="A312" s="34" t="s">
        <v>169</v>
      </c>
      <c r="B312" s="37">
        <v>25</v>
      </c>
      <c r="C312" s="40"/>
    </row>
    <row r="313" spans="1:3" ht="28.2" customHeight="1" x14ac:dyDescent="0.25">
      <c r="A313" s="14" t="s">
        <v>167</v>
      </c>
      <c r="B313" s="37">
        <v>937.7</v>
      </c>
      <c r="C313" s="40">
        <v>555</v>
      </c>
    </row>
    <row r="314" spans="1:3" x14ac:dyDescent="0.25">
      <c r="A314" s="34" t="s">
        <v>165</v>
      </c>
      <c r="B314" s="37">
        <v>1221.2</v>
      </c>
      <c r="C314" s="40">
        <v>1160.8</v>
      </c>
    </row>
    <row r="315" spans="1:3" ht="17.25" customHeight="1" x14ac:dyDescent="0.3">
      <c r="A315" s="38" t="s">
        <v>127</v>
      </c>
      <c r="B315" s="39">
        <f>B316+B317+B318+B319</f>
        <v>2093.5</v>
      </c>
      <c r="C315" s="39">
        <f>C316+C317+C318+C319</f>
        <v>1875.8</v>
      </c>
    </row>
    <row r="316" spans="1:3" x14ac:dyDescent="0.25">
      <c r="A316" s="14" t="s">
        <v>51</v>
      </c>
      <c r="B316" s="37">
        <v>432.90000000000003</v>
      </c>
      <c r="C316" s="40">
        <v>314.7</v>
      </c>
    </row>
    <row r="317" spans="1:3" x14ac:dyDescent="0.25">
      <c r="A317" s="34" t="s">
        <v>169</v>
      </c>
      <c r="B317" s="37">
        <v>35.799999999999997</v>
      </c>
      <c r="C317" s="40">
        <v>11.6</v>
      </c>
    </row>
    <row r="318" spans="1:3" ht="16.2" customHeight="1" x14ac:dyDescent="0.25">
      <c r="A318" s="34" t="s">
        <v>165</v>
      </c>
      <c r="B318" s="37">
        <v>1623.8999999999999</v>
      </c>
      <c r="C318" s="40">
        <v>1549.5</v>
      </c>
    </row>
    <row r="319" spans="1:3" ht="16.2" customHeight="1" x14ac:dyDescent="0.25">
      <c r="A319" s="29" t="s">
        <v>163</v>
      </c>
      <c r="B319" s="37">
        <v>0.9</v>
      </c>
      <c r="C319" s="41"/>
    </row>
    <row r="320" spans="1:3" ht="15.6" x14ac:dyDescent="0.3">
      <c r="A320" s="38" t="s">
        <v>128</v>
      </c>
      <c r="B320" s="39">
        <f>B321+B322+B323+B324</f>
        <v>1422.4</v>
      </c>
      <c r="C320" s="39">
        <f>C321+C322+C323+C324</f>
        <v>1237.6999999999998</v>
      </c>
    </row>
    <row r="321" spans="1:3" x14ac:dyDescent="0.25">
      <c r="A321" s="14" t="s">
        <v>51</v>
      </c>
      <c r="B321" s="37">
        <v>361.90000000000003</v>
      </c>
      <c r="C321" s="40">
        <v>267.3</v>
      </c>
    </row>
    <row r="322" spans="1:3" x14ac:dyDescent="0.25">
      <c r="A322" s="34" t="s">
        <v>169</v>
      </c>
      <c r="B322" s="37">
        <v>50.3</v>
      </c>
      <c r="C322" s="40">
        <v>14</v>
      </c>
    </row>
    <row r="323" spans="1:3" ht="17.399999999999999" customHeight="1" x14ac:dyDescent="0.25">
      <c r="A323" s="34" t="s">
        <v>165</v>
      </c>
      <c r="B323" s="37">
        <v>1004.8</v>
      </c>
      <c r="C323" s="40">
        <v>952.0999999999998</v>
      </c>
    </row>
    <row r="324" spans="1:3" ht="17.399999999999999" customHeight="1" x14ac:dyDescent="0.25">
      <c r="A324" s="34" t="s">
        <v>163</v>
      </c>
      <c r="B324" s="37">
        <v>5.4</v>
      </c>
      <c r="C324" s="41">
        <v>4.3</v>
      </c>
    </row>
    <row r="325" spans="1:3" ht="18" customHeight="1" x14ac:dyDescent="0.3">
      <c r="A325" s="38" t="s">
        <v>129</v>
      </c>
      <c r="B325" s="39">
        <f>SUM(B326:B330)</f>
        <v>1366.2</v>
      </c>
      <c r="C325" s="39">
        <f>SUM(C326:C330)</f>
        <v>1211.6000000000001</v>
      </c>
    </row>
    <row r="326" spans="1:3" x14ac:dyDescent="0.25">
      <c r="A326" s="14" t="s">
        <v>51</v>
      </c>
      <c r="B326" s="37">
        <v>329.1</v>
      </c>
      <c r="C326" s="40">
        <v>245.6</v>
      </c>
    </row>
    <row r="327" spans="1:3" x14ac:dyDescent="0.25">
      <c r="A327" s="34" t="s">
        <v>169</v>
      </c>
      <c r="B327" s="37">
        <v>9.1999999999999993</v>
      </c>
      <c r="C327" s="40"/>
    </row>
    <row r="328" spans="1:3" ht="27.6" customHeight="1" x14ac:dyDescent="0.25">
      <c r="A328" s="14" t="s">
        <v>167</v>
      </c>
      <c r="B328" s="37">
        <v>52.6</v>
      </c>
      <c r="C328" s="40">
        <v>30</v>
      </c>
    </row>
    <row r="329" spans="1:3" x14ac:dyDescent="0.25">
      <c r="A329" s="34" t="s">
        <v>165</v>
      </c>
      <c r="B329" s="37">
        <v>974.9</v>
      </c>
      <c r="C329" s="40">
        <v>936.00000000000011</v>
      </c>
    </row>
    <row r="330" spans="1:3" x14ac:dyDescent="0.25">
      <c r="A330" s="29" t="s">
        <v>163</v>
      </c>
      <c r="B330" s="61">
        <v>0.4</v>
      </c>
      <c r="C330" s="62"/>
    </row>
    <row r="331" spans="1:3" ht="15.6" x14ac:dyDescent="0.3">
      <c r="A331" s="42" t="s">
        <v>130</v>
      </c>
      <c r="B331" s="43">
        <f>B332+B333+B334+B335</f>
        <v>2026.3</v>
      </c>
      <c r="C331" s="43">
        <f>C332+C333+C334+C335</f>
        <v>1762.5</v>
      </c>
    </row>
    <row r="332" spans="1:3" ht="15" customHeight="1" x14ac:dyDescent="0.25">
      <c r="A332" s="14" t="s">
        <v>51</v>
      </c>
      <c r="B332" s="37">
        <v>423.59999999999997</v>
      </c>
      <c r="C332" s="40">
        <v>272.10000000000002</v>
      </c>
    </row>
    <row r="333" spans="1:3" ht="15.6" customHeight="1" x14ac:dyDescent="0.25">
      <c r="A333" s="34" t="s">
        <v>169</v>
      </c>
      <c r="B333" s="37">
        <v>17</v>
      </c>
      <c r="C333" s="40">
        <v>11.5</v>
      </c>
    </row>
    <row r="334" spans="1:3" ht="15" customHeight="1" x14ac:dyDescent="0.25">
      <c r="A334" s="34" t="s">
        <v>165</v>
      </c>
      <c r="B334" s="37">
        <v>1584.8</v>
      </c>
      <c r="C334" s="40">
        <v>1478.9</v>
      </c>
    </row>
    <row r="335" spans="1:3" ht="15" customHeight="1" x14ac:dyDescent="0.25">
      <c r="A335" s="34" t="s">
        <v>163</v>
      </c>
      <c r="B335" s="37">
        <v>0.9</v>
      </c>
      <c r="C335" s="41"/>
    </row>
    <row r="336" spans="1:3" ht="18.600000000000001" customHeight="1" x14ac:dyDescent="0.3">
      <c r="A336" s="38" t="s">
        <v>131</v>
      </c>
      <c r="B336" s="39">
        <f>B337+B338+B340+B339+B341</f>
        <v>2749.3</v>
      </c>
      <c r="C336" s="39">
        <f>C337+C338+C340+C339+C341</f>
        <v>2389.6</v>
      </c>
    </row>
    <row r="337" spans="1:3" x14ac:dyDescent="0.25">
      <c r="A337" s="14" t="s">
        <v>51</v>
      </c>
      <c r="B337" s="37">
        <v>324.5</v>
      </c>
      <c r="C337" s="40">
        <v>256.3</v>
      </c>
    </row>
    <row r="338" spans="1:3" x14ac:dyDescent="0.25">
      <c r="A338" s="34" t="s">
        <v>169</v>
      </c>
      <c r="B338" s="37">
        <v>32.299999999999997</v>
      </c>
      <c r="C338" s="40">
        <v>10</v>
      </c>
    </row>
    <row r="339" spans="1:3" ht="26.4" customHeight="1" x14ac:dyDescent="0.25">
      <c r="A339" s="14" t="s">
        <v>167</v>
      </c>
      <c r="B339" s="37">
        <v>318.89999999999998</v>
      </c>
      <c r="C339" s="41">
        <v>185.1</v>
      </c>
    </row>
    <row r="340" spans="1:3" x14ac:dyDescent="0.25">
      <c r="A340" s="34" t="s">
        <v>165</v>
      </c>
      <c r="B340" s="37">
        <v>2069.5</v>
      </c>
      <c r="C340" s="40">
        <v>1938.2</v>
      </c>
    </row>
    <row r="341" spans="1:3" x14ac:dyDescent="0.25">
      <c r="A341" s="29" t="s">
        <v>163</v>
      </c>
      <c r="B341" s="61">
        <v>4.1000000000000005</v>
      </c>
      <c r="C341" s="62"/>
    </row>
    <row r="342" spans="1:3" ht="15.6" x14ac:dyDescent="0.3">
      <c r="A342" s="42" t="s">
        <v>132</v>
      </c>
      <c r="B342" s="43">
        <f>B343+B344+B345+B346</f>
        <v>2599</v>
      </c>
      <c r="C342" s="43">
        <f>C343+C344+C345+C346</f>
        <v>2147</v>
      </c>
    </row>
    <row r="343" spans="1:3" x14ac:dyDescent="0.25">
      <c r="A343" s="14" t="s">
        <v>51</v>
      </c>
      <c r="B343" s="37">
        <v>958.5</v>
      </c>
      <c r="C343" s="40">
        <v>686.6</v>
      </c>
    </row>
    <row r="344" spans="1:3" x14ac:dyDescent="0.25">
      <c r="A344" s="34" t="s">
        <v>169</v>
      </c>
      <c r="B344" s="37">
        <v>86.199999999999989</v>
      </c>
      <c r="C344" s="40">
        <v>35.200000000000003</v>
      </c>
    </row>
    <row r="345" spans="1:3" ht="17.399999999999999" customHeight="1" x14ac:dyDescent="0.25">
      <c r="A345" s="34" t="s">
        <v>165</v>
      </c>
      <c r="B345" s="37">
        <v>1486.3000000000002</v>
      </c>
      <c r="C345" s="40">
        <v>1425.2</v>
      </c>
    </row>
    <row r="346" spans="1:3" ht="17.399999999999999" customHeight="1" x14ac:dyDescent="0.25">
      <c r="A346" s="29" t="s">
        <v>163</v>
      </c>
      <c r="B346" s="37">
        <v>68</v>
      </c>
      <c r="C346" s="41"/>
    </row>
    <row r="347" spans="1:3" ht="19.95" customHeight="1" x14ac:dyDescent="0.3">
      <c r="A347" s="38" t="s">
        <v>133</v>
      </c>
      <c r="B347" s="39">
        <f>B348+B349+B350+B351</f>
        <v>2200</v>
      </c>
      <c r="C347" s="39">
        <f>C348+C349+C350+C351</f>
        <v>2003</v>
      </c>
    </row>
    <row r="348" spans="1:3" x14ac:dyDescent="0.25">
      <c r="A348" s="14" t="s">
        <v>51</v>
      </c>
      <c r="B348" s="37">
        <v>482.8</v>
      </c>
      <c r="C348" s="40">
        <v>371.5</v>
      </c>
    </row>
    <row r="349" spans="1:3" x14ac:dyDescent="0.25">
      <c r="A349" s="34" t="s">
        <v>169</v>
      </c>
      <c r="B349" s="37">
        <v>18.399999999999999</v>
      </c>
      <c r="C349" s="40">
        <v>11.5</v>
      </c>
    </row>
    <row r="350" spans="1:3" ht="18.600000000000001" customHeight="1" x14ac:dyDescent="0.25">
      <c r="A350" s="34" t="s">
        <v>165</v>
      </c>
      <c r="B350" s="37">
        <v>1698</v>
      </c>
      <c r="C350" s="40">
        <v>1620</v>
      </c>
    </row>
    <row r="351" spans="1:3" ht="18.600000000000001" customHeight="1" x14ac:dyDescent="0.25">
      <c r="A351" s="29" t="s">
        <v>163</v>
      </c>
      <c r="B351" s="37">
        <v>0.8</v>
      </c>
      <c r="C351" s="41"/>
    </row>
    <row r="352" spans="1:3" ht="19.2" customHeight="1" x14ac:dyDescent="0.3">
      <c r="A352" s="38" t="s">
        <v>134</v>
      </c>
      <c r="B352" s="39">
        <f>B353+B354+B355+B356</f>
        <v>1266.4000000000001</v>
      </c>
      <c r="C352" s="39">
        <f>C353+C354+C355+C356</f>
        <v>1100.6999999999998</v>
      </c>
    </row>
    <row r="353" spans="1:3" x14ac:dyDescent="0.25">
      <c r="A353" s="14" t="s">
        <v>51</v>
      </c>
      <c r="B353" s="37">
        <v>358.4</v>
      </c>
      <c r="C353" s="40">
        <v>244</v>
      </c>
    </row>
    <row r="354" spans="1:3" x14ac:dyDescent="0.25">
      <c r="A354" s="34" t="s">
        <v>169</v>
      </c>
      <c r="B354" s="37">
        <v>9.6</v>
      </c>
      <c r="C354" s="40">
        <v>3.5</v>
      </c>
    </row>
    <row r="355" spans="1:3" ht="17.399999999999999" customHeight="1" x14ac:dyDescent="0.25">
      <c r="A355" s="34" t="s">
        <v>165</v>
      </c>
      <c r="B355" s="37">
        <v>898.00000000000011</v>
      </c>
      <c r="C355" s="40">
        <v>853.19999999999993</v>
      </c>
    </row>
    <row r="356" spans="1:3" ht="17.399999999999999" customHeight="1" x14ac:dyDescent="0.25">
      <c r="A356" s="29" t="s">
        <v>163</v>
      </c>
      <c r="B356" s="37">
        <v>0.4</v>
      </c>
      <c r="C356" s="41"/>
    </row>
    <row r="357" spans="1:3" ht="18" customHeight="1" x14ac:dyDescent="0.3">
      <c r="A357" s="38" t="s">
        <v>135</v>
      </c>
      <c r="B357" s="39">
        <f>B358+B359+B360</f>
        <v>1642.9000000000003</v>
      </c>
      <c r="C357" s="39">
        <f>C358+C359+C360</f>
        <v>1415.9</v>
      </c>
    </row>
    <row r="358" spans="1:3" x14ac:dyDescent="0.25">
      <c r="A358" s="14" t="s">
        <v>51</v>
      </c>
      <c r="B358" s="37">
        <v>398.8</v>
      </c>
      <c r="C358" s="40">
        <v>284.7</v>
      </c>
    </row>
    <row r="359" spans="1:3" x14ac:dyDescent="0.25">
      <c r="A359" s="34" t="s">
        <v>169</v>
      </c>
      <c r="B359" s="37">
        <v>17.099999999999998</v>
      </c>
      <c r="C359" s="40">
        <v>4.8</v>
      </c>
    </row>
    <row r="360" spans="1:3" ht="18" customHeight="1" x14ac:dyDescent="0.25">
      <c r="A360" s="34" t="s">
        <v>165</v>
      </c>
      <c r="B360" s="37">
        <v>1227.0000000000002</v>
      </c>
      <c r="C360" s="40">
        <v>1126.4000000000001</v>
      </c>
    </row>
    <row r="361" spans="1:3" ht="17.399999999999999" customHeight="1" x14ac:dyDescent="0.3">
      <c r="A361" s="38" t="s">
        <v>136</v>
      </c>
      <c r="B361" s="39">
        <f>B362+B363+B364+B365</f>
        <v>1634.8000000000002</v>
      </c>
      <c r="C361" s="39">
        <f>C362+C363+C364+C365</f>
        <v>1435.0000000000002</v>
      </c>
    </row>
    <row r="362" spans="1:3" x14ac:dyDescent="0.25">
      <c r="A362" s="14" t="s">
        <v>51</v>
      </c>
      <c r="B362" s="37">
        <v>444.3</v>
      </c>
      <c r="C362" s="40">
        <v>310.3</v>
      </c>
    </row>
    <row r="363" spans="1:3" x14ac:dyDescent="0.25">
      <c r="A363" s="34" t="s">
        <v>169</v>
      </c>
      <c r="B363" s="37">
        <v>15.399999999999999</v>
      </c>
      <c r="C363" s="40">
        <v>9</v>
      </c>
    </row>
    <row r="364" spans="1:3" ht="16.2" customHeight="1" x14ac:dyDescent="0.25">
      <c r="A364" s="34" t="s">
        <v>165</v>
      </c>
      <c r="B364" s="37">
        <v>1170.1000000000001</v>
      </c>
      <c r="C364" s="40">
        <v>1110.7000000000003</v>
      </c>
    </row>
    <row r="365" spans="1:3" ht="16.2" customHeight="1" x14ac:dyDescent="0.25">
      <c r="A365" s="34" t="s">
        <v>163</v>
      </c>
      <c r="B365" s="37">
        <v>5</v>
      </c>
      <c r="C365" s="41">
        <v>5</v>
      </c>
    </row>
    <row r="366" spans="1:3" ht="18" customHeight="1" x14ac:dyDescent="0.3">
      <c r="A366" s="38" t="s">
        <v>137</v>
      </c>
      <c r="B366" s="39">
        <f>B367+B368+B369+B370</f>
        <v>1029.7</v>
      </c>
      <c r="C366" s="39">
        <f>C367+C368+C369+C370</f>
        <v>892.1</v>
      </c>
    </row>
    <row r="367" spans="1:3" x14ac:dyDescent="0.25">
      <c r="A367" s="14" t="s">
        <v>51</v>
      </c>
      <c r="B367" s="37">
        <v>348.8</v>
      </c>
      <c r="C367" s="40">
        <v>253.5</v>
      </c>
    </row>
    <row r="368" spans="1:3" x14ac:dyDescent="0.25">
      <c r="A368" s="34" t="s">
        <v>169</v>
      </c>
      <c r="B368" s="37">
        <v>39.5</v>
      </c>
      <c r="C368" s="40">
        <v>33.9</v>
      </c>
    </row>
    <row r="369" spans="1:3" ht="18.600000000000001" customHeight="1" x14ac:dyDescent="0.25">
      <c r="A369" s="34" t="s">
        <v>165</v>
      </c>
      <c r="B369" s="37">
        <v>640.20000000000005</v>
      </c>
      <c r="C369" s="40">
        <v>604.70000000000005</v>
      </c>
    </row>
    <row r="370" spans="1:3" ht="18.600000000000001" customHeight="1" x14ac:dyDescent="0.25">
      <c r="A370" s="29" t="s">
        <v>163</v>
      </c>
      <c r="B370" s="61">
        <v>1.2</v>
      </c>
      <c r="C370" s="62"/>
    </row>
    <row r="371" spans="1:3" ht="20.25" customHeight="1" x14ac:dyDescent="0.3">
      <c r="A371" s="35" t="s">
        <v>138</v>
      </c>
      <c r="B371" s="43">
        <f>B372+B374+B375+B373+B376</f>
        <v>2084.3999999999996</v>
      </c>
      <c r="C371" s="43">
        <f>C372+C374+C375+C373+C376</f>
        <v>1757.6000000000001</v>
      </c>
    </row>
    <row r="372" spans="1:3" ht="20.25" customHeight="1" x14ac:dyDescent="0.25">
      <c r="A372" s="34" t="s">
        <v>51</v>
      </c>
      <c r="B372" s="37">
        <v>1.5</v>
      </c>
      <c r="C372" s="37"/>
    </row>
    <row r="373" spans="1:3" ht="15.75" customHeight="1" x14ac:dyDescent="0.25">
      <c r="A373" s="34" t="s">
        <v>169</v>
      </c>
      <c r="B373" s="37">
        <v>25</v>
      </c>
      <c r="C373" s="40"/>
    </row>
    <row r="374" spans="1:3" ht="23.4" customHeight="1" x14ac:dyDescent="0.25">
      <c r="A374" s="14" t="s">
        <v>167</v>
      </c>
      <c r="B374" s="37">
        <v>851.39999999999986</v>
      </c>
      <c r="C374" s="40">
        <v>595</v>
      </c>
    </row>
    <row r="375" spans="1:3" ht="19.95" customHeight="1" x14ac:dyDescent="0.25">
      <c r="A375" s="34" t="s">
        <v>165</v>
      </c>
      <c r="B375" s="37">
        <v>1202.5</v>
      </c>
      <c r="C375" s="40">
        <v>1160.1000000000001</v>
      </c>
    </row>
    <row r="376" spans="1:3" ht="19.95" customHeight="1" x14ac:dyDescent="0.25">
      <c r="A376" s="34" t="s">
        <v>163</v>
      </c>
      <c r="B376" s="37">
        <v>4</v>
      </c>
      <c r="C376" s="41">
        <v>2.5</v>
      </c>
    </row>
    <row r="377" spans="1:3" ht="33" customHeight="1" x14ac:dyDescent="0.3">
      <c r="A377" s="33" t="s">
        <v>139</v>
      </c>
      <c r="B377" s="39">
        <f>B380+B381+B379+B378+B382</f>
        <v>920.3</v>
      </c>
      <c r="C377" s="39">
        <f>C380+C381+C379+C378+C382</f>
        <v>797.80000000000007</v>
      </c>
    </row>
    <row r="378" spans="1:3" ht="16.5" customHeight="1" x14ac:dyDescent="0.25">
      <c r="A378" s="34" t="s">
        <v>51</v>
      </c>
      <c r="B378" s="37">
        <v>69.099999999999994</v>
      </c>
      <c r="C378" s="37">
        <v>67.7</v>
      </c>
    </row>
    <row r="379" spans="1:3" ht="14.4" customHeight="1" x14ac:dyDescent="0.25">
      <c r="A379" s="34" t="s">
        <v>169</v>
      </c>
      <c r="B379" s="37">
        <v>5</v>
      </c>
      <c r="C379" s="40"/>
    </row>
    <row r="380" spans="1:3" ht="24.6" customHeight="1" x14ac:dyDescent="0.25">
      <c r="A380" s="14" t="s">
        <v>167</v>
      </c>
      <c r="B380" s="37">
        <v>376.8</v>
      </c>
      <c r="C380" s="40">
        <v>294.90000000000003</v>
      </c>
    </row>
    <row r="381" spans="1:3" ht="15.6" customHeight="1" x14ac:dyDescent="0.25">
      <c r="A381" s="34" t="s">
        <v>165</v>
      </c>
      <c r="B381" s="37">
        <v>460.09999999999997</v>
      </c>
      <c r="C381" s="40">
        <v>433.29999999999995</v>
      </c>
    </row>
    <row r="382" spans="1:3" ht="15.6" customHeight="1" x14ac:dyDescent="0.25">
      <c r="A382" s="29" t="s">
        <v>163</v>
      </c>
      <c r="B382" s="61">
        <v>9.3000000000000007</v>
      </c>
      <c r="C382" s="62">
        <v>1.9</v>
      </c>
    </row>
    <row r="383" spans="1:3" ht="20.25" customHeight="1" x14ac:dyDescent="0.3">
      <c r="A383" s="35" t="s">
        <v>140</v>
      </c>
      <c r="B383" s="43">
        <f>B384+B385+B387+B386+B388</f>
        <v>803.1</v>
      </c>
      <c r="C383" s="43">
        <f>C384+C385+C387+C386+C388</f>
        <v>705.8</v>
      </c>
    </row>
    <row r="384" spans="1:3" x14ac:dyDescent="0.25">
      <c r="A384" s="14" t="s">
        <v>51</v>
      </c>
      <c r="B384" s="37">
        <v>241.5</v>
      </c>
      <c r="C384" s="40">
        <v>171.29999999999998</v>
      </c>
    </row>
    <row r="385" spans="1:3" x14ac:dyDescent="0.25">
      <c r="A385" s="34" t="s">
        <v>169</v>
      </c>
      <c r="B385" s="37">
        <v>1.5</v>
      </c>
      <c r="C385" s="40"/>
    </row>
    <row r="386" spans="1:3" ht="26.4" customHeight="1" x14ac:dyDescent="0.25">
      <c r="A386" s="14" t="s">
        <v>167</v>
      </c>
      <c r="B386" s="37">
        <v>6.5</v>
      </c>
      <c r="C386" s="40">
        <v>6.4</v>
      </c>
    </row>
    <row r="387" spans="1:3" ht="16.95" customHeight="1" x14ac:dyDescent="0.25">
      <c r="A387" s="34" t="s">
        <v>165</v>
      </c>
      <c r="B387" s="37">
        <v>553.1</v>
      </c>
      <c r="C387" s="40">
        <v>528.1</v>
      </c>
    </row>
    <row r="388" spans="1:3" ht="16.95" customHeight="1" x14ac:dyDescent="0.25">
      <c r="A388" s="29" t="s">
        <v>163</v>
      </c>
      <c r="B388" s="37">
        <v>0.5</v>
      </c>
      <c r="C388" s="41"/>
    </row>
    <row r="389" spans="1:3" ht="20.25" customHeight="1" x14ac:dyDescent="0.3">
      <c r="A389" s="38" t="s">
        <v>141</v>
      </c>
      <c r="B389" s="39">
        <f>B390+B391+B392</f>
        <v>1815.7</v>
      </c>
      <c r="C389" s="39">
        <f>C390+C391+C392</f>
        <v>1642</v>
      </c>
    </row>
    <row r="390" spans="1:3" x14ac:dyDescent="0.25">
      <c r="A390" s="14" t="s">
        <v>51</v>
      </c>
      <c r="B390" s="37">
        <v>1506.5</v>
      </c>
      <c r="C390" s="40">
        <v>1432</v>
      </c>
    </row>
    <row r="391" spans="1:3" x14ac:dyDescent="0.25">
      <c r="A391" s="34" t="s">
        <v>169</v>
      </c>
      <c r="B391" s="37">
        <v>150</v>
      </c>
      <c r="C391" s="40">
        <v>53.099999999999994</v>
      </c>
    </row>
    <row r="392" spans="1:3" ht="16.5" customHeight="1" x14ac:dyDescent="0.25">
      <c r="A392" s="34" t="s">
        <v>165</v>
      </c>
      <c r="B392" s="37">
        <v>159.20000000000002</v>
      </c>
      <c r="C392" s="40">
        <v>156.9</v>
      </c>
    </row>
    <row r="393" spans="1:3" ht="18.75" customHeight="1" x14ac:dyDescent="0.3">
      <c r="A393" s="38" t="s">
        <v>142</v>
      </c>
      <c r="B393" s="39">
        <f>B394+B395+B396</f>
        <v>476.59999999999997</v>
      </c>
      <c r="C393" s="39">
        <f>C394+C395+C396</f>
        <v>418.29999999999995</v>
      </c>
    </row>
    <row r="394" spans="1:3" ht="16.5" customHeight="1" x14ac:dyDescent="0.25">
      <c r="A394" s="14" t="s">
        <v>51</v>
      </c>
      <c r="B394" s="37">
        <v>333.9</v>
      </c>
      <c r="C394" s="40">
        <v>318.59999999999997</v>
      </c>
    </row>
    <row r="395" spans="1:3" x14ac:dyDescent="0.25">
      <c r="A395" s="34" t="s">
        <v>169</v>
      </c>
      <c r="B395" s="37">
        <v>60</v>
      </c>
      <c r="C395" s="40">
        <v>18.2</v>
      </c>
    </row>
    <row r="396" spans="1:3" ht="18" customHeight="1" x14ac:dyDescent="0.25">
      <c r="A396" s="34" t="s">
        <v>165</v>
      </c>
      <c r="B396" s="37">
        <v>82.699999999999989</v>
      </c>
      <c r="C396" s="40">
        <v>81.5</v>
      </c>
    </row>
    <row r="397" spans="1:3" ht="18.75" customHeight="1" x14ac:dyDescent="0.3">
      <c r="A397" s="38" t="s">
        <v>143</v>
      </c>
      <c r="B397" s="39">
        <f>B398+B399</f>
        <v>443.8</v>
      </c>
      <c r="C397" s="39">
        <f>C398+C399</f>
        <v>395.8</v>
      </c>
    </row>
    <row r="398" spans="1:3" ht="15.75" customHeight="1" x14ac:dyDescent="0.25">
      <c r="A398" s="14" t="s">
        <v>51</v>
      </c>
      <c r="B398" s="37">
        <v>436.8</v>
      </c>
      <c r="C398" s="40">
        <v>395.8</v>
      </c>
    </row>
    <row r="399" spans="1:3" ht="17.399999999999999" customHeight="1" x14ac:dyDescent="0.25">
      <c r="A399" s="34" t="s">
        <v>169</v>
      </c>
      <c r="B399" s="37">
        <v>7</v>
      </c>
      <c r="C399" s="40"/>
    </row>
    <row r="400" spans="1:3" ht="18" customHeight="1" x14ac:dyDescent="0.3">
      <c r="A400" s="38" t="s">
        <v>144</v>
      </c>
      <c r="B400" s="39">
        <f>B401+B402</f>
        <v>540.5</v>
      </c>
      <c r="C400" s="39">
        <f>C401+C402</f>
        <v>453.90000000000003</v>
      </c>
    </row>
    <row r="401" spans="1:3" x14ac:dyDescent="0.25">
      <c r="A401" s="14" t="s">
        <v>51</v>
      </c>
      <c r="B401" s="37">
        <v>509</v>
      </c>
      <c r="C401" s="40">
        <v>453.90000000000003</v>
      </c>
    </row>
    <row r="402" spans="1:3" ht="16.95" customHeight="1" x14ac:dyDescent="0.25">
      <c r="A402" s="34" t="s">
        <v>169</v>
      </c>
      <c r="B402" s="44">
        <v>31.5</v>
      </c>
      <c r="C402" s="45"/>
    </row>
    <row r="403" spans="1:3" ht="22.95" customHeight="1" x14ac:dyDescent="0.3">
      <c r="A403" s="38" t="s">
        <v>145</v>
      </c>
      <c r="B403" s="39">
        <f>B404+B405+B406</f>
        <v>791</v>
      </c>
      <c r="C403" s="39">
        <f>C404+C405+C406</f>
        <v>647.80000000000007</v>
      </c>
    </row>
    <row r="404" spans="1:3" ht="15" customHeight="1" x14ac:dyDescent="0.25">
      <c r="A404" s="14" t="s">
        <v>51</v>
      </c>
      <c r="B404" s="37">
        <v>636.20000000000005</v>
      </c>
      <c r="C404" s="40">
        <v>545.20000000000005</v>
      </c>
    </row>
    <row r="405" spans="1:3" ht="15.6" customHeight="1" x14ac:dyDescent="0.25">
      <c r="A405" s="34" t="s">
        <v>169</v>
      </c>
      <c r="B405" s="37">
        <v>30</v>
      </c>
      <c r="C405" s="40"/>
    </row>
    <row r="406" spans="1:3" ht="17.399999999999999" customHeight="1" x14ac:dyDescent="0.25">
      <c r="A406" s="14" t="s">
        <v>91</v>
      </c>
      <c r="B406" s="37">
        <v>124.8</v>
      </c>
      <c r="C406" s="41">
        <v>102.6</v>
      </c>
    </row>
    <row r="407" spans="1:3" ht="19.5" customHeight="1" x14ac:dyDescent="0.3">
      <c r="A407" s="38" t="s">
        <v>146</v>
      </c>
      <c r="B407" s="39">
        <f>B408+B409+B410</f>
        <v>492.29999999999995</v>
      </c>
      <c r="C407" s="39">
        <f>C408+C409+C410</f>
        <v>463.2</v>
      </c>
    </row>
    <row r="408" spans="1:3" ht="15" customHeight="1" x14ac:dyDescent="0.25">
      <c r="A408" s="14" t="s">
        <v>51</v>
      </c>
      <c r="B408" s="37">
        <v>66</v>
      </c>
      <c r="C408" s="40">
        <v>47</v>
      </c>
    </row>
    <row r="409" spans="1:3" ht="15" customHeight="1" x14ac:dyDescent="0.25">
      <c r="A409" s="34" t="s">
        <v>169</v>
      </c>
      <c r="B409" s="37">
        <v>4</v>
      </c>
      <c r="C409" s="40"/>
    </row>
    <row r="410" spans="1:3" ht="16.95" customHeight="1" x14ac:dyDescent="0.25">
      <c r="A410" s="34" t="s">
        <v>165</v>
      </c>
      <c r="B410" s="37">
        <v>422.29999999999995</v>
      </c>
      <c r="C410" s="40">
        <v>416.2</v>
      </c>
    </row>
    <row r="411" spans="1:3" ht="20.399999999999999" customHeight="1" x14ac:dyDescent="0.3">
      <c r="A411" s="38" t="s">
        <v>147</v>
      </c>
      <c r="B411" s="39">
        <f>B138+B143+B148+B152+B157+B162+B167+B172+B177+B182+B187+B192+B197+B202+B207+B212+B217+B222+B227+B232+B237+B242+B247+B252+B257+B262+B267+B272+B277+B282+B287+B291+B296+B300+B305+B310+B315+B320+B325+B331+B336+B342+B347+B352+B357+B361+B366+B371+B377+B383+B389+B393+B397+B400+B403+B407</f>
        <v>72303.800000000017</v>
      </c>
      <c r="C411" s="39">
        <f>C138+C143+C148+C152+C157+C162+C167+C172+C177+C182+C187+C192+C197+C202+C207+C212+C217+C222+C227+C232+C237+C242+C247+C252+C257+C262+C267+C272+C277+C282+C287+C291+C296+C300+C305+C310+C315+C320+C325+C331+C336+C342+C347+C352+C357+C361+C366+C371+C377+C383+C389+C393+C397+C400+C403+C407</f>
        <v>58798.700000000004</v>
      </c>
    </row>
    <row r="412" spans="1:3" ht="16.95" customHeight="1" x14ac:dyDescent="0.25">
      <c r="A412" s="14" t="s">
        <v>51</v>
      </c>
      <c r="B412" s="37">
        <f>B139+B144+B149+B153+B158+B163+B168+B173+B178+B183+B188+B193+B198+B203+B208+B213+B218+B223+B228+B233+B238+B243+B248+B253+B258+B263+B268+B273+B278+B283+B288+B292+B297+B301+B306+B311+B316+B321+B326+B332+B337+B343+B348+B353+B358+B362+B367+B378+B384+B390+B394+B398+B401+B404+B408+B372</f>
        <v>25813.899999999994</v>
      </c>
      <c r="C412" s="37">
        <f>C139+C144+C149+C153+C158+C163+C168+C173+C178+C183+C188+C193+C198+C203+C208+C213+C218+C223+C228+C233+C238+C243+C248+C253+C258+C263+C268+C273+C278+C283+C288+C292+C297+C301+C306+C311+C316+C321+C326+C332+C337+C343+C348+C353+C358+C362+C367+C378+C384+C390+C394+C398+C401+C404+C408+C372</f>
        <v>21166.700000000004</v>
      </c>
    </row>
    <row r="413" spans="1:3" ht="15.6" customHeight="1" x14ac:dyDescent="0.25">
      <c r="A413" s="34" t="s">
        <v>169</v>
      </c>
      <c r="B413" s="37">
        <f>B145+B150+B154+B159+B164+B169+B174+B179+B184+B189+B194+B199+B204+B209+B214+B219+B224+B229+B234+B239+B244+B249+B254+B259+B264+B269+B274+B279+B284+B289+B293+B298+B302+B307+B312+B317+B322+B327+B333+B338+B344+B349+B354+B359+B363+B368+B373+B379+B385+B391+B395+B399+B402+B405+B409</f>
        <v>2900.9</v>
      </c>
      <c r="C413" s="37">
        <f>C145+C150+C154+C159+C164+C169+C174+C179+C184+C189+C194+C199+C204+C209+C214+C219+C224+C229+C234+C239+C244+C249+C254+C259+C264+C269+C274+C279+C284+C289+C293+C298+C302+C307+C312+C317+C322+C327+C333+C338+C344+C349+C354+C359+C363+C368+C373+C379+C385+C391+C395+C399+C402+C405+C409</f>
        <v>221.29999999999998</v>
      </c>
    </row>
    <row r="414" spans="1:3" ht="16.2" customHeight="1" x14ac:dyDescent="0.25">
      <c r="A414" s="34" t="s">
        <v>165</v>
      </c>
      <c r="B414" s="37">
        <f>B140+B146+B151+B155+B160+B165+B170+B175+B180+B185+B190+B195+B200+B205+B210+B215+B220+B225+B230+B235+B240+B245+B250+B255+B260+B265+B270+B275+B280+B285+B290+B294+B299+B303+B308+B314+B318+B323+B329+B334+B340+B345+B350+B355+B360+B364+B369+B375+B381+B387+B392+B396+B410</f>
        <v>39568.399999999987</v>
      </c>
      <c r="C414" s="37">
        <f>C140+C146+C151+C155+C160+C165+C170+C175+C180+C185+C190+C195+C200+C205+C210+C215+C220+C225+C230+C235+C240+C245+C250+C255+C260+C265+C270+C275+C280+C285+C290+C294+C299+C303+C308+C314+C318+C323+C329+C334+C340+C345+C350+C355+C360+C364+C369+C375+C381+C387+C392+C396+C410</f>
        <v>35394.600000000006</v>
      </c>
    </row>
    <row r="415" spans="1:3" ht="26.4" customHeight="1" x14ac:dyDescent="0.25">
      <c r="A415" s="14" t="s">
        <v>167</v>
      </c>
      <c r="B415" s="44">
        <f>SUM(B313+B328+B339+B374+B380+B386)</f>
        <v>2543.9</v>
      </c>
      <c r="C415" s="44">
        <f>SUM(C313+C328+C339+C374+C380+C386)</f>
        <v>1666.4</v>
      </c>
    </row>
    <row r="416" spans="1:3" ht="17.399999999999999" customHeight="1" x14ac:dyDescent="0.25">
      <c r="A416" s="34" t="s">
        <v>163</v>
      </c>
      <c r="B416" s="44">
        <f>B142+B147+B156+B161+B166+B171+B176+B181+B186+B191+B196+B201+B206+B211+B216+B221+B226+B231+B236+B241+B246+B251+B256+B261+B266+B271+B276+B281+B286+B295+B304+B309+B319+B324+B330+B335+B341+B346+B351+B356+B365+B370+B376+B382+B388</f>
        <v>1100.9999999999998</v>
      </c>
      <c r="C416" s="44">
        <f>C142+C147+C156+C161+C166+C171+C176+C181+C186+C191+C196+C201+C206+C211+C216+C221+C226+C231+C236+C241+C246+C251+C256+C261+C266+C271+C276+C281+C286+C295+C304+C309+C319+C324+C330+C335+C341+C346+C351+C356+C365+C370+C376+C382+C388</f>
        <v>247.10000000000005</v>
      </c>
    </row>
    <row r="417" spans="1:3" ht="19.2" customHeight="1" x14ac:dyDescent="0.25">
      <c r="A417" s="23" t="s">
        <v>91</v>
      </c>
      <c r="B417" s="37">
        <f>B141+B406</f>
        <v>375.7</v>
      </c>
      <c r="C417" s="37">
        <f>C141+C406</f>
        <v>102.6</v>
      </c>
    </row>
    <row r="418" spans="1:3" ht="37.200000000000003" customHeight="1" x14ac:dyDescent="0.25">
      <c r="A418" s="87" t="s">
        <v>148</v>
      </c>
      <c r="B418" s="112"/>
      <c r="C418" s="113"/>
    </row>
    <row r="419" spans="1:3" ht="15.6" x14ac:dyDescent="0.3">
      <c r="A419" s="46" t="s">
        <v>42</v>
      </c>
      <c r="B419" s="47">
        <f>SUM(B420:B421)</f>
        <v>189.9</v>
      </c>
      <c r="C419" s="47">
        <f>SUM(C420:C421)</f>
        <v>1.2</v>
      </c>
    </row>
    <row r="420" spans="1:3" x14ac:dyDescent="0.25">
      <c r="A420" s="48" t="s">
        <v>51</v>
      </c>
      <c r="B420" s="49">
        <v>125</v>
      </c>
      <c r="C420" s="49"/>
    </row>
    <row r="421" spans="1:3" x14ac:dyDescent="0.25">
      <c r="A421" s="34" t="s">
        <v>163</v>
      </c>
      <c r="B421" s="49">
        <v>64.900000000000006</v>
      </c>
      <c r="C421" s="49">
        <v>1.2</v>
      </c>
    </row>
    <row r="422" spans="1:3" ht="15.6" x14ac:dyDescent="0.3">
      <c r="A422" s="46" t="s">
        <v>149</v>
      </c>
      <c r="B422" s="47">
        <f>SUM(B419)</f>
        <v>189.9</v>
      </c>
      <c r="C422" s="47">
        <f>SUM(C419)</f>
        <v>1.2</v>
      </c>
    </row>
    <row r="423" spans="1:3" x14ac:dyDescent="0.25">
      <c r="A423" s="50" t="s">
        <v>51</v>
      </c>
      <c r="B423" s="49">
        <f>B420</f>
        <v>125</v>
      </c>
      <c r="C423" s="49"/>
    </row>
    <row r="424" spans="1:3" x14ac:dyDescent="0.25">
      <c r="A424" s="34" t="s">
        <v>163</v>
      </c>
      <c r="B424" s="49">
        <f>B421</f>
        <v>64.900000000000006</v>
      </c>
      <c r="C424" s="49">
        <f>C421</f>
        <v>1.2</v>
      </c>
    </row>
    <row r="425" spans="1:3" ht="33" customHeight="1" x14ac:dyDescent="0.25">
      <c r="A425" s="87" t="s">
        <v>150</v>
      </c>
      <c r="B425" s="88"/>
      <c r="C425" s="89"/>
    </row>
    <row r="426" spans="1:3" ht="31.2" x14ac:dyDescent="0.3">
      <c r="A426" s="33" t="s">
        <v>151</v>
      </c>
      <c r="B426" s="43">
        <f>B427+B428+B429</f>
        <v>17625.599999999999</v>
      </c>
      <c r="C426" s="43"/>
    </row>
    <row r="427" spans="1:3" x14ac:dyDescent="0.25">
      <c r="A427" s="14" t="s">
        <v>51</v>
      </c>
      <c r="B427" s="37">
        <v>9843.7999999999993</v>
      </c>
      <c r="C427" s="40"/>
    </row>
    <row r="428" spans="1:3" ht="25.2" customHeight="1" x14ac:dyDescent="0.25">
      <c r="A428" s="14" t="s">
        <v>173</v>
      </c>
      <c r="B428" s="37">
        <v>5664.5</v>
      </c>
      <c r="C428" s="40"/>
    </row>
    <row r="429" spans="1:3" ht="18.600000000000001" customHeight="1" x14ac:dyDescent="0.25">
      <c r="A429" s="34" t="s">
        <v>164</v>
      </c>
      <c r="B429" s="37">
        <v>2117.2999999999997</v>
      </c>
      <c r="C429" s="40"/>
    </row>
    <row r="430" spans="1:3" ht="17.25" customHeight="1" x14ac:dyDescent="0.3">
      <c r="A430" s="38" t="s">
        <v>42</v>
      </c>
      <c r="B430" s="39">
        <f>B431+B432+B433</f>
        <v>1967.6000000000001</v>
      </c>
      <c r="C430" s="39"/>
    </row>
    <row r="431" spans="1:3" ht="16.5" customHeight="1" x14ac:dyDescent="0.25">
      <c r="A431" s="14" t="s">
        <v>51</v>
      </c>
      <c r="B431" s="37">
        <v>1802.4</v>
      </c>
      <c r="C431" s="40"/>
    </row>
    <row r="432" spans="1:3" ht="16.5" customHeight="1" x14ac:dyDescent="0.25">
      <c r="A432" s="34" t="s">
        <v>163</v>
      </c>
      <c r="B432" s="37">
        <v>155.19999999999999</v>
      </c>
      <c r="C432" s="41"/>
    </row>
    <row r="433" spans="1:3" ht="16.5" customHeight="1" x14ac:dyDescent="0.25">
      <c r="A433" s="23" t="s">
        <v>91</v>
      </c>
      <c r="B433" s="37">
        <v>10</v>
      </c>
      <c r="C433" s="41"/>
    </row>
    <row r="434" spans="1:3" ht="18" customHeight="1" x14ac:dyDescent="0.3">
      <c r="A434" s="42" t="s">
        <v>152</v>
      </c>
      <c r="B434" s="43">
        <f>B435+B436+B437+B438</f>
        <v>4316.7</v>
      </c>
      <c r="C434" s="43">
        <f>C435+C436+C437+C438</f>
        <v>3619.8</v>
      </c>
    </row>
    <row r="435" spans="1:3" ht="17.25" customHeight="1" x14ac:dyDescent="0.25">
      <c r="A435" s="14" t="s">
        <v>51</v>
      </c>
      <c r="B435" s="37">
        <v>3059.2</v>
      </c>
      <c r="C435" s="40">
        <v>2582.6999999999998</v>
      </c>
    </row>
    <row r="436" spans="1:3" ht="26.4" x14ac:dyDescent="0.25">
      <c r="A436" s="14" t="s">
        <v>174</v>
      </c>
      <c r="B436" s="37">
        <v>966</v>
      </c>
      <c r="C436" s="40">
        <v>880.99999999999989</v>
      </c>
    </row>
    <row r="437" spans="1:3" x14ac:dyDescent="0.25">
      <c r="A437" s="34" t="s">
        <v>164</v>
      </c>
      <c r="B437" s="37">
        <v>156.5</v>
      </c>
      <c r="C437" s="40">
        <v>154.30000000000001</v>
      </c>
    </row>
    <row r="438" spans="1:3" ht="18" customHeight="1" x14ac:dyDescent="0.25">
      <c r="A438" s="29" t="s">
        <v>169</v>
      </c>
      <c r="B438" s="37">
        <v>135</v>
      </c>
      <c r="C438" s="40">
        <v>1.8000000000000007</v>
      </c>
    </row>
    <row r="439" spans="1:3" ht="21.6" customHeight="1" x14ac:dyDescent="0.3">
      <c r="A439" s="42" t="s">
        <v>57</v>
      </c>
      <c r="B439" s="43">
        <f>B440+B441+B443+B442</f>
        <v>1020.3999999999999</v>
      </c>
      <c r="C439" s="43">
        <f>C440+C441+C443+C442</f>
        <v>814.09999999999991</v>
      </c>
    </row>
    <row r="440" spans="1:3" x14ac:dyDescent="0.25">
      <c r="A440" s="14" t="s">
        <v>51</v>
      </c>
      <c r="B440" s="37">
        <v>322.2</v>
      </c>
      <c r="C440" s="40">
        <v>292.2</v>
      </c>
    </row>
    <row r="441" spans="1:3" ht="27.6" customHeight="1" x14ac:dyDescent="0.25">
      <c r="A441" s="14" t="s">
        <v>175</v>
      </c>
      <c r="B441" s="37">
        <v>597.99999999999989</v>
      </c>
      <c r="C441" s="40">
        <v>465.1</v>
      </c>
    </row>
    <row r="442" spans="1:3" ht="17.399999999999999" customHeight="1" x14ac:dyDescent="0.25">
      <c r="A442" s="34" t="s">
        <v>164</v>
      </c>
      <c r="B442" s="37">
        <v>30.200000000000003</v>
      </c>
      <c r="C442" s="40">
        <v>29.8</v>
      </c>
    </row>
    <row r="443" spans="1:3" ht="15" customHeight="1" x14ac:dyDescent="0.25">
      <c r="A443" s="29" t="s">
        <v>169</v>
      </c>
      <c r="B443" s="37">
        <v>70</v>
      </c>
      <c r="C443" s="40">
        <v>27</v>
      </c>
    </row>
    <row r="444" spans="1:3" ht="18" customHeight="1" x14ac:dyDescent="0.3">
      <c r="A444" s="42" t="s">
        <v>153</v>
      </c>
      <c r="B444" s="39">
        <f>B445+B446+B448+B450+B447+B449</f>
        <v>1017.8000000000001</v>
      </c>
      <c r="C444" s="39">
        <f>C445+C446+C448+C450+C447+C449</f>
        <v>881.5</v>
      </c>
    </row>
    <row r="445" spans="1:3" ht="17.25" customHeight="1" x14ac:dyDescent="0.25">
      <c r="A445" s="14" t="s">
        <v>51</v>
      </c>
      <c r="B445" s="37">
        <v>187.89999999999998</v>
      </c>
      <c r="C445" s="40">
        <v>160.30000000000001</v>
      </c>
    </row>
    <row r="446" spans="1:3" ht="27.6" customHeight="1" x14ac:dyDescent="0.25">
      <c r="A446" s="14" t="s">
        <v>176</v>
      </c>
      <c r="B446" s="37">
        <v>404.50000000000006</v>
      </c>
      <c r="C446" s="40">
        <v>356.8</v>
      </c>
    </row>
    <row r="447" spans="1:3" ht="24.6" customHeight="1" x14ac:dyDescent="0.25">
      <c r="A447" s="14" t="s">
        <v>167</v>
      </c>
      <c r="B447" s="37">
        <v>74.400000000000006</v>
      </c>
      <c r="C447" s="40">
        <v>67</v>
      </c>
    </row>
    <row r="448" spans="1:3" ht="14.4" customHeight="1" x14ac:dyDescent="0.25">
      <c r="A448" s="34" t="s">
        <v>169</v>
      </c>
      <c r="B448" s="37">
        <v>152.4</v>
      </c>
      <c r="C448" s="40">
        <v>107</v>
      </c>
    </row>
    <row r="449" spans="1:3" ht="14.4" customHeight="1" x14ac:dyDescent="0.25">
      <c r="A449" s="34" t="s">
        <v>164</v>
      </c>
      <c r="B449" s="37">
        <v>21.099999999999998</v>
      </c>
      <c r="C449" s="40">
        <v>20.8</v>
      </c>
    </row>
    <row r="450" spans="1:3" ht="15.6" customHeight="1" x14ac:dyDescent="0.25">
      <c r="A450" s="34" t="s">
        <v>165</v>
      </c>
      <c r="B450" s="37">
        <v>177.5</v>
      </c>
      <c r="C450" s="40">
        <v>169.6</v>
      </c>
    </row>
    <row r="451" spans="1:3" ht="17.25" customHeight="1" x14ac:dyDescent="0.3">
      <c r="A451" s="33" t="s">
        <v>154</v>
      </c>
      <c r="B451" s="39">
        <f>B452+B453+B454</f>
        <v>193.99999999999997</v>
      </c>
      <c r="C451" s="39">
        <f>C452+C453+C454</f>
        <v>151.6</v>
      </c>
    </row>
    <row r="452" spans="1:3" ht="14.4" customHeight="1" x14ac:dyDescent="0.25">
      <c r="A452" s="14" t="s">
        <v>51</v>
      </c>
      <c r="B452" s="37">
        <v>191.79999999999998</v>
      </c>
      <c r="C452" s="41">
        <v>150</v>
      </c>
    </row>
    <row r="453" spans="1:3" ht="14.4" customHeight="1" x14ac:dyDescent="0.25">
      <c r="A453" s="34" t="s">
        <v>164</v>
      </c>
      <c r="B453" s="61">
        <v>1.6</v>
      </c>
      <c r="C453" s="62">
        <v>1.6</v>
      </c>
    </row>
    <row r="454" spans="1:3" ht="14.4" customHeight="1" x14ac:dyDescent="0.25">
      <c r="A454" s="23" t="s">
        <v>91</v>
      </c>
      <c r="B454" s="61">
        <v>0.6</v>
      </c>
      <c r="C454" s="62"/>
    </row>
    <row r="455" spans="1:3" ht="18" customHeight="1" x14ac:dyDescent="0.3">
      <c r="A455" s="42" t="s">
        <v>155</v>
      </c>
      <c r="B455" s="43">
        <f>B426+B430+B434+B439+B444+B451</f>
        <v>26142.1</v>
      </c>
      <c r="C455" s="43">
        <f>C426+C430+C434+C439+C444+C451</f>
        <v>5467</v>
      </c>
    </row>
    <row r="456" spans="1:3" ht="18" customHeight="1" x14ac:dyDescent="0.25">
      <c r="A456" s="14" t="s">
        <v>51</v>
      </c>
      <c r="B456" s="37">
        <f>B427+B431+B435+B440+B445+B452</f>
        <v>15407.299999999997</v>
      </c>
      <c r="C456" s="37">
        <f>C427+C431+C435+C440+C445+C452</f>
        <v>3185.2</v>
      </c>
    </row>
    <row r="457" spans="1:3" ht="25.95" customHeight="1" x14ac:dyDescent="0.25">
      <c r="A457" s="14" t="s">
        <v>177</v>
      </c>
      <c r="B457" s="37">
        <f>B428+B436+B441+B446</f>
        <v>7633</v>
      </c>
      <c r="C457" s="37">
        <f>C428+C436+C441+C446</f>
        <v>1702.8999999999999</v>
      </c>
    </row>
    <row r="458" spans="1:3" ht="28.2" customHeight="1" x14ac:dyDescent="0.25">
      <c r="A458" s="14" t="s">
        <v>167</v>
      </c>
      <c r="B458" s="37">
        <f>B447</f>
        <v>74.400000000000006</v>
      </c>
      <c r="C458" s="37">
        <f>C447</f>
        <v>67</v>
      </c>
    </row>
    <row r="459" spans="1:3" ht="17.25" customHeight="1" x14ac:dyDescent="0.25">
      <c r="A459" s="34" t="s">
        <v>163</v>
      </c>
      <c r="B459" s="37">
        <f>+B429+B432+B437+B442+B449+B453</f>
        <v>2481.8999999999992</v>
      </c>
      <c r="C459" s="37">
        <f>+C429+C432+C437+C442+C449+C453</f>
        <v>206.50000000000003</v>
      </c>
    </row>
    <row r="460" spans="1:3" x14ac:dyDescent="0.25">
      <c r="A460" s="34" t="s">
        <v>169</v>
      </c>
      <c r="B460" s="37">
        <f>B438+B443+B448</f>
        <v>357.4</v>
      </c>
      <c r="C460" s="37">
        <f>C438+C443+C448</f>
        <v>135.80000000000001</v>
      </c>
    </row>
    <row r="461" spans="1:3" x14ac:dyDescent="0.25">
      <c r="A461" s="34" t="s">
        <v>165</v>
      </c>
      <c r="B461" s="44">
        <f>B450</f>
        <v>177.5</v>
      </c>
      <c r="C461" s="44">
        <f t="shared" ref="C461" si="2">C450</f>
        <v>169.6</v>
      </c>
    </row>
    <row r="462" spans="1:3" ht="16.2" customHeight="1" x14ac:dyDescent="0.25">
      <c r="A462" s="23" t="s">
        <v>91</v>
      </c>
      <c r="B462" s="37">
        <f>B433+B454</f>
        <v>10.6</v>
      </c>
      <c r="C462" s="37"/>
    </row>
    <row r="463" spans="1:3" ht="31.95" customHeight="1" x14ac:dyDescent="0.25">
      <c r="A463" s="87" t="s">
        <v>171</v>
      </c>
      <c r="B463" s="88"/>
      <c r="C463" s="89"/>
    </row>
    <row r="464" spans="1:3" ht="17.25" customHeight="1" x14ac:dyDescent="0.3">
      <c r="A464" s="38" t="s">
        <v>42</v>
      </c>
      <c r="B464" s="43">
        <f>B465</f>
        <v>7.9</v>
      </c>
      <c r="C464" s="43">
        <f>C465</f>
        <v>7.8</v>
      </c>
    </row>
    <row r="465" spans="1:3" ht="29.4" customHeight="1" x14ac:dyDescent="0.25">
      <c r="A465" s="14" t="s">
        <v>178</v>
      </c>
      <c r="B465" s="52">
        <v>7.9</v>
      </c>
      <c r="C465" s="53">
        <v>7.8</v>
      </c>
    </row>
    <row r="466" spans="1:3" ht="16.5" customHeight="1" x14ac:dyDescent="0.3">
      <c r="A466" s="38" t="s">
        <v>156</v>
      </c>
      <c r="B466" s="39">
        <f>SUM(B467:B471)</f>
        <v>1033</v>
      </c>
      <c r="C466" s="39">
        <f>SUM(C467:C471)</f>
        <v>888.89999999999986</v>
      </c>
    </row>
    <row r="467" spans="1:3" x14ac:dyDescent="0.25">
      <c r="A467" s="14" t="s">
        <v>51</v>
      </c>
      <c r="B467" s="37">
        <v>27.7</v>
      </c>
      <c r="C467" s="37">
        <v>24.8</v>
      </c>
    </row>
    <row r="468" spans="1:3" ht="26.4" x14ac:dyDescent="0.25">
      <c r="A468" s="14" t="s">
        <v>183</v>
      </c>
      <c r="B468" s="37">
        <v>63</v>
      </c>
      <c r="C468" s="37"/>
    </row>
    <row r="469" spans="1:3" x14ac:dyDescent="0.25">
      <c r="A469" s="34" t="s">
        <v>169</v>
      </c>
      <c r="B469" s="37">
        <v>2</v>
      </c>
      <c r="C469" s="37"/>
    </row>
    <row r="470" spans="1:3" ht="27.75" customHeight="1" x14ac:dyDescent="0.25">
      <c r="A470" s="14" t="s">
        <v>176</v>
      </c>
      <c r="B470" s="37">
        <v>925.1</v>
      </c>
      <c r="C470" s="41">
        <v>857.8</v>
      </c>
    </row>
    <row r="471" spans="1:3" x14ac:dyDescent="0.25">
      <c r="A471" s="23" t="s">
        <v>91</v>
      </c>
      <c r="B471" s="37">
        <v>15.2</v>
      </c>
      <c r="C471" s="41">
        <v>6.3</v>
      </c>
    </row>
    <row r="472" spans="1:3" ht="15.6" x14ac:dyDescent="0.3">
      <c r="A472" s="42" t="s">
        <v>157</v>
      </c>
      <c r="B472" s="39">
        <f>B464+B466</f>
        <v>1040.9000000000001</v>
      </c>
      <c r="C472" s="39">
        <f>C464+C466</f>
        <v>896.69999999999982</v>
      </c>
    </row>
    <row r="473" spans="1:3" x14ac:dyDescent="0.25">
      <c r="A473" s="51" t="s">
        <v>51</v>
      </c>
      <c r="B473" s="37">
        <f>B467</f>
        <v>27.7</v>
      </c>
      <c r="C473" s="37">
        <f>C467</f>
        <v>24.8</v>
      </c>
    </row>
    <row r="474" spans="1:3" ht="26.4" x14ac:dyDescent="0.25">
      <c r="A474" s="14" t="s">
        <v>183</v>
      </c>
      <c r="B474" s="37">
        <f>B468</f>
        <v>63</v>
      </c>
      <c r="C474" s="37"/>
    </row>
    <row r="475" spans="1:3" x14ac:dyDescent="0.25">
      <c r="A475" s="34" t="s">
        <v>169</v>
      </c>
      <c r="B475" s="37">
        <f>B469</f>
        <v>2</v>
      </c>
      <c r="C475" s="37"/>
    </row>
    <row r="476" spans="1:3" ht="29.4" customHeight="1" x14ac:dyDescent="0.25">
      <c r="A476" s="14" t="s">
        <v>179</v>
      </c>
      <c r="B476" s="37">
        <f>B465+B470</f>
        <v>933</v>
      </c>
      <c r="C476" s="37">
        <f>C470+C465</f>
        <v>865.59999999999991</v>
      </c>
    </row>
    <row r="477" spans="1:3" ht="15.6" customHeight="1" x14ac:dyDescent="0.25">
      <c r="A477" s="23" t="s">
        <v>91</v>
      </c>
      <c r="B477" s="37">
        <f>B471</f>
        <v>15.2</v>
      </c>
      <c r="C477" s="37">
        <f>C471</f>
        <v>6.3</v>
      </c>
    </row>
    <row r="478" spans="1:3" ht="15.75" customHeight="1" x14ac:dyDescent="0.3">
      <c r="A478" s="38" t="s">
        <v>158</v>
      </c>
      <c r="B478" s="39">
        <f>B24+B40+B48+B54+B60+B69+B76+B81+B87+B123+B134+B411+B422+B455+B472</f>
        <v>173522.2</v>
      </c>
      <c r="C478" s="39">
        <f>C24+C40+C48+C54+C60+C69+C76+C81+C87+C123+C134+C411+C422+C455+C472</f>
        <v>81815.8</v>
      </c>
    </row>
    <row r="479" spans="1:3" x14ac:dyDescent="0.25">
      <c r="A479" s="14" t="s">
        <v>51</v>
      </c>
      <c r="B479" s="37">
        <f>B25+B41+B49+B61+B70+B77+B88+B124+B135+B412+B423+B456+B473+B82</f>
        <v>83940.9</v>
      </c>
      <c r="C479" s="37">
        <f>C25+C41+C49+C61+C70+C77+C88+C124+C135+C412+C423+C456+C473+C82</f>
        <v>40367.700000000004</v>
      </c>
    </row>
    <row r="480" spans="1:3" ht="26.4" x14ac:dyDescent="0.25">
      <c r="A480" s="14" t="s">
        <v>183</v>
      </c>
      <c r="B480" s="37">
        <f>B474+B55</f>
        <v>315</v>
      </c>
      <c r="C480" s="37"/>
    </row>
    <row r="481" spans="1:3" ht="26.4" x14ac:dyDescent="0.25">
      <c r="A481" s="14" t="s">
        <v>180</v>
      </c>
      <c r="B481" s="37">
        <f>B26+B457+B476</f>
        <v>9152</v>
      </c>
      <c r="C481" s="37">
        <f>C26+C457+C476</f>
        <v>3080.3999999999996</v>
      </c>
    </row>
    <row r="482" spans="1:3" x14ac:dyDescent="0.25">
      <c r="A482" s="51" t="s">
        <v>169</v>
      </c>
      <c r="B482" s="37">
        <f>B71+B126+B136+B413+B460+B475</f>
        <v>4419.0999999999995</v>
      </c>
      <c r="C482" s="37">
        <f>C71+C126+C136+C413+C460+C475</f>
        <v>364.5</v>
      </c>
    </row>
    <row r="483" spans="1:3" x14ac:dyDescent="0.25">
      <c r="A483" s="34" t="s">
        <v>165</v>
      </c>
      <c r="B483" s="37">
        <f>B414+B461</f>
        <v>39745.899999999987</v>
      </c>
      <c r="C483" s="37">
        <f>C414+C461</f>
        <v>35564.200000000004</v>
      </c>
    </row>
    <row r="484" spans="1:3" ht="25.95" customHeight="1" x14ac:dyDescent="0.25">
      <c r="A484" s="14" t="s">
        <v>167</v>
      </c>
      <c r="B484" s="37">
        <f>B415+B458</f>
        <v>2618.3000000000002</v>
      </c>
      <c r="C484" s="37">
        <f>C415+C458</f>
        <v>1733.4</v>
      </c>
    </row>
    <row r="485" spans="1:3" x14ac:dyDescent="0.25">
      <c r="A485" s="14" t="s">
        <v>76</v>
      </c>
      <c r="B485" s="37">
        <f>B42</f>
        <v>6716</v>
      </c>
      <c r="C485" s="37"/>
    </row>
    <row r="486" spans="1:3" ht="39.6" x14ac:dyDescent="0.25">
      <c r="A486" s="14" t="s">
        <v>77</v>
      </c>
      <c r="B486" s="37">
        <f>B89</f>
        <v>6474.9</v>
      </c>
      <c r="C486" s="37"/>
    </row>
    <row r="487" spans="1:3" ht="18" customHeight="1" x14ac:dyDescent="0.25">
      <c r="A487" s="14" t="s">
        <v>168</v>
      </c>
      <c r="B487" s="37">
        <f>B43</f>
        <v>5665.8</v>
      </c>
      <c r="C487" s="37"/>
    </row>
    <row r="488" spans="1:3" ht="18" customHeight="1" x14ac:dyDescent="0.25">
      <c r="A488" s="14" t="s">
        <v>163</v>
      </c>
      <c r="B488" s="37">
        <f>B27+B56+B72+B125+B416+B424+B459</f>
        <v>4266.5999999999985</v>
      </c>
      <c r="C488" s="37">
        <f>C27+C56+C72+C125+C416+C424+C459</f>
        <v>515.70000000000005</v>
      </c>
    </row>
    <row r="489" spans="1:3" ht="18" customHeight="1" x14ac:dyDescent="0.25">
      <c r="A489" s="14" t="s">
        <v>91</v>
      </c>
      <c r="B489" s="37">
        <f>SUM(B44+B127+B462+B477+B417)</f>
        <v>10207.700000000003</v>
      </c>
      <c r="C489" s="37">
        <f>SUM(C44+C127+C462+C477+C417)</f>
        <v>189.89999999999998</v>
      </c>
    </row>
    <row r="490" spans="1:3" ht="30.75" customHeight="1" x14ac:dyDescent="0.25">
      <c r="A490" s="55" t="s">
        <v>160</v>
      </c>
      <c r="B490" s="39">
        <f>B478-B20</f>
        <v>169993.40000000002</v>
      </c>
      <c r="C490" s="39">
        <f>C478-C20</f>
        <v>81815.8</v>
      </c>
    </row>
    <row r="491" spans="1:3" x14ac:dyDescent="0.25">
      <c r="B491" s="54"/>
    </row>
    <row r="492" spans="1:3" x14ac:dyDescent="0.25">
      <c r="B492" s="54"/>
      <c r="C492" s="54"/>
    </row>
    <row r="493" spans="1:3" x14ac:dyDescent="0.25">
      <c r="B493" s="54"/>
    </row>
    <row r="494" spans="1:3" x14ac:dyDescent="0.25">
      <c r="B494" s="54"/>
    </row>
  </sheetData>
  <mergeCells count="19">
    <mergeCell ref="A463:C463"/>
    <mergeCell ref="A83:C83"/>
    <mergeCell ref="A90:C90"/>
    <mergeCell ref="A128:C128"/>
    <mergeCell ref="A137:C137"/>
    <mergeCell ref="A418:C418"/>
    <mergeCell ref="A425:C425"/>
    <mergeCell ref="A78:C78"/>
    <mergeCell ref="A2:C2"/>
    <mergeCell ref="A4:A6"/>
    <mergeCell ref="B4:B6"/>
    <mergeCell ref="C4:C6"/>
    <mergeCell ref="A7:C7"/>
    <mergeCell ref="A28:C28"/>
    <mergeCell ref="A45:C45"/>
    <mergeCell ref="A50:C50"/>
    <mergeCell ref="A57:C57"/>
    <mergeCell ref="A62:C62"/>
    <mergeCell ref="A73:C73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C7F3-08DF-478A-BA43-A1C6A434259E}">
  <dimension ref="A1:E80"/>
  <sheetViews>
    <sheetView tabSelected="1" topLeftCell="A59" workbookViewId="0">
      <selection activeCell="B71" sqref="B71"/>
    </sheetView>
  </sheetViews>
  <sheetFormatPr defaultColWidth="8.88671875" defaultRowHeight="13.2" x14ac:dyDescent="0.25"/>
  <cols>
    <col min="1" max="1" width="43.88671875" style="64" customWidth="1"/>
    <col min="2" max="2" width="9.88671875" style="64" customWidth="1"/>
    <col min="3" max="3" width="11.109375" style="64" customWidth="1"/>
    <col min="4" max="4" width="9.5546875" style="64" customWidth="1"/>
    <col min="5" max="5" width="12.88671875" style="64" customWidth="1"/>
    <col min="6" max="16384" width="8.88671875" style="64"/>
  </cols>
  <sheetData>
    <row r="1" spans="1:5" ht="68.25" customHeight="1" x14ac:dyDescent="0.25">
      <c r="A1" s="3"/>
      <c r="B1" s="3"/>
      <c r="C1" s="3"/>
      <c r="D1" s="3"/>
      <c r="E1" s="3"/>
    </row>
    <row r="2" spans="1:5" ht="53.25" customHeight="1" x14ac:dyDescent="0.25">
      <c r="A2" s="3"/>
      <c r="B2" s="3"/>
      <c r="C2" s="3"/>
      <c r="D2" s="3"/>
      <c r="E2" s="3"/>
    </row>
    <row r="3" spans="1:5" ht="45.75" customHeight="1" x14ac:dyDescent="0.25">
      <c r="A3" s="90" t="s">
        <v>189</v>
      </c>
      <c r="B3" s="90"/>
      <c r="C3" s="90"/>
      <c r="D3" s="90"/>
      <c r="E3" s="90"/>
    </row>
    <row r="4" spans="1:5" hidden="1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ht="15.6" x14ac:dyDescent="0.3">
      <c r="A6" s="114" t="s">
        <v>190</v>
      </c>
      <c r="B6" s="114" t="s">
        <v>191</v>
      </c>
      <c r="C6" s="117" t="s">
        <v>192</v>
      </c>
      <c r="D6" s="118"/>
      <c r="E6" s="119"/>
    </row>
    <row r="7" spans="1:5" ht="45.75" customHeight="1" x14ac:dyDescent="0.25">
      <c r="A7" s="115"/>
      <c r="B7" s="115"/>
      <c r="C7" s="120" t="s">
        <v>193</v>
      </c>
      <c r="D7" s="122" t="s">
        <v>194</v>
      </c>
      <c r="E7" s="114" t="s">
        <v>195</v>
      </c>
    </row>
    <row r="8" spans="1:5" ht="69" customHeight="1" x14ac:dyDescent="0.25">
      <c r="A8" s="116"/>
      <c r="B8" s="116"/>
      <c r="C8" s="121"/>
      <c r="D8" s="123"/>
      <c r="E8" s="116"/>
    </row>
    <row r="9" spans="1:5" ht="18.75" customHeight="1" x14ac:dyDescent="0.25">
      <c r="A9" s="66" t="s">
        <v>65</v>
      </c>
      <c r="B9" s="67">
        <f>C9+D9+E9</f>
        <v>260</v>
      </c>
      <c r="C9" s="8"/>
      <c r="D9" s="68"/>
      <c r="E9" s="69">
        <v>260</v>
      </c>
    </row>
    <row r="10" spans="1:5" ht="15.6" x14ac:dyDescent="0.25">
      <c r="A10" s="70" t="s">
        <v>88</v>
      </c>
      <c r="B10" s="67">
        <f t="shared" ref="B10:B72" si="0">C10+D10+E10</f>
        <v>350</v>
      </c>
      <c r="C10" s="71">
        <v>60</v>
      </c>
      <c r="D10" s="71"/>
      <c r="E10" s="72">
        <v>290</v>
      </c>
    </row>
    <row r="11" spans="1:5" ht="15.6" x14ac:dyDescent="0.25">
      <c r="A11" s="70" t="s">
        <v>79</v>
      </c>
      <c r="B11" s="67">
        <f t="shared" si="0"/>
        <v>4</v>
      </c>
      <c r="C11" s="71"/>
      <c r="D11" s="71">
        <v>3.5</v>
      </c>
      <c r="E11" s="9">
        <v>0.5</v>
      </c>
    </row>
    <row r="12" spans="1:5" ht="15.6" x14ac:dyDescent="0.25">
      <c r="A12" s="70" t="s">
        <v>55</v>
      </c>
      <c r="B12" s="67">
        <f t="shared" si="0"/>
        <v>2</v>
      </c>
      <c r="C12" s="71"/>
      <c r="D12" s="71">
        <v>2</v>
      </c>
      <c r="E12" s="9"/>
    </row>
    <row r="13" spans="1:5" ht="15.6" x14ac:dyDescent="0.25">
      <c r="A13" s="70" t="s">
        <v>81</v>
      </c>
      <c r="B13" s="67">
        <f t="shared" si="0"/>
        <v>15</v>
      </c>
      <c r="C13" s="71"/>
      <c r="D13" s="71">
        <v>15</v>
      </c>
      <c r="E13" s="9"/>
    </row>
    <row r="14" spans="1:5" ht="15.6" x14ac:dyDescent="0.25">
      <c r="A14" s="70" t="s">
        <v>80</v>
      </c>
      <c r="B14" s="67">
        <f t="shared" si="0"/>
        <v>15.3</v>
      </c>
      <c r="C14" s="71"/>
      <c r="D14" s="71">
        <v>12.8</v>
      </c>
      <c r="E14" s="9">
        <v>2.5</v>
      </c>
    </row>
    <row r="15" spans="1:5" ht="15.6" x14ac:dyDescent="0.25">
      <c r="A15" s="70" t="s">
        <v>196</v>
      </c>
      <c r="B15" s="67">
        <f t="shared" si="0"/>
        <v>50</v>
      </c>
      <c r="C15" s="71"/>
      <c r="D15" s="71">
        <v>45</v>
      </c>
      <c r="E15" s="9">
        <v>5</v>
      </c>
    </row>
    <row r="16" spans="1:5" ht="15.6" x14ac:dyDescent="0.25">
      <c r="A16" s="70" t="s">
        <v>84</v>
      </c>
      <c r="B16" s="67">
        <f t="shared" si="0"/>
        <v>140</v>
      </c>
      <c r="C16" s="71"/>
      <c r="D16" s="71">
        <v>117</v>
      </c>
      <c r="E16" s="9">
        <v>23</v>
      </c>
    </row>
    <row r="17" spans="1:5" ht="15.6" x14ac:dyDescent="0.25">
      <c r="A17" s="70" t="s">
        <v>82</v>
      </c>
      <c r="B17" s="67">
        <f t="shared" si="0"/>
        <v>48</v>
      </c>
      <c r="C17" s="71"/>
      <c r="D17" s="71">
        <v>47.4</v>
      </c>
      <c r="E17" s="9">
        <v>0.6</v>
      </c>
    </row>
    <row r="18" spans="1:5" ht="18" customHeight="1" x14ac:dyDescent="0.25">
      <c r="A18" s="73" t="s">
        <v>236</v>
      </c>
      <c r="B18" s="67">
        <f t="shared" si="0"/>
        <v>179.5</v>
      </c>
      <c r="C18" s="74"/>
      <c r="D18" s="75">
        <v>79.3</v>
      </c>
      <c r="E18" s="76">
        <v>100.2</v>
      </c>
    </row>
    <row r="19" spans="1:5" ht="15.6" x14ac:dyDescent="0.25">
      <c r="A19" s="73" t="s">
        <v>197</v>
      </c>
      <c r="B19" s="67">
        <f t="shared" si="0"/>
        <v>95</v>
      </c>
      <c r="C19" s="74"/>
      <c r="D19" s="71">
        <v>95</v>
      </c>
      <c r="E19" s="9"/>
    </row>
    <row r="20" spans="1:5" ht="15.6" x14ac:dyDescent="0.3">
      <c r="A20" s="77" t="s">
        <v>198</v>
      </c>
      <c r="B20" s="67">
        <f t="shared" si="0"/>
        <v>130.60000000000002</v>
      </c>
      <c r="C20" s="71">
        <v>122.5</v>
      </c>
      <c r="D20" s="71">
        <v>7.8</v>
      </c>
      <c r="E20" s="9">
        <v>0.3</v>
      </c>
    </row>
    <row r="21" spans="1:5" ht="15.6" x14ac:dyDescent="0.3">
      <c r="A21" s="77" t="s">
        <v>199</v>
      </c>
      <c r="B21" s="67">
        <f t="shared" si="0"/>
        <v>55</v>
      </c>
      <c r="C21" s="71">
        <v>51.6</v>
      </c>
      <c r="D21" s="71">
        <v>3</v>
      </c>
      <c r="E21" s="9">
        <v>0.4</v>
      </c>
    </row>
    <row r="22" spans="1:5" ht="15.6" x14ac:dyDescent="0.3">
      <c r="A22" s="77" t="s">
        <v>200</v>
      </c>
      <c r="B22" s="67">
        <f t="shared" si="0"/>
        <v>79.199999999999989</v>
      </c>
      <c r="C22" s="71">
        <v>74.099999999999994</v>
      </c>
      <c r="D22" s="71">
        <v>4.8</v>
      </c>
      <c r="E22" s="9">
        <v>0.3</v>
      </c>
    </row>
    <row r="23" spans="1:5" ht="15.6" x14ac:dyDescent="0.3">
      <c r="A23" s="77" t="s">
        <v>201</v>
      </c>
      <c r="B23" s="67">
        <f t="shared" si="0"/>
        <v>84</v>
      </c>
      <c r="C23" s="71">
        <v>79.8</v>
      </c>
      <c r="D23" s="71">
        <v>3.7</v>
      </c>
      <c r="E23" s="9">
        <v>0.5</v>
      </c>
    </row>
    <row r="24" spans="1:5" ht="15.6" x14ac:dyDescent="0.3">
      <c r="A24" s="77" t="s">
        <v>202</v>
      </c>
      <c r="B24" s="67">
        <f t="shared" si="0"/>
        <v>105</v>
      </c>
      <c r="C24" s="71">
        <v>99.4</v>
      </c>
      <c r="D24" s="71">
        <v>5</v>
      </c>
      <c r="E24" s="9">
        <v>0.6</v>
      </c>
    </row>
    <row r="25" spans="1:5" ht="15.6" x14ac:dyDescent="0.3">
      <c r="A25" s="77" t="s">
        <v>203</v>
      </c>
      <c r="B25" s="67">
        <f t="shared" si="0"/>
        <v>47.6</v>
      </c>
      <c r="C25" s="71">
        <v>44.9</v>
      </c>
      <c r="D25" s="71">
        <v>2.6</v>
      </c>
      <c r="E25" s="9">
        <v>0.1</v>
      </c>
    </row>
    <row r="26" spans="1:5" ht="15.6" x14ac:dyDescent="0.3">
      <c r="A26" s="77" t="s">
        <v>204</v>
      </c>
      <c r="B26" s="67">
        <f t="shared" si="0"/>
        <v>55</v>
      </c>
      <c r="C26" s="71">
        <v>52.6</v>
      </c>
      <c r="D26" s="71">
        <v>2</v>
      </c>
      <c r="E26" s="9">
        <v>0.4</v>
      </c>
    </row>
    <row r="27" spans="1:5" ht="15.6" x14ac:dyDescent="0.3">
      <c r="A27" s="77" t="s">
        <v>205</v>
      </c>
      <c r="B27" s="67">
        <f t="shared" si="0"/>
        <v>84.6</v>
      </c>
      <c r="C27" s="71">
        <v>80.400000000000006</v>
      </c>
      <c r="D27" s="71">
        <v>3.5999999999999996</v>
      </c>
      <c r="E27" s="9">
        <v>0.6</v>
      </c>
    </row>
    <row r="28" spans="1:5" ht="15.6" x14ac:dyDescent="0.3">
      <c r="A28" s="77" t="s">
        <v>206</v>
      </c>
      <c r="B28" s="67">
        <f t="shared" si="0"/>
        <v>80</v>
      </c>
      <c r="C28" s="71">
        <v>76.599999999999994</v>
      </c>
      <c r="D28" s="71">
        <v>3.2</v>
      </c>
      <c r="E28" s="9">
        <v>0.2</v>
      </c>
    </row>
    <row r="29" spans="1:5" ht="15.6" x14ac:dyDescent="0.3">
      <c r="A29" s="77" t="s">
        <v>207</v>
      </c>
      <c r="B29" s="67">
        <f t="shared" si="0"/>
        <v>55</v>
      </c>
      <c r="C29" s="71">
        <v>51.8</v>
      </c>
      <c r="D29" s="71">
        <v>3</v>
      </c>
      <c r="E29" s="9">
        <v>0.2</v>
      </c>
    </row>
    <row r="30" spans="1:5" ht="15.6" x14ac:dyDescent="0.3">
      <c r="A30" s="77" t="s">
        <v>208</v>
      </c>
      <c r="B30" s="67">
        <f t="shared" si="0"/>
        <v>46.800000000000004</v>
      </c>
      <c r="C30" s="71">
        <v>45</v>
      </c>
      <c r="D30" s="71">
        <v>1.6</v>
      </c>
      <c r="E30" s="9">
        <v>0.2</v>
      </c>
    </row>
    <row r="31" spans="1:5" ht="15.6" x14ac:dyDescent="0.3">
      <c r="A31" s="77" t="s">
        <v>209</v>
      </c>
      <c r="B31" s="67">
        <f t="shared" si="0"/>
        <v>101.7</v>
      </c>
      <c r="C31" s="71">
        <v>97.7</v>
      </c>
      <c r="D31" s="71">
        <v>3.4</v>
      </c>
      <c r="E31" s="9">
        <v>0.60000000000000009</v>
      </c>
    </row>
    <row r="32" spans="1:5" ht="15.6" x14ac:dyDescent="0.3">
      <c r="A32" s="77" t="s">
        <v>210</v>
      </c>
      <c r="B32" s="67">
        <f t="shared" si="0"/>
        <v>40.000000000000007</v>
      </c>
      <c r="C32" s="71">
        <v>37.700000000000003</v>
      </c>
      <c r="D32" s="71">
        <v>2.1</v>
      </c>
      <c r="E32" s="9">
        <v>0.2</v>
      </c>
    </row>
    <row r="33" spans="1:5" ht="15.6" x14ac:dyDescent="0.3">
      <c r="A33" s="77" t="s">
        <v>211</v>
      </c>
      <c r="B33" s="67">
        <f t="shared" si="0"/>
        <v>66.999999999999986</v>
      </c>
      <c r="C33" s="71">
        <v>65.599999999999994</v>
      </c>
      <c r="D33" s="71">
        <v>1.1000000000000001</v>
      </c>
      <c r="E33" s="9">
        <v>0.3</v>
      </c>
    </row>
    <row r="34" spans="1:5" ht="15.6" x14ac:dyDescent="0.3">
      <c r="A34" s="77" t="s">
        <v>212</v>
      </c>
      <c r="B34" s="67">
        <f t="shared" si="0"/>
        <v>45</v>
      </c>
      <c r="C34" s="71">
        <v>39.5</v>
      </c>
      <c r="D34" s="71">
        <v>5</v>
      </c>
      <c r="E34" s="9">
        <v>0.5</v>
      </c>
    </row>
    <row r="35" spans="1:5" ht="15.6" x14ac:dyDescent="0.3">
      <c r="A35" s="77" t="s">
        <v>213</v>
      </c>
      <c r="B35" s="67">
        <f t="shared" si="0"/>
        <v>92</v>
      </c>
      <c r="C35" s="71">
        <v>88.5</v>
      </c>
      <c r="D35" s="71">
        <v>3.2</v>
      </c>
      <c r="E35" s="9">
        <v>0.3</v>
      </c>
    </row>
    <row r="36" spans="1:5" ht="15.6" x14ac:dyDescent="0.3">
      <c r="A36" s="77" t="s">
        <v>214</v>
      </c>
      <c r="B36" s="67">
        <f t="shared" si="0"/>
        <v>66.2</v>
      </c>
      <c r="C36" s="78">
        <v>62.6</v>
      </c>
      <c r="D36" s="71">
        <v>3.4</v>
      </c>
      <c r="E36" s="9">
        <v>0.2</v>
      </c>
    </row>
    <row r="37" spans="1:5" ht="15.6" x14ac:dyDescent="0.3">
      <c r="A37" s="77" t="s">
        <v>215</v>
      </c>
      <c r="B37" s="67">
        <f t="shared" si="0"/>
        <v>73</v>
      </c>
      <c r="C37" s="78">
        <v>69.7</v>
      </c>
      <c r="D37" s="71">
        <v>3</v>
      </c>
      <c r="E37" s="9">
        <v>0.3</v>
      </c>
    </row>
    <row r="38" spans="1:5" ht="15.6" x14ac:dyDescent="0.3">
      <c r="A38" s="77" t="s">
        <v>216</v>
      </c>
      <c r="B38" s="67">
        <f t="shared" si="0"/>
        <v>75.7</v>
      </c>
      <c r="C38" s="78">
        <v>69</v>
      </c>
      <c r="D38" s="71">
        <v>6.5</v>
      </c>
      <c r="E38" s="9">
        <v>0.2</v>
      </c>
    </row>
    <row r="39" spans="1:5" ht="15.6" x14ac:dyDescent="0.3">
      <c r="A39" s="77" t="s">
        <v>217</v>
      </c>
      <c r="B39" s="67">
        <f t="shared" si="0"/>
        <v>64.400000000000006</v>
      </c>
      <c r="C39" s="78">
        <v>61</v>
      </c>
      <c r="D39" s="71">
        <v>3.2</v>
      </c>
      <c r="E39" s="9">
        <v>0.2</v>
      </c>
    </row>
    <row r="40" spans="1:5" ht="15.6" x14ac:dyDescent="0.3">
      <c r="A40" s="77" t="s">
        <v>218</v>
      </c>
      <c r="B40" s="67">
        <f t="shared" si="0"/>
        <v>77.000000000000014</v>
      </c>
      <c r="C40" s="78">
        <v>70.900000000000006</v>
      </c>
      <c r="D40" s="71">
        <v>5.7</v>
      </c>
      <c r="E40" s="9">
        <v>0.4</v>
      </c>
    </row>
    <row r="41" spans="1:5" ht="15.6" x14ac:dyDescent="0.3">
      <c r="A41" s="77" t="s">
        <v>219</v>
      </c>
      <c r="B41" s="67">
        <f t="shared" si="0"/>
        <v>77</v>
      </c>
      <c r="C41" s="78">
        <v>75</v>
      </c>
      <c r="D41" s="71">
        <v>1.6</v>
      </c>
      <c r="E41" s="9">
        <v>0.4</v>
      </c>
    </row>
    <row r="42" spans="1:5" ht="15.6" x14ac:dyDescent="0.3">
      <c r="A42" s="77" t="s">
        <v>220</v>
      </c>
      <c r="B42" s="67">
        <f t="shared" si="0"/>
        <v>95.7</v>
      </c>
      <c r="C42" s="78">
        <v>92</v>
      </c>
      <c r="D42" s="71">
        <v>3.5</v>
      </c>
      <c r="E42" s="9">
        <v>0.2</v>
      </c>
    </row>
    <row r="43" spans="1:5" ht="15.6" x14ac:dyDescent="0.3">
      <c r="A43" s="77" t="s">
        <v>221</v>
      </c>
      <c r="B43" s="67">
        <f t="shared" si="0"/>
        <v>101.30000000000001</v>
      </c>
      <c r="C43" s="78">
        <v>99.4</v>
      </c>
      <c r="D43" s="71">
        <v>1.7</v>
      </c>
      <c r="E43" s="9">
        <v>0.2</v>
      </c>
    </row>
    <row r="44" spans="1:5" ht="15.6" x14ac:dyDescent="0.3">
      <c r="A44" s="77" t="s">
        <v>222</v>
      </c>
      <c r="B44" s="67">
        <f t="shared" si="0"/>
        <v>87.5</v>
      </c>
      <c r="C44" s="78">
        <v>85.1</v>
      </c>
      <c r="D44" s="71">
        <v>2.2000000000000002</v>
      </c>
      <c r="E44" s="9">
        <v>0.2</v>
      </c>
    </row>
    <row r="45" spans="1:5" ht="15.6" x14ac:dyDescent="0.3">
      <c r="A45" s="77" t="s">
        <v>223</v>
      </c>
      <c r="B45" s="67">
        <f t="shared" si="0"/>
        <v>67.2</v>
      </c>
      <c r="C45" s="78">
        <v>61.5</v>
      </c>
      <c r="D45" s="71">
        <v>5.5</v>
      </c>
      <c r="E45" s="9">
        <v>0.2</v>
      </c>
    </row>
    <row r="46" spans="1:5" ht="15.6" x14ac:dyDescent="0.3">
      <c r="A46" s="77" t="s">
        <v>224</v>
      </c>
      <c r="B46" s="67">
        <f t="shared" si="0"/>
        <v>78</v>
      </c>
      <c r="C46" s="78">
        <v>73.7</v>
      </c>
      <c r="D46" s="71">
        <v>3.5</v>
      </c>
      <c r="E46" s="9">
        <v>0.8</v>
      </c>
    </row>
    <row r="47" spans="1:5" ht="15.6" x14ac:dyDescent="0.3">
      <c r="A47" s="77" t="s">
        <v>225</v>
      </c>
      <c r="B47" s="67">
        <f t="shared" si="0"/>
        <v>95.5</v>
      </c>
      <c r="C47" s="78">
        <v>91.8</v>
      </c>
      <c r="D47" s="71">
        <v>3.5</v>
      </c>
      <c r="E47" s="9">
        <v>0.2</v>
      </c>
    </row>
    <row r="48" spans="1:5" ht="15.6" x14ac:dyDescent="0.3">
      <c r="A48" s="77" t="s">
        <v>226</v>
      </c>
      <c r="B48" s="67">
        <f t="shared" si="0"/>
        <v>64.599999999999994</v>
      </c>
      <c r="C48" s="78">
        <v>61.1</v>
      </c>
      <c r="D48" s="71">
        <v>3.2</v>
      </c>
      <c r="E48" s="9">
        <v>0.3</v>
      </c>
    </row>
    <row r="49" spans="1:5" ht="15.6" x14ac:dyDescent="0.3">
      <c r="A49" s="77" t="s">
        <v>121</v>
      </c>
      <c r="B49" s="67">
        <f t="shared" si="0"/>
        <v>4.8</v>
      </c>
      <c r="C49" s="78"/>
      <c r="D49" s="71"/>
      <c r="E49" s="9">
        <v>4.8</v>
      </c>
    </row>
    <row r="50" spans="1:5" ht="15.6" x14ac:dyDescent="0.3">
      <c r="A50" s="77" t="s">
        <v>122</v>
      </c>
      <c r="B50" s="67">
        <f t="shared" si="0"/>
        <v>13</v>
      </c>
      <c r="C50" s="78">
        <v>5.0999999999999996</v>
      </c>
      <c r="D50" s="71">
        <v>3.7</v>
      </c>
      <c r="E50" s="9">
        <v>4.2</v>
      </c>
    </row>
    <row r="51" spans="1:5" ht="15.6" x14ac:dyDescent="0.3">
      <c r="A51" s="77" t="s">
        <v>123</v>
      </c>
      <c r="B51" s="67">
        <f t="shared" si="0"/>
        <v>6</v>
      </c>
      <c r="C51" s="78"/>
      <c r="D51" s="71">
        <v>3</v>
      </c>
      <c r="E51" s="9">
        <v>3</v>
      </c>
    </row>
    <row r="52" spans="1:5" ht="15.6" x14ac:dyDescent="0.3">
      <c r="A52" s="77" t="s">
        <v>124</v>
      </c>
      <c r="B52" s="67">
        <f t="shared" si="0"/>
        <v>4.7</v>
      </c>
      <c r="C52" s="78"/>
      <c r="D52" s="71">
        <v>1.1000000000000001</v>
      </c>
      <c r="E52" s="9">
        <v>3.6</v>
      </c>
    </row>
    <row r="53" spans="1:5" ht="15.6" x14ac:dyDescent="0.3">
      <c r="A53" s="77" t="s">
        <v>227</v>
      </c>
      <c r="B53" s="67">
        <f t="shared" si="0"/>
        <v>11</v>
      </c>
      <c r="C53" s="78"/>
      <c r="D53" s="71"/>
      <c r="E53" s="9">
        <v>11</v>
      </c>
    </row>
    <row r="54" spans="1:5" ht="15.6" x14ac:dyDescent="0.3">
      <c r="A54" s="77" t="s">
        <v>126</v>
      </c>
      <c r="B54" s="67">
        <f t="shared" si="0"/>
        <v>25</v>
      </c>
      <c r="C54" s="78"/>
      <c r="D54" s="71">
        <v>19.600000000000001</v>
      </c>
      <c r="E54" s="9">
        <v>5.4</v>
      </c>
    </row>
    <row r="55" spans="1:5" ht="15.6" x14ac:dyDescent="0.25">
      <c r="A55" s="79" t="s">
        <v>140</v>
      </c>
      <c r="B55" s="67">
        <f t="shared" si="0"/>
        <v>1.5</v>
      </c>
      <c r="C55" s="78"/>
      <c r="D55" s="71">
        <v>0.2</v>
      </c>
      <c r="E55" s="9">
        <v>1.3</v>
      </c>
    </row>
    <row r="56" spans="1:5" ht="15.6" x14ac:dyDescent="0.3">
      <c r="A56" s="77" t="s">
        <v>228</v>
      </c>
      <c r="B56" s="67">
        <f t="shared" si="0"/>
        <v>35.799999999999997</v>
      </c>
      <c r="C56" s="78">
        <v>11.8</v>
      </c>
      <c r="D56" s="71"/>
      <c r="E56" s="9">
        <v>24</v>
      </c>
    </row>
    <row r="57" spans="1:5" ht="15.6" x14ac:dyDescent="0.3">
      <c r="A57" s="77" t="s">
        <v>128</v>
      </c>
      <c r="B57" s="67">
        <f t="shared" si="0"/>
        <v>50.300000000000004</v>
      </c>
      <c r="C57" s="78">
        <v>5.6</v>
      </c>
      <c r="D57" s="71">
        <v>39.5</v>
      </c>
      <c r="E57" s="9">
        <v>5.2</v>
      </c>
    </row>
    <row r="58" spans="1:5" ht="15.6" x14ac:dyDescent="0.3">
      <c r="A58" s="77" t="s">
        <v>129</v>
      </c>
      <c r="B58" s="67">
        <f t="shared" si="0"/>
        <v>9.1999999999999993</v>
      </c>
      <c r="C58" s="78"/>
      <c r="D58" s="71"/>
      <c r="E58" s="9">
        <v>9.1999999999999993</v>
      </c>
    </row>
    <row r="59" spans="1:5" ht="15.6" x14ac:dyDescent="0.3">
      <c r="A59" s="77" t="s">
        <v>229</v>
      </c>
      <c r="B59" s="67">
        <f t="shared" si="0"/>
        <v>17</v>
      </c>
      <c r="C59" s="78">
        <v>11.7</v>
      </c>
      <c r="D59" s="71">
        <v>0.1</v>
      </c>
      <c r="E59" s="9">
        <v>5.2</v>
      </c>
    </row>
    <row r="60" spans="1:5" ht="15.6" x14ac:dyDescent="0.3">
      <c r="A60" s="77" t="s">
        <v>131</v>
      </c>
      <c r="B60" s="67">
        <f t="shared" si="0"/>
        <v>32.299999999999997</v>
      </c>
      <c r="C60" s="78">
        <v>7</v>
      </c>
      <c r="D60" s="71">
        <v>18</v>
      </c>
      <c r="E60" s="9">
        <v>7.3</v>
      </c>
    </row>
    <row r="61" spans="1:5" ht="15.6" x14ac:dyDescent="0.3">
      <c r="A61" s="77" t="s">
        <v>230</v>
      </c>
      <c r="B61" s="67">
        <f t="shared" si="0"/>
        <v>86.2</v>
      </c>
      <c r="C61" s="78">
        <v>14.5</v>
      </c>
      <c r="D61" s="71">
        <v>56</v>
      </c>
      <c r="E61" s="9">
        <v>15.7</v>
      </c>
    </row>
    <row r="62" spans="1:5" ht="15.6" x14ac:dyDescent="0.3">
      <c r="A62" s="77" t="s">
        <v>231</v>
      </c>
      <c r="B62" s="67">
        <f t="shared" si="0"/>
        <v>18.399999999999999</v>
      </c>
      <c r="C62" s="78">
        <v>11.7</v>
      </c>
      <c r="D62" s="71">
        <v>0.3</v>
      </c>
      <c r="E62" s="9">
        <v>6.4</v>
      </c>
    </row>
    <row r="63" spans="1:5" ht="15.6" x14ac:dyDescent="0.3">
      <c r="A63" s="77" t="s">
        <v>134</v>
      </c>
      <c r="B63" s="67">
        <f t="shared" si="0"/>
        <v>9.6</v>
      </c>
      <c r="C63" s="78">
        <v>3.6</v>
      </c>
      <c r="D63" s="71"/>
      <c r="E63" s="9">
        <v>6</v>
      </c>
    </row>
    <row r="64" spans="1:5" ht="15.6" x14ac:dyDescent="0.3">
      <c r="A64" s="77" t="s">
        <v>232</v>
      </c>
      <c r="B64" s="67">
        <f t="shared" si="0"/>
        <v>17.100000000000001</v>
      </c>
      <c r="C64" s="78">
        <v>4.9000000000000004</v>
      </c>
      <c r="D64" s="71"/>
      <c r="E64" s="9">
        <v>12.2</v>
      </c>
    </row>
    <row r="65" spans="1:5" ht="15.6" x14ac:dyDescent="0.3">
      <c r="A65" s="77" t="s">
        <v>233</v>
      </c>
      <c r="B65" s="67">
        <f t="shared" si="0"/>
        <v>15.4</v>
      </c>
      <c r="C65" s="78">
        <v>10</v>
      </c>
      <c r="D65" s="71"/>
      <c r="E65" s="9">
        <v>5.4</v>
      </c>
    </row>
    <row r="66" spans="1:5" ht="33.75" customHeight="1" x14ac:dyDescent="0.25">
      <c r="A66" s="80" t="s">
        <v>139</v>
      </c>
      <c r="B66" s="67">
        <f t="shared" si="0"/>
        <v>5</v>
      </c>
      <c r="C66" s="8"/>
      <c r="D66" s="8">
        <v>5</v>
      </c>
      <c r="E66" s="76"/>
    </row>
    <row r="67" spans="1:5" ht="15.6" x14ac:dyDescent="0.25">
      <c r="A67" s="80" t="s">
        <v>234</v>
      </c>
      <c r="B67" s="67">
        <f t="shared" si="0"/>
        <v>25</v>
      </c>
      <c r="C67" s="78"/>
      <c r="D67" s="71">
        <v>24.5</v>
      </c>
      <c r="E67" s="9">
        <v>0.5</v>
      </c>
    </row>
    <row r="68" spans="1:5" ht="15.6" x14ac:dyDescent="0.3">
      <c r="A68" s="77" t="s">
        <v>137</v>
      </c>
      <c r="B68" s="67">
        <f t="shared" si="0"/>
        <v>39.5</v>
      </c>
      <c r="C68" s="78">
        <v>35.5</v>
      </c>
      <c r="D68" s="71">
        <v>1</v>
      </c>
      <c r="E68" s="9">
        <v>3</v>
      </c>
    </row>
    <row r="69" spans="1:5" ht="15.6" x14ac:dyDescent="0.3">
      <c r="A69" s="77" t="s">
        <v>141</v>
      </c>
      <c r="B69" s="67">
        <f t="shared" si="0"/>
        <v>150</v>
      </c>
      <c r="C69" s="78">
        <v>135</v>
      </c>
      <c r="D69" s="71">
        <v>13</v>
      </c>
      <c r="E69" s="9">
        <v>2</v>
      </c>
    </row>
    <row r="70" spans="1:5" ht="15.6" x14ac:dyDescent="0.25">
      <c r="A70" s="70" t="s">
        <v>142</v>
      </c>
      <c r="B70" s="67">
        <f t="shared" si="0"/>
        <v>60</v>
      </c>
      <c r="C70" s="71">
        <v>60</v>
      </c>
      <c r="D70" s="71"/>
      <c r="E70" s="9"/>
    </row>
    <row r="71" spans="1:5" ht="15.6" x14ac:dyDescent="0.25">
      <c r="A71" s="70" t="s">
        <v>143</v>
      </c>
      <c r="B71" s="67">
        <f t="shared" si="0"/>
        <v>7</v>
      </c>
      <c r="C71" s="71"/>
      <c r="D71" s="71">
        <v>7</v>
      </c>
      <c r="E71" s="9"/>
    </row>
    <row r="72" spans="1:5" ht="15.6" x14ac:dyDescent="0.3">
      <c r="A72" s="77" t="s">
        <v>144</v>
      </c>
      <c r="B72" s="67">
        <f t="shared" si="0"/>
        <v>31.5</v>
      </c>
      <c r="C72" s="78">
        <v>31.5</v>
      </c>
      <c r="D72" s="71"/>
      <c r="E72" s="9"/>
    </row>
    <row r="73" spans="1:5" ht="15.6" x14ac:dyDescent="0.3">
      <c r="A73" s="77" t="s">
        <v>146</v>
      </c>
      <c r="B73" s="67">
        <f t="shared" ref="B73:B78" si="1">C73+D73+E73</f>
        <v>4</v>
      </c>
      <c r="C73" s="78"/>
      <c r="D73" s="71">
        <v>4</v>
      </c>
      <c r="E73" s="9"/>
    </row>
    <row r="74" spans="1:5" ht="15.6" x14ac:dyDescent="0.25">
      <c r="A74" s="70" t="s">
        <v>145</v>
      </c>
      <c r="B74" s="67">
        <f t="shared" si="1"/>
        <v>30</v>
      </c>
      <c r="C74" s="71">
        <v>17</v>
      </c>
      <c r="D74" s="71">
        <v>13</v>
      </c>
      <c r="E74" s="9"/>
    </row>
    <row r="75" spans="1:5" ht="15.6" x14ac:dyDescent="0.25">
      <c r="A75" s="70" t="s">
        <v>152</v>
      </c>
      <c r="B75" s="67">
        <f t="shared" si="1"/>
        <v>135</v>
      </c>
      <c r="C75" s="71">
        <v>79</v>
      </c>
      <c r="D75" s="71">
        <v>56</v>
      </c>
      <c r="E75" s="9"/>
    </row>
    <row r="76" spans="1:5" ht="15.6" x14ac:dyDescent="0.25">
      <c r="A76" s="70" t="s">
        <v>57</v>
      </c>
      <c r="B76" s="67">
        <f t="shared" si="1"/>
        <v>70</v>
      </c>
      <c r="C76" s="71">
        <v>70</v>
      </c>
      <c r="D76" s="71"/>
      <c r="E76" s="9"/>
    </row>
    <row r="77" spans="1:5" ht="15.6" x14ac:dyDescent="0.25">
      <c r="A77" s="70" t="s">
        <v>153</v>
      </c>
      <c r="B77" s="67">
        <f t="shared" si="1"/>
        <v>152.4</v>
      </c>
      <c r="C77" s="71">
        <v>144</v>
      </c>
      <c r="D77" s="71">
        <v>8.1</v>
      </c>
      <c r="E77" s="9">
        <v>0.3</v>
      </c>
    </row>
    <row r="78" spans="1:5" ht="15.6" x14ac:dyDescent="0.25">
      <c r="A78" s="70" t="s">
        <v>156</v>
      </c>
      <c r="B78" s="67">
        <f t="shared" si="1"/>
        <v>2</v>
      </c>
      <c r="C78" s="81"/>
      <c r="D78" s="81">
        <v>2</v>
      </c>
      <c r="E78" s="9"/>
    </row>
    <row r="79" spans="1:5" ht="15.6" x14ac:dyDescent="0.25">
      <c r="A79" s="82" t="s">
        <v>235</v>
      </c>
      <c r="B79" s="83">
        <f>SUM(B9:B78)</f>
        <v>4419.0999999999985</v>
      </c>
      <c r="C79" s="83">
        <f>SUM(C9:C78)</f>
        <v>2798.3999999999996</v>
      </c>
      <c r="D79" s="83">
        <f t="shared" ref="D79" si="2">SUM(D9:D78)</f>
        <v>793.70000000000027</v>
      </c>
      <c r="E79" s="6">
        <f>SUM(E9:E78)</f>
        <v>827.00000000000034</v>
      </c>
    </row>
    <row r="80" spans="1:5" x14ac:dyDescent="0.25">
      <c r="A80" s="3"/>
      <c r="B80" s="3"/>
      <c r="C80" s="3"/>
      <c r="D80" s="3"/>
      <c r="E80" s="3"/>
    </row>
  </sheetData>
  <mergeCells count="7">
    <mergeCell ref="A3:E3"/>
    <mergeCell ref="A6:A8"/>
    <mergeCell ref="B6:B8"/>
    <mergeCell ref="C6:E6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3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2023-09-13T08:52:04Z</cp:lastPrinted>
  <dcterms:created xsi:type="dcterms:W3CDTF">2022-06-15T06:26:45Z</dcterms:created>
  <dcterms:modified xsi:type="dcterms:W3CDTF">2023-12-18T09:30:28Z</dcterms:modified>
</cp:coreProperties>
</file>